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mc:AlternateContent xmlns:mc="http://schemas.openxmlformats.org/markup-compatibility/2006">
    <mc:Choice Requires="x15">
      <x15ac:absPath xmlns:x15ac="http://schemas.microsoft.com/office/spreadsheetml/2010/11/ac" url="C:\Users\MeganMahajan\Documents\eps-india\InputData\fuels\BFPaT\"/>
    </mc:Choice>
  </mc:AlternateContent>
  <xr:revisionPtr revIDLastSave="0" documentId="13_ncr:1_{8D19C675-1339-4845-8216-09C810E31272}" xr6:coauthVersionLast="47" xr6:coauthVersionMax="47" xr10:uidLastSave="{00000000-0000-0000-0000-000000000000}"/>
  <bookViews>
    <workbookView xWindow="-120" yWindow="-120" windowWidth="29040" windowHeight="17520" firstSheet="79" activeTab="83" xr2:uid="{D3329012-8C3B-463A-AC62-EB76104E2FC9}"/>
  </bookViews>
  <sheets>
    <sheet name="About" sheetId="4" r:id="rId1"/>
    <sheet name="Tax Data&gt;" sheetId="92" r:id="rId2"/>
    <sheet name="Petroleum &amp; Diesel Prices" sheetId="80" r:id="rId3"/>
    <sheet name="Tax Rates" sheetId="81" r:id="rId4"/>
    <sheet name="Electricity Tax Rates" sheetId="82" r:id="rId5"/>
    <sheet name="Electricity Tariffs and Consump" sheetId="83" r:id="rId6"/>
    <sheet name="Average electricity tariffs" sheetId="98" r:id="rId7"/>
    <sheet name="Petroleum Products Consumption" sheetId="84" r:id="rId8"/>
    <sheet name="NG Sales" sheetId="85" r:id="rId9"/>
    <sheet name="Crude Oil Production" sheetId="86" r:id="rId10"/>
    <sheet name="Coal &amp; Lignite" sheetId="87" r:id="rId11"/>
    <sheet name="Fuel Oil &amp; LPG" sheetId="88" r:id="rId12"/>
    <sheet name="Start Year Taxes" sheetId="89" r:id="rId13"/>
    <sheet name="Tax_Share of Price" sheetId="90" r:id="rId14"/>
    <sheet name="Total Fuel Cost&gt;" sheetId="93" r:id="rId15"/>
    <sheet name="Conversion Factors" sheetId="62" r:id="rId16"/>
    <sheet name="AEO Table 73" sheetId="63" r:id="rId17"/>
    <sheet name="Electricity" sheetId="64" r:id="rId18"/>
    <sheet name="BIFUbC-electricity" sheetId="96" r:id="rId19"/>
    <sheet name="Coal and Lignite" sheetId="65" r:id="rId20"/>
    <sheet name="BFPIaE" sheetId="97" r:id="rId21"/>
    <sheet name="Consumption of Coal&amp;Lignite" sheetId="66" r:id="rId22"/>
    <sheet name="NE Population" sheetId="67" r:id="rId23"/>
    <sheet name="Natural Gas" sheetId="68" r:id="rId24"/>
    <sheet name="LPG" sheetId="69" r:id="rId25"/>
    <sheet name="Nuclear Fuel" sheetId="70" r:id="rId26"/>
    <sheet name="Biomass" sheetId="71" r:id="rId27"/>
    <sheet name="Petro Gasoline &amp; Diesel" sheetId="72" r:id="rId28"/>
    <sheet name="Bio gasoline" sheetId="73" r:id="rId29"/>
    <sheet name="Kerosene" sheetId="74" r:id="rId30"/>
    <sheet name="Jet Fuel" sheetId="75" r:id="rId31"/>
    <sheet name="Crude Oil" sheetId="76" r:id="rId32"/>
    <sheet name="Heavy Fuel Oil" sheetId="77" r:id="rId33"/>
    <sheet name="Municipal Solid Waste" sheetId="78" r:id="rId34"/>
    <sheet name="Hydrogen" sheetId="94" r:id="rId35"/>
    <sheet name="Start Year Prices" sheetId="79" r:id="rId36"/>
    <sheet name="AEO Table 3" sheetId="22" r:id="rId37"/>
    <sheet name="AEO Table 12" sheetId="35" r:id="rId38"/>
    <sheet name="AEO Table 13" sheetId="95" r:id="rId39"/>
    <sheet name="Total Fuel Prices" sheetId="91" r:id="rId40"/>
    <sheet name="Pretax &gt;" sheetId="60" r:id="rId41"/>
    <sheet name="BFPaT-pretax-electricity" sheetId="5" r:id="rId42"/>
    <sheet name="BFPaT-pretax-coal" sheetId="6" r:id="rId43"/>
    <sheet name="BFPaT-pretax-natgas" sheetId="7" r:id="rId44"/>
    <sheet name="BFPaT-pretax-nuclear" sheetId="15" r:id="rId45"/>
    <sheet name="BFPaT-pretax-hydro" sheetId="25" r:id="rId46"/>
    <sheet name="BFPaT-pretax-wind" sheetId="26" r:id="rId47"/>
    <sheet name="BFPaT-pretax-solar" sheetId="27" r:id="rId48"/>
    <sheet name="BFPaT-pretax-biomass" sheetId="16" r:id="rId49"/>
    <sheet name="BFPaT-pretax-petgas" sheetId="9" r:id="rId50"/>
    <sheet name="BFPaT-pretax-petdies" sheetId="10" r:id="rId51"/>
    <sheet name="BFPaT-pretax-biogas" sheetId="11" r:id="rId52"/>
    <sheet name="BFPaT-pretax-biodies" sheetId="17" r:id="rId53"/>
    <sheet name="BFPaT-pretax-jetkerosene" sheetId="12" r:id="rId54"/>
    <sheet name="BFPaT-pretax-heat" sheetId="18" r:id="rId55"/>
    <sheet name="BFPaT-pretax-geothermal" sheetId="28" r:id="rId56"/>
    <sheet name="BFPaT-pretax-lignite" sheetId="23" r:id="rId57"/>
    <sheet name="BFPaT-pretax-crude" sheetId="30" r:id="rId58"/>
    <sheet name="BFPaT-pretax-heavyfueloil" sheetId="31" r:id="rId59"/>
    <sheet name="BFPaT-pretax-lpgpropbut" sheetId="32" r:id="rId60"/>
    <sheet name="BFPaT-pretax-msw" sheetId="33" r:id="rId61"/>
    <sheet name="BFPaT-pretax-hydrogen" sheetId="34" r:id="rId62"/>
    <sheet name="Fuel Tax &gt;" sheetId="61" r:id="rId63"/>
    <sheet name="BFPaT-fueltax-electricity" sheetId="39" r:id="rId64"/>
    <sheet name="BFPaT-fueltax-coal" sheetId="40" r:id="rId65"/>
    <sheet name="BFPaT-fueltax-natgas" sheetId="41" r:id="rId66"/>
    <sheet name="BFPaT-fueltax-nuclear" sheetId="42" r:id="rId67"/>
    <sheet name="BFPaT-fueltax-hydro" sheetId="43" r:id="rId68"/>
    <sheet name="BFPaT-fueltax-wind" sheetId="44" r:id="rId69"/>
    <sheet name="BFPaT-fueltax-solar" sheetId="45" r:id="rId70"/>
    <sheet name="BFPaT-fueltax-biomass" sheetId="46" r:id="rId71"/>
    <sheet name="BFPaT-fueltax-petgas" sheetId="47" r:id="rId72"/>
    <sheet name="BFPaT-fueltax-petdies" sheetId="48" r:id="rId73"/>
    <sheet name="BFPaT-fueltax-biogas" sheetId="49" r:id="rId74"/>
    <sheet name="BFPaT-fueltax-biodies" sheetId="50" r:id="rId75"/>
    <sheet name="BFPaT-fueltax-jetkerosene" sheetId="51" r:id="rId76"/>
    <sheet name="BFPaT-fueltax-heat" sheetId="52" r:id="rId77"/>
    <sheet name="BFPaT-fueltax-lignite" sheetId="54" r:id="rId78"/>
    <sheet name="BFPaT-fueltax-geothermal" sheetId="53" r:id="rId79"/>
    <sheet name="BFPaT-fueltax-crude" sheetId="55" r:id="rId80"/>
    <sheet name="BFPaT-fueltax-heavyfueloil" sheetId="56" r:id="rId81"/>
    <sheet name="BFPaT-fueltax-lpgpropbut" sheetId="57" r:id="rId82"/>
    <sheet name="BFPaT-fueltax-msw" sheetId="58" r:id="rId83"/>
    <sheet name="BFPaT-fueltax-hydrogen" sheetId="59" r:id="rId84"/>
  </sheets>
  <externalReferences>
    <externalReference r:id="rId85"/>
    <externalReference r:id="rId86"/>
  </externalReferences>
  <definedNames>
    <definedName name="dollars_2019_2012" localSheetId="34">[1]About!$A$99</definedName>
    <definedName name="dollars_2019_2012">About!$A$254</definedName>
    <definedName name="gal_per_barrel">[2]About!$A$40</definedName>
    <definedName name="lignite_multiplier" localSheetId="16">#REF!</definedName>
    <definedName name="lignite_multiplier" localSheetId="28">#REF!</definedName>
    <definedName name="lignite_multiplier" localSheetId="26">#REF!</definedName>
    <definedName name="lignite_multiplier" localSheetId="19">#REF!</definedName>
    <definedName name="lignite_multiplier" localSheetId="21">#REF!</definedName>
    <definedName name="lignite_multiplier" localSheetId="15">#REF!</definedName>
    <definedName name="lignite_multiplier" localSheetId="31">#REF!</definedName>
    <definedName name="lignite_multiplier" localSheetId="17">#REF!</definedName>
    <definedName name="lignite_multiplier" localSheetId="32">#REF!</definedName>
    <definedName name="lignite_multiplier" localSheetId="34">'[1]Hard Coal and Lig Multipliers'!$N$15</definedName>
    <definedName name="lignite_multiplier" localSheetId="30">#REF!</definedName>
    <definedName name="lignite_multiplier" localSheetId="29">#REF!</definedName>
    <definedName name="lignite_multiplier" localSheetId="24">#REF!</definedName>
    <definedName name="lignite_multiplier" localSheetId="33">#REF!</definedName>
    <definedName name="lignite_multiplier" localSheetId="23">#REF!</definedName>
    <definedName name="lignite_multiplier" localSheetId="22">#REF!</definedName>
    <definedName name="lignite_multiplier" localSheetId="25">#REF!</definedName>
    <definedName name="lignite_multiplier" localSheetId="27">#REF!</definedName>
    <definedName name="lignite_multiplier" localSheetId="35">#REF!</definedName>
    <definedName name="lignite_multiplier">#REF!</definedName>
    <definedName name="nonlignite_multiplier" localSheetId="16">#REF!</definedName>
    <definedName name="nonlignite_multiplier" localSheetId="28">#REF!</definedName>
    <definedName name="nonlignite_multiplier" localSheetId="26">#REF!</definedName>
    <definedName name="nonlignite_multiplier" localSheetId="19">#REF!</definedName>
    <definedName name="nonlignite_multiplier" localSheetId="21">#REF!</definedName>
    <definedName name="nonlignite_multiplier" localSheetId="15">#REF!</definedName>
    <definedName name="nonlignite_multiplier" localSheetId="31">#REF!</definedName>
    <definedName name="nonlignite_multiplier" localSheetId="17">#REF!</definedName>
    <definedName name="nonlignite_multiplier" localSheetId="32">#REF!</definedName>
    <definedName name="nonlignite_multiplier" localSheetId="34">'[1]Hard Coal and Lig Multipliers'!$N$16</definedName>
    <definedName name="nonlignite_multiplier" localSheetId="30">#REF!</definedName>
    <definedName name="nonlignite_multiplier" localSheetId="29">#REF!</definedName>
    <definedName name="nonlignite_multiplier" localSheetId="24">#REF!</definedName>
    <definedName name="nonlignite_multiplier" localSheetId="33">#REF!</definedName>
    <definedName name="nonlignite_multiplier" localSheetId="23">#REF!</definedName>
    <definedName name="nonlignite_multiplier" localSheetId="22">#REF!</definedName>
    <definedName name="nonlignite_multiplier" localSheetId="25">#REF!</definedName>
    <definedName name="nonlignite_multiplier" localSheetId="27">#REF!</definedName>
    <definedName name="nonlignite_multiplier" localSheetId="35">#REF!</definedName>
    <definedName name="nonlignite_multiplier">#REF!</definedName>
    <definedName name="tax_fuel_labels">'Tax_Share of Price'!$A$2:$A$22</definedName>
    <definedName name="Tax_share">'Tax_Share of Price'!$B$2:$AI$22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 i="59" l="1"/>
  <c r="D3" i="59"/>
  <c r="E3" i="59"/>
  <c r="F3" i="59"/>
  <c r="G3" i="59"/>
  <c r="H3" i="59"/>
  <c r="I3" i="59"/>
  <c r="J3" i="59"/>
  <c r="K3" i="59"/>
  <c r="L3" i="59"/>
  <c r="M3" i="59"/>
  <c r="N3" i="59"/>
  <c r="O3" i="59"/>
  <c r="P3" i="59"/>
  <c r="Q3" i="59"/>
  <c r="R3" i="59"/>
  <c r="S3" i="59"/>
  <c r="T3" i="59"/>
  <c r="U3" i="59"/>
  <c r="V3" i="59"/>
  <c r="W3" i="59"/>
  <c r="X3" i="59"/>
  <c r="Y3" i="59"/>
  <c r="Z3" i="59"/>
  <c r="AA3" i="59"/>
  <c r="AB3" i="59"/>
  <c r="AC3" i="59"/>
  <c r="AD3" i="59"/>
  <c r="AE3" i="59"/>
  <c r="AF3" i="59"/>
  <c r="AG3" i="59"/>
  <c r="AH3" i="59"/>
  <c r="AI3" i="59"/>
  <c r="AJ3" i="59"/>
  <c r="AK3" i="59"/>
  <c r="AL3" i="59"/>
  <c r="AM3" i="59"/>
  <c r="AN3" i="59"/>
  <c r="AO3" i="59"/>
  <c r="AP3" i="59"/>
  <c r="AQ3" i="59"/>
  <c r="AR3" i="59"/>
  <c r="AS3" i="59"/>
  <c r="AT3" i="59"/>
  <c r="AU3" i="59"/>
  <c r="AV3" i="59"/>
  <c r="AW3" i="59"/>
  <c r="AX3" i="59"/>
  <c r="AY3" i="59"/>
  <c r="AZ3" i="59"/>
  <c r="BA3" i="59"/>
  <c r="BB3" i="59"/>
  <c r="BC3" i="59"/>
  <c r="BD3" i="59"/>
  <c r="BE3" i="59"/>
  <c r="BF3" i="59"/>
  <c r="BG3" i="59"/>
  <c r="BH3" i="59"/>
  <c r="BI3" i="59"/>
  <c r="BJ3" i="59"/>
  <c r="BK3" i="59"/>
  <c r="BL3" i="59"/>
  <c r="BM3" i="59"/>
  <c r="BN3" i="59"/>
  <c r="BO3" i="59"/>
  <c r="BP3" i="59"/>
  <c r="BQ3" i="59"/>
  <c r="BR3" i="59"/>
  <c r="BS3" i="59"/>
  <c r="BT3" i="59"/>
  <c r="BU3" i="59"/>
  <c r="BV3" i="59"/>
  <c r="BW3" i="59"/>
  <c r="BX3" i="59"/>
  <c r="BY3" i="59"/>
  <c r="BZ3" i="59"/>
  <c r="CA3" i="59"/>
  <c r="CB3" i="59"/>
  <c r="CC3" i="59"/>
  <c r="B3" i="59"/>
  <c r="C3" i="34"/>
  <c r="D3" i="34"/>
  <c r="E3" i="34"/>
  <c r="F3" i="34"/>
  <c r="G3" i="34"/>
  <c r="H3" i="34"/>
  <c r="I3" i="34"/>
  <c r="J3" i="34"/>
  <c r="K3" i="34"/>
  <c r="L3" i="34"/>
  <c r="M3" i="34"/>
  <c r="N3" i="34"/>
  <c r="O3" i="34"/>
  <c r="P3" i="34"/>
  <c r="Q3" i="34"/>
  <c r="R3" i="34"/>
  <c r="S3" i="34"/>
  <c r="T3" i="34"/>
  <c r="U3" i="34"/>
  <c r="V3" i="34"/>
  <c r="W3" i="34"/>
  <c r="X3" i="34"/>
  <c r="Y3" i="34"/>
  <c r="Z3" i="34"/>
  <c r="AA3" i="34"/>
  <c r="AB3" i="34"/>
  <c r="AC3" i="34"/>
  <c r="AD3" i="34"/>
  <c r="AE3" i="34"/>
  <c r="AF3" i="34"/>
  <c r="AG3" i="34"/>
  <c r="AH3" i="34"/>
  <c r="AI3" i="34"/>
  <c r="AJ3" i="34"/>
  <c r="AK3" i="34"/>
  <c r="AL3" i="34"/>
  <c r="AM3" i="34"/>
  <c r="AN3" i="34"/>
  <c r="AO3" i="34"/>
  <c r="AP3" i="34"/>
  <c r="AQ3" i="34"/>
  <c r="AR3" i="34"/>
  <c r="AS3" i="34"/>
  <c r="AT3" i="34"/>
  <c r="AU3" i="34"/>
  <c r="AV3" i="34"/>
  <c r="AW3" i="34"/>
  <c r="AX3" i="34"/>
  <c r="AY3" i="34"/>
  <c r="AZ3" i="34"/>
  <c r="BA3" i="34"/>
  <c r="BB3" i="34"/>
  <c r="BC3" i="34"/>
  <c r="BD3" i="34"/>
  <c r="BE3" i="34"/>
  <c r="BF3" i="34"/>
  <c r="BG3" i="34"/>
  <c r="BH3" i="34"/>
  <c r="BI3" i="34"/>
  <c r="BJ3" i="34"/>
  <c r="BK3" i="34"/>
  <c r="BL3" i="34"/>
  <c r="BM3" i="34"/>
  <c r="BN3" i="34"/>
  <c r="BO3" i="34"/>
  <c r="BP3" i="34"/>
  <c r="BQ3" i="34"/>
  <c r="BR3" i="34"/>
  <c r="BS3" i="34"/>
  <c r="BT3" i="34"/>
  <c r="BU3" i="34"/>
  <c r="BV3" i="34"/>
  <c r="BW3" i="34"/>
  <c r="BX3" i="34"/>
  <c r="BY3" i="34"/>
  <c r="BZ3" i="34"/>
  <c r="CA3" i="34"/>
  <c r="CB3" i="34"/>
  <c r="CC3" i="34"/>
  <c r="B3" i="34"/>
  <c r="AF3" i="6"/>
  <c r="AF3" i="7"/>
  <c r="AF3" i="15"/>
  <c r="AF3" i="25"/>
  <c r="AF3" i="26"/>
  <c r="AF3" i="27"/>
  <c r="AF3" i="16"/>
  <c r="AF3" i="9"/>
  <c r="AF3" i="10"/>
  <c r="AF3" i="11"/>
  <c r="AF3" i="17"/>
  <c r="AF3" i="12"/>
  <c r="AF3" i="18"/>
  <c r="AF3" i="28"/>
  <c r="AF3" i="23"/>
  <c r="AF3" i="30"/>
  <c r="AF3" i="31"/>
  <c r="AF3" i="32"/>
  <c r="AF3" i="33"/>
  <c r="AF3" i="39"/>
  <c r="AF3" i="40"/>
  <c r="AF3" i="41"/>
  <c r="AF3" i="42"/>
  <c r="AF3" i="43"/>
  <c r="AF3" i="44"/>
  <c r="AF3" i="45"/>
  <c r="AF3" i="46"/>
  <c r="AF3" i="47"/>
  <c r="AF3" i="48"/>
  <c r="AF3" i="49"/>
  <c r="AF3" i="50"/>
  <c r="AF3" i="51"/>
  <c r="AF3" i="52"/>
  <c r="AF3" i="54"/>
  <c r="AF3" i="53"/>
  <c r="AF3" i="55"/>
  <c r="AF3" i="56"/>
  <c r="AF3" i="57"/>
  <c r="AF3" i="58"/>
  <c r="AF3" i="5"/>
  <c r="AG2" i="6"/>
  <c r="AH2" i="6"/>
  <c r="AI2" i="6"/>
  <c r="AJ2" i="6"/>
  <c r="AK2" i="6"/>
  <c r="AL2" i="6"/>
  <c r="AM2" i="6"/>
  <c r="AN2" i="6"/>
  <c r="AO2" i="6"/>
  <c r="AP2" i="6"/>
  <c r="AQ2" i="6"/>
  <c r="AR2" i="6"/>
  <c r="AS2" i="6"/>
  <c r="AT2" i="6"/>
  <c r="AU2" i="6"/>
  <c r="AV2" i="6"/>
  <c r="AW2" i="6"/>
  <c r="AX2" i="6"/>
  <c r="AY2" i="6"/>
  <c r="AZ2" i="6"/>
  <c r="BA2" i="6"/>
  <c r="BB2" i="6"/>
  <c r="BC2" i="6"/>
  <c r="BD2" i="6"/>
  <c r="BE2" i="6"/>
  <c r="BF2" i="6"/>
  <c r="BG2" i="6"/>
  <c r="BH2" i="6"/>
  <c r="BI2" i="6"/>
  <c r="BJ2" i="6"/>
  <c r="BK2" i="6"/>
  <c r="BL2" i="6"/>
  <c r="BM2" i="6"/>
  <c r="BN2" i="6"/>
  <c r="BO2" i="6"/>
  <c r="BP2" i="6"/>
  <c r="BQ2" i="6"/>
  <c r="BR2" i="6"/>
  <c r="BS2" i="6"/>
  <c r="BT2" i="6"/>
  <c r="BU2" i="6"/>
  <c r="BV2" i="6"/>
  <c r="BW2" i="6"/>
  <c r="BX2" i="6"/>
  <c r="BY2" i="6"/>
  <c r="BZ2" i="6"/>
  <c r="CA2" i="6"/>
  <c r="CB2" i="6"/>
  <c r="CC2" i="6"/>
  <c r="AG3" i="6"/>
  <c r="AH3" i="6"/>
  <c r="AI3" i="6"/>
  <c r="AJ3" i="6"/>
  <c r="AK3" i="6"/>
  <c r="AL3" i="6"/>
  <c r="AM3" i="6"/>
  <c r="AN3" i="6"/>
  <c r="AO3" i="6"/>
  <c r="AP3" i="6"/>
  <c r="AQ3" i="6"/>
  <c r="AR3" i="6"/>
  <c r="AS3" i="6"/>
  <c r="AT3" i="6"/>
  <c r="AU3" i="6"/>
  <c r="AV3" i="6"/>
  <c r="AW3" i="6"/>
  <c r="AX3" i="6"/>
  <c r="AY3" i="6"/>
  <c r="AZ3" i="6"/>
  <c r="BA3" i="6"/>
  <c r="BB3" i="6"/>
  <c r="BC3" i="6"/>
  <c r="BD3" i="6"/>
  <c r="BE3" i="6"/>
  <c r="BF3" i="6"/>
  <c r="BG3" i="6"/>
  <c r="BH3" i="6"/>
  <c r="BI3" i="6"/>
  <c r="BJ3" i="6"/>
  <c r="BK3" i="6"/>
  <c r="BL3" i="6"/>
  <c r="BM3" i="6"/>
  <c r="BN3" i="6"/>
  <c r="BO3" i="6"/>
  <c r="BP3" i="6"/>
  <c r="BQ3" i="6"/>
  <c r="BR3" i="6"/>
  <c r="BS3" i="6"/>
  <c r="BT3" i="6"/>
  <c r="BU3" i="6"/>
  <c r="BV3" i="6"/>
  <c r="BW3" i="6"/>
  <c r="BX3" i="6"/>
  <c r="BY3" i="6"/>
  <c r="BZ3" i="6"/>
  <c r="CA3" i="6"/>
  <c r="CB3" i="6"/>
  <c r="CC3" i="6"/>
  <c r="AG4" i="6"/>
  <c r="AH4" i="6"/>
  <c r="AI4" i="6"/>
  <c r="AJ4" i="6"/>
  <c r="AK4" i="6"/>
  <c r="AL4" i="6"/>
  <c r="AM4" i="6"/>
  <c r="AN4" i="6"/>
  <c r="AO4" i="6"/>
  <c r="AP4" i="6"/>
  <c r="AQ4" i="6"/>
  <c r="AR4" i="6"/>
  <c r="AS4" i="6"/>
  <c r="AT4" i="6"/>
  <c r="AU4" i="6"/>
  <c r="AV4" i="6"/>
  <c r="AW4" i="6"/>
  <c r="AX4" i="6"/>
  <c r="AY4" i="6"/>
  <c r="AZ4" i="6"/>
  <c r="BA4" i="6"/>
  <c r="BB4" i="6"/>
  <c r="BC4" i="6"/>
  <c r="BD4" i="6"/>
  <c r="BE4" i="6"/>
  <c r="BF4" i="6"/>
  <c r="BG4" i="6"/>
  <c r="BH4" i="6"/>
  <c r="BI4" i="6"/>
  <c r="BJ4" i="6"/>
  <c r="BK4" i="6"/>
  <c r="BL4" i="6"/>
  <c r="BM4" i="6"/>
  <c r="BN4" i="6"/>
  <c r="BO4" i="6"/>
  <c r="BP4" i="6"/>
  <c r="BQ4" i="6"/>
  <c r="BR4" i="6"/>
  <c r="BS4" i="6"/>
  <c r="BT4" i="6"/>
  <c r="BU4" i="6"/>
  <c r="BV4" i="6"/>
  <c r="BW4" i="6"/>
  <c r="BX4" i="6"/>
  <c r="BY4" i="6"/>
  <c r="BZ4" i="6"/>
  <c r="CA4" i="6"/>
  <c r="CB4" i="6"/>
  <c r="CC4" i="6"/>
  <c r="AG5" i="6"/>
  <c r="AH5" i="6"/>
  <c r="AI5" i="6"/>
  <c r="AJ5" i="6"/>
  <c r="AK5" i="6"/>
  <c r="AL5" i="6"/>
  <c r="AM5" i="6"/>
  <c r="AN5" i="6"/>
  <c r="AO5" i="6"/>
  <c r="AP5" i="6"/>
  <c r="AQ5" i="6"/>
  <c r="AR5" i="6"/>
  <c r="AS5" i="6"/>
  <c r="AT5" i="6"/>
  <c r="AU5" i="6"/>
  <c r="AV5" i="6"/>
  <c r="AW5" i="6"/>
  <c r="AX5" i="6"/>
  <c r="AY5" i="6"/>
  <c r="AZ5" i="6"/>
  <c r="BA5" i="6"/>
  <c r="BB5" i="6"/>
  <c r="BC5" i="6"/>
  <c r="BD5" i="6"/>
  <c r="BE5" i="6"/>
  <c r="BF5" i="6"/>
  <c r="BG5" i="6"/>
  <c r="BH5" i="6"/>
  <c r="BI5" i="6"/>
  <c r="BJ5" i="6"/>
  <c r="BK5" i="6"/>
  <c r="BL5" i="6"/>
  <c r="BM5" i="6"/>
  <c r="BN5" i="6"/>
  <c r="BO5" i="6"/>
  <c r="BP5" i="6"/>
  <c r="BQ5" i="6"/>
  <c r="BR5" i="6"/>
  <c r="BS5" i="6"/>
  <c r="BT5" i="6"/>
  <c r="BU5" i="6"/>
  <c r="BV5" i="6"/>
  <c r="BW5" i="6"/>
  <c r="BX5" i="6"/>
  <c r="BY5" i="6"/>
  <c r="BZ5" i="6"/>
  <c r="CA5" i="6"/>
  <c r="CB5" i="6"/>
  <c r="CC5" i="6"/>
  <c r="AG6" i="6"/>
  <c r="AH6" i="6"/>
  <c r="AI6" i="6"/>
  <c r="AJ6" i="6"/>
  <c r="AK6" i="6"/>
  <c r="AL6" i="6"/>
  <c r="AM6" i="6"/>
  <c r="AN6" i="6"/>
  <c r="AO6" i="6"/>
  <c r="AP6" i="6"/>
  <c r="AQ6" i="6"/>
  <c r="AR6" i="6"/>
  <c r="AS6" i="6"/>
  <c r="AT6" i="6"/>
  <c r="AU6" i="6"/>
  <c r="AV6" i="6"/>
  <c r="AW6" i="6"/>
  <c r="AX6" i="6"/>
  <c r="AY6" i="6"/>
  <c r="AZ6" i="6"/>
  <c r="BA6" i="6"/>
  <c r="BB6" i="6"/>
  <c r="BC6" i="6"/>
  <c r="BD6" i="6"/>
  <c r="BE6" i="6"/>
  <c r="BF6" i="6"/>
  <c r="BG6" i="6"/>
  <c r="BH6" i="6"/>
  <c r="BI6" i="6"/>
  <c r="BJ6" i="6"/>
  <c r="BK6" i="6"/>
  <c r="BL6" i="6"/>
  <c r="BM6" i="6"/>
  <c r="BN6" i="6"/>
  <c r="BO6" i="6"/>
  <c r="BP6" i="6"/>
  <c r="BQ6" i="6"/>
  <c r="BR6" i="6"/>
  <c r="BS6" i="6"/>
  <c r="BT6" i="6"/>
  <c r="BU6" i="6"/>
  <c r="BV6" i="6"/>
  <c r="BW6" i="6"/>
  <c r="BX6" i="6"/>
  <c r="BY6" i="6"/>
  <c r="BZ6" i="6"/>
  <c r="CA6" i="6"/>
  <c r="CB6" i="6"/>
  <c r="CC6" i="6"/>
  <c r="AG7" i="6"/>
  <c r="AH7" i="6"/>
  <c r="AI7" i="6"/>
  <c r="AJ7" i="6"/>
  <c r="AK7" i="6"/>
  <c r="AL7" i="6"/>
  <c r="AM7" i="6"/>
  <c r="AN7" i="6"/>
  <c r="AO7" i="6"/>
  <c r="AP7" i="6"/>
  <c r="AQ7" i="6"/>
  <c r="AR7" i="6"/>
  <c r="AS7" i="6"/>
  <c r="AT7" i="6"/>
  <c r="AU7" i="6"/>
  <c r="AV7" i="6"/>
  <c r="AW7" i="6"/>
  <c r="AX7" i="6"/>
  <c r="AY7" i="6"/>
  <c r="AZ7" i="6"/>
  <c r="BA7" i="6"/>
  <c r="BB7" i="6"/>
  <c r="BC7" i="6"/>
  <c r="BD7" i="6"/>
  <c r="BE7" i="6"/>
  <c r="BF7" i="6"/>
  <c r="BG7" i="6"/>
  <c r="BH7" i="6"/>
  <c r="BI7" i="6"/>
  <c r="BJ7" i="6"/>
  <c r="BK7" i="6"/>
  <c r="BL7" i="6"/>
  <c r="BM7" i="6"/>
  <c r="BN7" i="6"/>
  <c r="BO7" i="6"/>
  <c r="BP7" i="6"/>
  <c r="BQ7" i="6"/>
  <c r="BR7" i="6"/>
  <c r="BS7" i="6"/>
  <c r="BT7" i="6"/>
  <c r="BU7" i="6"/>
  <c r="BV7" i="6"/>
  <c r="BW7" i="6"/>
  <c r="BX7" i="6"/>
  <c r="BY7" i="6"/>
  <c r="BZ7" i="6"/>
  <c r="CA7" i="6"/>
  <c r="CB7" i="6"/>
  <c r="CC7" i="6"/>
  <c r="AG8" i="6"/>
  <c r="AH8" i="6"/>
  <c r="AI8" i="6"/>
  <c r="AJ8" i="6"/>
  <c r="AK8" i="6"/>
  <c r="AL8" i="6"/>
  <c r="AM8" i="6"/>
  <c r="AN8" i="6"/>
  <c r="AO8" i="6"/>
  <c r="AP8" i="6"/>
  <c r="AQ8" i="6"/>
  <c r="AR8" i="6"/>
  <c r="AS8" i="6"/>
  <c r="AT8" i="6"/>
  <c r="AU8" i="6"/>
  <c r="AV8" i="6"/>
  <c r="AW8" i="6"/>
  <c r="AX8" i="6"/>
  <c r="AY8" i="6"/>
  <c r="AZ8" i="6"/>
  <c r="BA8" i="6"/>
  <c r="BB8" i="6"/>
  <c r="BC8" i="6"/>
  <c r="BD8" i="6"/>
  <c r="BE8" i="6"/>
  <c r="BF8" i="6"/>
  <c r="BG8" i="6"/>
  <c r="BH8" i="6"/>
  <c r="BI8" i="6"/>
  <c r="BJ8" i="6"/>
  <c r="BK8" i="6"/>
  <c r="BL8" i="6"/>
  <c r="BM8" i="6"/>
  <c r="BN8" i="6"/>
  <c r="BO8" i="6"/>
  <c r="BP8" i="6"/>
  <c r="BQ8" i="6"/>
  <c r="BR8" i="6"/>
  <c r="BS8" i="6"/>
  <c r="BT8" i="6"/>
  <c r="BU8" i="6"/>
  <c r="BV8" i="6"/>
  <c r="BW8" i="6"/>
  <c r="BX8" i="6"/>
  <c r="BY8" i="6"/>
  <c r="BZ8" i="6"/>
  <c r="CA8" i="6"/>
  <c r="CB8" i="6"/>
  <c r="CC8" i="6"/>
  <c r="AG9" i="6"/>
  <c r="AH9" i="6"/>
  <c r="AI9" i="6"/>
  <c r="AJ9" i="6"/>
  <c r="AK9" i="6"/>
  <c r="AL9" i="6"/>
  <c r="AM9" i="6"/>
  <c r="AN9" i="6"/>
  <c r="AO9" i="6"/>
  <c r="AP9" i="6"/>
  <c r="AQ9" i="6"/>
  <c r="AR9" i="6"/>
  <c r="AS9" i="6"/>
  <c r="AT9" i="6"/>
  <c r="AU9" i="6"/>
  <c r="AV9" i="6"/>
  <c r="AW9" i="6"/>
  <c r="AX9" i="6"/>
  <c r="AY9" i="6"/>
  <c r="AZ9" i="6"/>
  <c r="BA9" i="6"/>
  <c r="BB9" i="6"/>
  <c r="BC9" i="6"/>
  <c r="BD9" i="6"/>
  <c r="BE9" i="6"/>
  <c r="BF9" i="6"/>
  <c r="BG9" i="6"/>
  <c r="BH9" i="6"/>
  <c r="BI9" i="6"/>
  <c r="BJ9" i="6"/>
  <c r="BK9" i="6"/>
  <c r="BL9" i="6"/>
  <c r="BM9" i="6"/>
  <c r="BN9" i="6"/>
  <c r="BO9" i="6"/>
  <c r="BP9" i="6"/>
  <c r="BQ9" i="6"/>
  <c r="BR9" i="6"/>
  <c r="BS9" i="6"/>
  <c r="BT9" i="6"/>
  <c r="BU9" i="6"/>
  <c r="BV9" i="6"/>
  <c r="BW9" i="6"/>
  <c r="BX9" i="6"/>
  <c r="BY9" i="6"/>
  <c r="BZ9" i="6"/>
  <c r="CA9" i="6"/>
  <c r="CB9" i="6"/>
  <c r="CC9" i="6"/>
  <c r="AG2" i="7"/>
  <c r="AH2" i="7"/>
  <c r="AI2" i="7"/>
  <c r="AJ2" i="7"/>
  <c r="AK2" i="7"/>
  <c r="AL2" i="7"/>
  <c r="AM2" i="7"/>
  <c r="AN2" i="7"/>
  <c r="AO2" i="7"/>
  <c r="AP2" i="7"/>
  <c r="AQ2" i="7"/>
  <c r="AR2" i="7"/>
  <c r="AS2" i="7"/>
  <c r="AT2" i="7"/>
  <c r="AU2" i="7"/>
  <c r="AV2" i="7"/>
  <c r="AW2" i="7"/>
  <c r="AX2" i="7"/>
  <c r="AY2" i="7"/>
  <c r="AZ2" i="7"/>
  <c r="BA2" i="7"/>
  <c r="BB2" i="7"/>
  <c r="BC2" i="7"/>
  <c r="BD2" i="7"/>
  <c r="BE2" i="7"/>
  <c r="BF2" i="7"/>
  <c r="BG2" i="7"/>
  <c r="BH2" i="7"/>
  <c r="BI2" i="7"/>
  <c r="BJ2" i="7"/>
  <c r="BK2" i="7"/>
  <c r="BL2" i="7"/>
  <c r="BM2" i="7"/>
  <c r="BN2" i="7"/>
  <c r="BO2" i="7"/>
  <c r="BP2" i="7"/>
  <c r="BQ2" i="7"/>
  <c r="BR2" i="7"/>
  <c r="BS2" i="7"/>
  <c r="BT2" i="7"/>
  <c r="BU2" i="7"/>
  <c r="BV2" i="7"/>
  <c r="BW2" i="7"/>
  <c r="BX2" i="7"/>
  <c r="BY2" i="7"/>
  <c r="BZ2" i="7"/>
  <c r="CA2" i="7"/>
  <c r="CB2" i="7"/>
  <c r="CC2" i="7"/>
  <c r="AG3" i="7"/>
  <c r="AH3" i="7"/>
  <c r="AI3" i="7"/>
  <c r="AJ3" i="7"/>
  <c r="AK3" i="7"/>
  <c r="AL3" i="7"/>
  <c r="AM3" i="7"/>
  <c r="AN3" i="7"/>
  <c r="AO3" i="7"/>
  <c r="AP3" i="7"/>
  <c r="AQ3" i="7"/>
  <c r="AR3" i="7"/>
  <c r="AS3" i="7"/>
  <c r="AT3" i="7"/>
  <c r="AU3" i="7"/>
  <c r="AV3" i="7"/>
  <c r="AW3" i="7"/>
  <c r="AX3" i="7"/>
  <c r="AY3" i="7"/>
  <c r="AZ3" i="7"/>
  <c r="BA3" i="7"/>
  <c r="BB3" i="7"/>
  <c r="BC3" i="7"/>
  <c r="BD3" i="7"/>
  <c r="BE3" i="7"/>
  <c r="BF3" i="7"/>
  <c r="BG3" i="7"/>
  <c r="BH3" i="7"/>
  <c r="BI3" i="7"/>
  <c r="BJ3" i="7"/>
  <c r="BK3" i="7"/>
  <c r="BL3" i="7"/>
  <c r="BM3" i="7"/>
  <c r="BN3" i="7"/>
  <c r="BO3" i="7"/>
  <c r="BP3" i="7"/>
  <c r="BQ3" i="7"/>
  <c r="BR3" i="7"/>
  <c r="BS3" i="7"/>
  <c r="BT3" i="7"/>
  <c r="BU3" i="7"/>
  <c r="BV3" i="7"/>
  <c r="BW3" i="7"/>
  <c r="BX3" i="7"/>
  <c r="BY3" i="7"/>
  <c r="BZ3" i="7"/>
  <c r="CA3" i="7"/>
  <c r="CB3" i="7"/>
  <c r="CC3" i="7"/>
  <c r="AG4" i="7"/>
  <c r="AH4" i="7"/>
  <c r="AI4" i="7"/>
  <c r="AJ4" i="7"/>
  <c r="AK4" i="7"/>
  <c r="AL4" i="7"/>
  <c r="AM4" i="7"/>
  <c r="AN4" i="7"/>
  <c r="AO4" i="7"/>
  <c r="AP4" i="7"/>
  <c r="AQ4" i="7"/>
  <c r="AR4" i="7"/>
  <c r="AS4" i="7"/>
  <c r="AT4" i="7"/>
  <c r="AU4" i="7"/>
  <c r="AV4" i="7"/>
  <c r="AW4" i="7"/>
  <c r="AX4" i="7"/>
  <c r="AY4" i="7"/>
  <c r="AZ4" i="7"/>
  <c r="BA4" i="7"/>
  <c r="BB4" i="7"/>
  <c r="BC4" i="7"/>
  <c r="BD4" i="7"/>
  <c r="BE4" i="7"/>
  <c r="BF4" i="7"/>
  <c r="BG4" i="7"/>
  <c r="BH4" i="7"/>
  <c r="BI4" i="7"/>
  <c r="BJ4" i="7"/>
  <c r="BK4" i="7"/>
  <c r="BL4" i="7"/>
  <c r="BM4" i="7"/>
  <c r="BN4" i="7"/>
  <c r="BO4" i="7"/>
  <c r="BP4" i="7"/>
  <c r="BQ4" i="7"/>
  <c r="BR4" i="7"/>
  <c r="BS4" i="7"/>
  <c r="BT4" i="7"/>
  <c r="BU4" i="7"/>
  <c r="BV4" i="7"/>
  <c r="BW4" i="7"/>
  <c r="BX4" i="7"/>
  <c r="BY4" i="7"/>
  <c r="BZ4" i="7"/>
  <c r="CA4" i="7"/>
  <c r="CB4" i="7"/>
  <c r="CC4" i="7"/>
  <c r="AG5" i="7"/>
  <c r="AH5" i="7"/>
  <c r="AI5" i="7"/>
  <c r="AJ5" i="7"/>
  <c r="AK5" i="7"/>
  <c r="AL5" i="7"/>
  <c r="AM5" i="7"/>
  <c r="AN5" i="7"/>
  <c r="AO5" i="7"/>
  <c r="AP5" i="7"/>
  <c r="AQ5" i="7"/>
  <c r="AR5" i="7"/>
  <c r="AS5" i="7"/>
  <c r="AT5" i="7"/>
  <c r="AU5" i="7"/>
  <c r="AV5" i="7"/>
  <c r="AW5" i="7"/>
  <c r="AX5" i="7"/>
  <c r="AY5" i="7"/>
  <c r="AZ5" i="7"/>
  <c r="BA5" i="7"/>
  <c r="BB5" i="7"/>
  <c r="BC5" i="7"/>
  <c r="BD5" i="7"/>
  <c r="BE5" i="7"/>
  <c r="BF5" i="7"/>
  <c r="BG5" i="7"/>
  <c r="BH5" i="7"/>
  <c r="BI5" i="7"/>
  <c r="BJ5" i="7"/>
  <c r="BK5" i="7"/>
  <c r="BL5" i="7"/>
  <c r="BM5" i="7"/>
  <c r="BN5" i="7"/>
  <c r="BO5" i="7"/>
  <c r="BP5" i="7"/>
  <c r="BQ5" i="7"/>
  <c r="BR5" i="7"/>
  <c r="BS5" i="7"/>
  <c r="BT5" i="7"/>
  <c r="BU5" i="7"/>
  <c r="BV5" i="7"/>
  <c r="BW5" i="7"/>
  <c r="BX5" i="7"/>
  <c r="BY5" i="7"/>
  <c r="BZ5" i="7"/>
  <c r="CA5" i="7"/>
  <c r="CB5" i="7"/>
  <c r="CC5" i="7"/>
  <c r="AG6" i="7"/>
  <c r="AH6" i="7"/>
  <c r="AI6" i="7"/>
  <c r="AJ6" i="7"/>
  <c r="AK6" i="7"/>
  <c r="AL6" i="7"/>
  <c r="AM6" i="7"/>
  <c r="AN6" i="7"/>
  <c r="AO6" i="7"/>
  <c r="AP6" i="7"/>
  <c r="AQ6" i="7"/>
  <c r="AR6" i="7"/>
  <c r="AS6" i="7"/>
  <c r="AT6" i="7"/>
  <c r="AU6" i="7"/>
  <c r="AV6" i="7"/>
  <c r="AW6" i="7"/>
  <c r="AX6" i="7"/>
  <c r="AY6" i="7"/>
  <c r="AZ6" i="7"/>
  <c r="BA6" i="7"/>
  <c r="BB6" i="7"/>
  <c r="BC6" i="7"/>
  <c r="BD6" i="7"/>
  <c r="BE6" i="7"/>
  <c r="BF6" i="7"/>
  <c r="BG6" i="7"/>
  <c r="BH6" i="7"/>
  <c r="BI6" i="7"/>
  <c r="BJ6" i="7"/>
  <c r="BK6" i="7"/>
  <c r="BL6" i="7"/>
  <c r="BM6" i="7"/>
  <c r="BN6" i="7"/>
  <c r="BO6" i="7"/>
  <c r="BP6" i="7"/>
  <c r="BQ6" i="7"/>
  <c r="BR6" i="7"/>
  <c r="BS6" i="7"/>
  <c r="BT6" i="7"/>
  <c r="BU6" i="7"/>
  <c r="BV6" i="7"/>
  <c r="BW6" i="7"/>
  <c r="BX6" i="7"/>
  <c r="BY6" i="7"/>
  <c r="BZ6" i="7"/>
  <c r="CA6" i="7"/>
  <c r="CB6" i="7"/>
  <c r="CC6" i="7"/>
  <c r="AG7" i="7"/>
  <c r="AH7" i="7"/>
  <c r="AI7" i="7"/>
  <c r="AJ7" i="7"/>
  <c r="AK7" i="7"/>
  <c r="AL7" i="7"/>
  <c r="AM7" i="7"/>
  <c r="AN7" i="7"/>
  <c r="AO7" i="7"/>
  <c r="AP7" i="7"/>
  <c r="AQ7" i="7"/>
  <c r="AR7" i="7"/>
  <c r="AS7" i="7"/>
  <c r="AT7" i="7"/>
  <c r="AU7" i="7"/>
  <c r="AV7" i="7"/>
  <c r="AW7" i="7"/>
  <c r="AX7" i="7"/>
  <c r="AY7" i="7"/>
  <c r="AZ7" i="7"/>
  <c r="BA7" i="7"/>
  <c r="BB7" i="7"/>
  <c r="BC7" i="7"/>
  <c r="BD7" i="7"/>
  <c r="BE7" i="7"/>
  <c r="BF7" i="7"/>
  <c r="BG7" i="7"/>
  <c r="BH7" i="7"/>
  <c r="BI7" i="7"/>
  <c r="BJ7" i="7"/>
  <c r="BK7" i="7"/>
  <c r="BL7" i="7"/>
  <c r="BM7" i="7"/>
  <c r="BN7" i="7"/>
  <c r="BO7" i="7"/>
  <c r="BP7" i="7"/>
  <c r="BQ7" i="7"/>
  <c r="BR7" i="7"/>
  <c r="BS7" i="7"/>
  <c r="BT7" i="7"/>
  <c r="BU7" i="7"/>
  <c r="BV7" i="7"/>
  <c r="BW7" i="7"/>
  <c r="BX7" i="7"/>
  <c r="BY7" i="7"/>
  <c r="BZ7" i="7"/>
  <c r="CA7" i="7"/>
  <c r="CB7" i="7"/>
  <c r="CC7" i="7"/>
  <c r="AG8" i="7"/>
  <c r="AH8" i="7"/>
  <c r="AI8" i="7"/>
  <c r="AJ8" i="7"/>
  <c r="AK8" i="7"/>
  <c r="AL8" i="7"/>
  <c r="AM8" i="7"/>
  <c r="AN8" i="7"/>
  <c r="AO8" i="7"/>
  <c r="AP8" i="7"/>
  <c r="AQ8" i="7"/>
  <c r="AR8" i="7"/>
  <c r="AS8" i="7"/>
  <c r="AT8" i="7"/>
  <c r="AU8" i="7"/>
  <c r="AV8" i="7"/>
  <c r="AW8" i="7"/>
  <c r="AX8" i="7"/>
  <c r="AY8" i="7"/>
  <c r="AZ8" i="7"/>
  <c r="BA8" i="7"/>
  <c r="BB8" i="7"/>
  <c r="BC8" i="7"/>
  <c r="BD8" i="7"/>
  <c r="BE8" i="7"/>
  <c r="BF8" i="7"/>
  <c r="BG8" i="7"/>
  <c r="BH8" i="7"/>
  <c r="BI8" i="7"/>
  <c r="BJ8" i="7"/>
  <c r="BK8" i="7"/>
  <c r="BL8" i="7"/>
  <c r="BM8" i="7"/>
  <c r="BN8" i="7"/>
  <c r="BO8" i="7"/>
  <c r="BP8" i="7"/>
  <c r="BQ8" i="7"/>
  <c r="BR8" i="7"/>
  <c r="BS8" i="7"/>
  <c r="BT8" i="7"/>
  <c r="BU8" i="7"/>
  <c r="BV8" i="7"/>
  <c r="BW8" i="7"/>
  <c r="BX8" i="7"/>
  <c r="BY8" i="7"/>
  <c r="BZ8" i="7"/>
  <c r="CA8" i="7"/>
  <c r="CB8" i="7"/>
  <c r="CC8" i="7"/>
  <c r="AG9" i="7"/>
  <c r="AH9" i="7"/>
  <c r="AI9" i="7"/>
  <c r="AJ9" i="7"/>
  <c r="AK9" i="7"/>
  <c r="AL9" i="7"/>
  <c r="AM9" i="7"/>
  <c r="AN9" i="7"/>
  <c r="AO9" i="7"/>
  <c r="AP9" i="7"/>
  <c r="AQ9" i="7"/>
  <c r="AR9" i="7"/>
  <c r="AS9" i="7"/>
  <c r="AT9" i="7"/>
  <c r="AU9" i="7"/>
  <c r="AV9" i="7"/>
  <c r="AW9" i="7"/>
  <c r="AX9" i="7"/>
  <c r="AY9" i="7"/>
  <c r="AZ9" i="7"/>
  <c r="BA9" i="7"/>
  <c r="BB9" i="7"/>
  <c r="BC9" i="7"/>
  <c r="BD9" i="7"/>
  <c r="BE9" i="7"/>
  <c r="BF9" i="7"/>
  <c r="BG9" i="7"/>
  <c r="BH9" i="7"/>
  <c r="BI9" i="7"/>
  <c r="BJ9" i="7"/>
  <c r="BK9" i="7"/>
  <c r="BL9" i="7"/>
  <c r="BM9" i="7"/>
  <c r="BN9" i="7"/>
  <c r="BO9" i="7"/>
  <c r="BP9" i="7"/>
  <c r="BQ9" i="7"/>
  <c r="BR9" i="7"/>
  <c r="BS9" i="7"/>
  <c r="BT9" i="7"/>
  <c r="BU9" i="7"/>
  <c r="BV9" i="7"/>
  <c r="BW9" i="7"/>
  <c r="BX9" i="7"/>
  <c r="BY9" i="7"/>
  <c r="BZ9" i="7"/>
  <c r="CA9" i="7"/>
  <c r="CB9" i="7"/>
  <c r="CC9" i="7"/>
  <c r="AG2" i="15"/>
  <c r="AH2" i="15"/>
  <c r="AI2" i="15"/>
  <c r="AJ2" i="15"/>
  <c r="AK2" i="15"/>
  <c r="AL2" i="15"/>
  <c r="AM2" i="15"/>
  <c r="AN2" i="15"/>
  <c r="AO2" i="15"/>
  <c r="AP2" i="15"/>
  <c r="AQ2" i="15"/>
  <c r="AR2" i="15"/>
  <c r="AS2" i="15"/>
  <c r="AT2" i="15"/>
  <c r="AU2" i="15"/>
  <c r="AV2" i="15"/>
  <c r="AW2" i="15"/>
  <c r="AX2" i="15"/>
  <c r="AY2" i="15"/>
  <c r="AZ2" i="15"/>
  <c r="BA2" i="15"/>
  <c r="BB2" i="15"/>
  <c r="BC2" i="15"/>
  <c r="BD2" i="15"/>
  <c r="BE2" i="15"/>
  <c r="BF2" i="15"/>
  <c r="BG2" i="15"/>
  <c r="BH2" i="15"/>
  <c r="BI2" i="15"/>
  <c r="BJ2" i="15"/>
  <c r="BK2" i="15"/>
  <c r="BL2" i="15"/>
  <c r="BM2" i="15"/>
  <c r="BN2" i="15"/>
  <c r="BO2" i="15"/>
  <c r="BP2" i="15"/>
  <c r="BQ2" i="15"/>
  <c r="BR2" i="15"/>
  <c r="BS2" i="15"/>
  <c r="BT2" i="15"/>
  <c r="BU2" i="15"/>
  <c r="BV2" i="15"/>
  <c r="BW2" i="15"/>
  <c r="BX2" i="15"/>
  <c r="BY2" i="15"/>
  <c r="BZ2" i="15"/>
  <c r="CA2" i="15"/>
  <c r="CB2" i="15"/>
  <c r="CC2" i="15"/>
  <c r="AG3" i="15"/>
  <c r="AH3" i="15"/>
  <c r="AI3" i="15"/>
  <c r="AJ3" i="15"/>
  <c r="AK3" i="15"/>
  <c r="AL3" i="15"/>
  <c r="AM3" i="15"/>
  <c r="AN3" i="15"/>
  <c r="AO3" i="15"/>
  <c r="AP3" i="15"/>
  <c r="AQ3" i="15"/>
  <c r="AR3" i="15"/>
  <c r="AS3" i="15"/>
  <c r="AT3" i="15"/>
  <c r="AU3" i="15"/>
  <c r="AV3" i="15"/>
  <c r="AW3" i="15"/>
  <c r="AX3" i="15"/>
  <c r="AY3" i="15"/>
  <c r="AZ3" i="15"/>
  <c r="BA3" i="15"/>
  <c r="BB3" i="15"/>
  <c r="BC3" i="15"/>
  <c r="BD3" i="15"/>
  <c r="BE3" i="15"/>
  <c r="BF3" i="15"/>
  <c r="BG3" i="15"/>
  <c r="BH3" i="15"/>
  <c r="BI3" i="15"/>
  <c r="BJ3" i="15"/>
  <c r="BK3" i="15"/>
  <c r="BL3" i="15"/>
  <c r="BM3" i="15"/>
  <c r="BN3" i="15"/>
  <c r="BO3" i="15"/>
  <c r="BP3" i="15"/>
  <c r="BQ3" i="15"/>
  <c r="BR3" i="15"/>
  <c r="BS3" i="15"/>
  <c r="BT3" i="15"/>
  <c r="BU3" i="15"/>
  <c r="BV3" i="15"/>
  <c r="BW3" i="15"/>
  <c r="BX3" i="15"/>
  <c r="BY3" i="15"/>
  <c r="BZ3" i="15"/>
  <c r="CA3" i="15"/>
  <c r="CB3" i="15"/>
  <c r="CC3" i="15"/>
  <c r="AG4" i="15"/>
  <c r="AH4" i="15"/>
  <c r="AI4" i="15"/>
  <c r="AJ4" i="15"/>
  <c r="AK4" i="15"/>
  <c r="AL4" i="15"/>
  <c r="AM4" i="15"/>
  <c r="AN4" i="15"/>
  <c r="AO4" i="15"/>
  <c r="AP4" i="15"/>
  <c r="AQ4" i="15"/>
  <c r="AR4" i="15"/>
  <c r="AS4" i="15"/>
  <c r="AT4" i="15"/>
  <c r="AU4" i="15"/>
  <c r="AV4" i="15"/>
  <c r="AW4" i="15"/>
  <c r="AX4" i="15"/>
  <c r="AY4" i="15"/>
  <c r="AZ4" i="15"/>
  <c r="BA4" i="15"/>
  <c r="BB4" i="15"/>
  <c r="BC4" i="15"/>
  <c r="BD4" i="15"/>
  <c r="BE4" i="15"/>
  <c r="BF4" i="15"/>
  <c r="BG4" i="15"/>
  <c r="BH4" i="15"/>
  <c r="BI4" i="15"/>
  <c r="BJ4" i="15"/>
  <c r="BK4" i="15"/>
  <c r="BL4" i="15"/>
  <c r="BM4" i="15"/>
  <c r="BN4" i="15"/>
  <c r="BO4" i="15"/>
  <c r="BP4" i="15"/>
  <c r="BQ4" i="15"/>
  <c r="BR4" i="15"/>
  <c r="BS4" i="15"/>
  <c r="BT4" i="15"/>
  <c r="BU4" i="15"/>
  <c r="BV4" i="15"/>
  <c r="BW4" i="15"/>
  <c r="BX4" i="15"/>
  <c r="BY4" i="15"/>
  <c r="BZ4" i="15"/>
  <c r="CA4" i="15"/>
  <c r="CB4" i="15"/>
  <c r="CC4" i="15"/>
  <c r="AG5" i="15"/>
  <c r="AH5" i="15"/>
  <c r="AI5" i="15"/>
  <c r="AJ5" i="15"/>
  <c r="AK5" i="15"/>
  <c r="AL5" i="15"/>
  <c r="AM5" i="15"/>
  <c r="AN5" i="15"/>
  <c r="AO5" i="15"/>
  <c r="AP5" i="15"/>
  <c r="AQ5" i="15"/>
  <c r="AR5" i="15"/>
  <c r="AS5" i="15"/>
  <c r="AT5" i="15"/>
  <c r="AU5" i="15"/>
  <c r="AV5" i="15"/>
  <c r="AW5" i="15"/>
  <c r="AX5" i="15"/>
  <c r="AY5" i="15"/>
  <c r="AZ5" i="15"/>
  <c r="BA5" i="15"/>
  <c r="BB5" i="15"/>
  <c r="BC5" i="15"/>
  <c r="BD5" i="15"/>
  <c r="BE5" i="15"/>
  <c r="BF5" i="15"/>
  <c r="BG5" i="15"/>
  <c r="BH5" i="15"/>
  <c r="BI5" i="15"/>
  <c r="BJ5" i="15"/>
  <c r="BK5" i="15"/>
  <c r="BL5" i="15"/>
  <c r="BM5" i="15"/>
  <c r="BN5" i="15"/>
  <c r="BO5" i="15"/>
  <c r="BP5" i="15"/>
  <c r="BQ5" i="15"/>
  <c r="BR5" i="15"/>
  <c r="BS5" i="15"/>
  <c r="BT5" i="15"/>
  <c r="BU5" i="15"/>
  <c r="BV5" i="15"/>
  <c r="BW5" i="15"/>
  <c r="BX5" i="15"/>
  <c r="BY5" i="15"/>
  <c r="BZ5" i="15"/>
  <c r="CA5" i="15"/>
  <c r="CB5" i="15"/>
  <c r="CC5" i="15"/>
  <c r="AG6" i="15"/>
  <c r="AH6" i="15"/>
  <c r="AI6" i="15"/>
  <c r="AJ6" i="15"/>
  <c r="AK6" i="15"/>
  <c r="AL6" i="15"/>
  <c r="AM6" i="15"/>
  <c r="AN6" i="15"/>
  <c r="AO6" i="15"/>
  <c r="AP6" i="15"/>
  <c r="AQ6" i="15"/>
  <c r="AR6" i="15"/>
  <c r="AS6" i="15"/>
  <c r="AT6" i="15"/>
  <c r="AU6" i="15"/>
  <c r="AV6" i="15"/>
  <c r="AW6" i="15"/>
  <c r="AX6" i="15"/>
  <c r="AY6" i="15"/>
  <c r="AZ6" i="15"/>
  <c r="BA6" i="15"/>
  <c r="BB6" i="15"/>
  <c r="BC6" i="15"/>
  <c r="BD6" i="15"/>
  <c r="BE6" i="15"/>
  <c r="BF6" i="15"/>
  <c r="BG6" i="15"/>
  <c r="BH6" i="15"/>
  <c r="BI6" i="15"/>
  <c r="BJ6" i="15"/>
  <c r="BK6" i="15"/>
  <c r="BL6" i="15"/>
  <c r="BM6" i="15"/>
  <c r="BN6" i="15"/>
  <c r="BO6" i="15"/>
  <c r="BP6" i="15"/>
  <c r="BQ6" i="15"/>
  <c r="BR6" i="15"/>
  <c r="BS6" i="15"/>
  <c r="BT6" i="15"/>
  <c r="BU6" i="15"/>
  <c r="BV6" i="15"/>
  <c r="BW6" i="15"/>
  <c r="BX6" i="15"/>
  <c r="BY6" i="15"/>
  <c r="BZ6" i="15"/>
  <c r="CA6" i="15"/>
  <c r="CB6" i="15"/>
  <c r="CC6" i="15"/>
  <c r="AG7" i="15"/>
  <c r="AH7" i="15"/>
  <c r="AI7" i="15"/>
  <c r="AJ7" i="15"/>
  <c r="AK7" i="15"/>
  <c r="AL7" i="15"/>
  <c r="AM7" i="15"/>
  <c r="AN7" i="15"/>
  <c r="AO7" i="15"/>
  <c r="AP7" i="15"/>
  <c r="AQ7" i="15"/>
  <c r="AR7" i="15"/>
  <c r="AS7" i="15"/>
  <c r="AT7" i="15"/>
  <c r="AU7" i="15"/>
  <c r="AV7" i="15"/>
  <c r="AW7" i="15"/>
  <c r="AX7" i="15"/>
  <c r="AY7" i="15"/>
  <c r="AZ7" i="15"/>
  <c r="BA7" i="15"/>
  <c r="BB7" i="15"/>
  <c r="BC7" i="15"/>
  <c r="BD7" i="15"/>
  <c r="BE7" i="15"/>
  <c r="BF7" i="15"/>
  <c r="BG7" i="15"/>
  <c r="BH7" i="15"/>
  <c r="BI7" i="15"/>
  <c r="BJ7" i="15"/>
  <c r="BK7" i="15"/>
  <c r="BL7" i="15"/>
  <c r="BM7" i="15"/>
  <c r="BN7" i="15"/>
  <c r="BO7" i="15"/>
  <c r="BP7" i="15"/>
  <c r="BQ7" i="15"/>
  <c r="BR7" i="15"/>
  <c r="BS7" i="15"/>
  <c r="BT7" i="15"/>
  <c r="BU7" i="15"/>
  <c r="BV7" i="15"/>
  <c r="BW7" i="15"/>
  <c r="BX7" i="15"/>
  <c r="BY7" i="15"/>
  <c r="BZ7" i="15"/>
  <c r="CA7" i="15"/>
  <c r="CB7" i="15"/>
  <c r="CC7" i="15"/>
  <c r="AG8" i="15"/>
  <c r="AH8" i="15"/>
  <c r="AI8" i="15"/>
  <c r="AJ8" i="15"/>
  <c r="AK8" i="15"/>
  <c r="AL8" i="15"/>
  <c r="AM8" i="15"/>
  <c r="AN8" i="15"/>
  <c r="AO8" i="15"/>
  <c r="AP8" i="15"/>
  <c r="AQ8" i="15"/>
  <c r="AR8" i="15"/>
  <c r="AS8" i="15"/>
  <c r="AT8" i="15"/>
  <c r="AU8" i="15"/>
  <c r="AV8" i="15"/>
  <c r="AW8" i="15"/>
  <c r="AX8" i="15"/>
  <c r="AY8" i="15"/>
  <c r="AZ8" i="15"/>
  <c r="BA8" i="15"/>
  <c r="BB8" i="15"/>
  <c r="BC8" i="15"/>
  <c r="BD8" i="15"/>
  <c r="BE8" i="15"/>
  <c r="BF8" i="15"/>
  <c r="BG8" i="15"/>
  <c r="BH8" i="15"/>
  <c r="BI8" i="15"/>
  <c r="BJ8" i="15"/>
  <c r="BK8" i="15"/>
  <c r="BL8" i="15"/>
  <c r="BM8" i="15"/>
  <c r="BN8" i="15"/>
  <c r="BO8" i="15"/>
  <c r="BP8" i="15"/>
  <c r="BQ8" i="15"/>
  <c r="BR8" i="15"/>
  <c r="BS8" i="15"/>
  <c r="BT8" i="15"/>
  <c r="BU8" i="15"/>
  <c r="BV8" i="15"/>
  <c r="BW8" i="15"/>
  <c r="BX8" i="15"/>
  <c r="BY8" i="15"/>
  <c r="BZ8" i="15"/>
  <c r="CA8" i="15"/>
  <c r="CB8" i="15"/>
  <c r="CC8" i="15"/>
  <c r="AG9" i="15"/>
  <c r="AH9" i="15"/>
  <c r="AI9" i="15"/>
  <c r="AJ9" i="15"/>
  <c r="AK9" i="15"/>
  <c r="AL9" i="15"/>
  <c r="AM9" i="15"/>
  <c r="AN9" i="15"/>
  <c r="AO9" i="15"/>
  <c r="AP9" i="15"/>
  <c r="AQ9" i="15"/>
  <c r="AR9" i="15"/>
  <c r="AS9" i="15"/>
  <c r="AT9" i="15"/>
  <c r="AU9" i="15"/>
  <c r="AV9" i="15"/>
  <c r="AW9" i="15"/>
  <c r="AX9" i="15"/>
  <c r="AY9" i="15"/>
  <c r="AZ9" i="15"/>
  <c r="BA9" i="15"/>
  <c r="BB9" i="15"/>
  <c r="BC9" i="15"/>
  <c r="BD9" i="15"/>
  <c r="BE9" i="15"/>
  <c r="BF9" i="15"/>
  <c r="BG9" i="15"/>
  <c r="BH9" i="15"/>
  <c r="BI9" i="15"/>
  <c r="BJ9" i="15"/>
  <c r="BK9" i="15"/>
  <c r="BL9" i="15"/>
  <c r="BM9" i="15"/>
  <c r="BN9" i="15"/>
  <c r="BO9" i="15"/>
  <c r="BP9" i="15"/>
  <c r="BQ9" i="15"/>
  <c r="BR9" i="15"/>
  <c r="BS9" i="15"/>
  <c r="BT9" i="15"/>
  <c r="BU9" i="15"/>
  <c r="BV9" i="15"/>
  <c r="BW9" i="15"/>
  <c r="BX9" i="15"/>
  <c r="BY9" i="15"/>
  <c r="BZ9" i="15"/>
  <c r="CA9" i="15"/>
  <c r="CB9" i="15"/>
  <c r="CC9" i="15"/>
  <c r="AG2" i="25"/>
  <c r="AH2" i="25"/>
  <c r="AI2" i="25"/>
  <c r="AJ2" i="25"/>
  <c r="AK2" i="25"/>
  <c r="AL2" i="25"/>
  <c r="AM2" i="25"/>
  <c r="AN2" i="25"/>
  <c r="AO2" i="25"/>
  <c r="AP2" i="25"/>
  <c r="AQ2" i="25"/>
  <c r="AR2" i="25"/>
  <c r="AS2" i="25"/>
  <c r="AT2" i="25"/>
  <c r="AU2" i="25"/>
  <c r="AV2" i="25"/>
  <c r="AW2" i="25"/>
  <c r="AX2" i="25"/>
  <c r="AY2" i="25"/>
  <c r="AZ2" i="25"/>
  <c r="BA2" i="25"/>
  <c r="BB2" i="25"/>
  <c r="BC2" i="25"/>
  <c r="BD2" i="25"/>
  <c r="BE2" i="25"/>
  <c r="BF2" i="25"/>
  <c r="BG2" i="25"/>
  <c r="BH2" i="25"/>
  <c r="BI2" i="25"/>
  <c r="BJ2" i="25"/>
  <c r="BK2" i="25"/>
  <c r="BL2" i="25"/>
  <c r="BM2" i="25"/>
  <c r="BN2" i="25"/>
  <c r="BO2" i="25"/>
  <c r="BP2" i="25"/>
  <c r="BQ2" i="25"/>
  <c r="BR2" i="25"/>
  <c r="BS2" i="25"/>
  <c r="BT2" i="25"/>
  <c r="BU2" i="25"/>
  <c r="BV2" i="25"/>
  <c r="BW2" i="25"/>
  <c r="BX2" i="25"/>
  <c r="BY2" i="25"/>
  <c r="BZ2" i="25"/>
  <c r="CA2" i="25"/>
  <c r="CB2" i="25"/>
  <c r="CC2" i="25"/>
  <c r="AG3" i="25"/>
  <c r="AH3" i="25"/>
  <c r="AI3" i="25"/>
  <c r="AJ3" i="25"/>
  <c r="AK3" i="25"/>
  <c r="AL3" i="25"/>
  <c r="AM3" i="25"/>
  <c r="AN3" i="25"/>
  <c r="AO3" i="25"/>
  <c r="AP3" i="25"/>
  <c r="AQ3" i="25"/>
  <c r="AR3" i="25"/>
  <c r="AS3" i="25"/>
  <c r="AT3" i="25"/>
  <c r="AU3" i="25"/>
  <c r="AV3" i="25"/>
  <c r="AW3" i="25"/>
  <c r="AX3" i="25"/>
  <c r="AY3" i="25"/>
  <c r="AZ3" i="25"/>
  <c r="BA3" i="25"/>
  <c r="BB3" i="25"/>
  <c r="BC3" i="25"/>
  <c r="BD3" i="25"/>
  <c r="BE3" i="25"/>
  <c r="BF3" i="25"/>
  <c r="BG3" i="25"/>
  <c r="BH3" i="25"/>
  <c r="BI3" i="25"/>
  <c r="BJ3" i="25"/>
  <c r="BK3" i="25"/>
  <c r="BL3" i="25"/>
  <c r="BM3" i="25"/>
  <c r="BN3" i="25"/>
  <c r="BO3" i="25"/>
  <c r="BP3" i="25"/>
  <c r="BQ3" i="25"/>
  <c r="BR3" i="25"/>
  <c r="BS3" i="25"/>
  <c r="BT3" i="25"/>
  <c r="BU3" i="25"/>
  <c r="BV3" i="25"/>
  <c r="BW3" i="25"/>
  <c r="BX3" i="25"/>
  <c r="BY3" i="25"/>
  <c r="BZ3" i="25"/>
  <c r="CA3" i="25"/>
  <c r="CB3" i="25"/>
  <c r="CC3" i="25"/>
  <c r="AG4" i="25"/>
  <c r="AH4" i="25"/>
  <c r="AI4" i="25"/>
  <c r="AJ4" i="25"/>
  <c r="AK4" i="25"/>
  <c r="AL4" i="25"/>
  <c r="AM4" i="25"/>
  <c r="AN4" i="25"/>
  <c r="AO4" i="25"/>
  <c r="AP4" i="25"/>
  <c r="AQ4" i="25"/>
  <c r="AR4" i="25"/>
  <c r="AS4" i="25"/>
  <c r="AT4" i="25"/>
  <c r="AU4" i="25"/>
  <c r="AV4" i="25"/>
  <c r="AW4" i="25"/>
  <c r="AX4" i="25"/>
  <c r="AY4" i="25"/>
  <c r="AZ4" i="25"/>
  <c r="BA4" i="25"/>
  <c r="BB4" i="25"/>
  <c r="BC4" i="25"/>
  <c r="BD4" i="25"/>
  <c r="BE4" i="25"/>
  <c r="BF4" i="25"/>
  <c r="BG4" i="25"/>
  <c r="BH4" i="25"/>
  <c r="BI4" i="25"/>
  <c r="BJ4" i="25"/>
  <c r="BK4" i="25"/>
  <c r="BL4" i="25"/>
  <c r="BM4" i="25"/>
  <c r="BN4" i="25"/>
  <c r="BO4" i="25"/>
  <c r="BP4" i="25"/>
  <c r="BQ4" i="25"/>
  <c r="BR4" i="25"/>
  <c r="BS4" i="25"/>
  <c r="BT4" i="25"/>
  <c r="BU4" i="25"/>
  <c r="BV4" i="25"/>
  <c r="BW4" i="25"/>
  <c r="BX4" i="25"/>
  <c r="BY4" i="25"/>
  <c r="BZ4" i="25"/>
  <c r="CA4" i="25"/>
  <c r="CB4" i="25"/>
  <c r="CC4" i="25"/>
  <c r="AG5" i="25"/>
  <c r="AH5" i="25"/>
  <c r="AI5" i="25"/>
  <c r="AJ5" i="25"/>
  <c r="AK5" i="25"/>
  <c r="AL5" i="25"/>
  <c r="AM5" i="25"/>
  <c r="AN5" i="25"/>
  <c r="AO5" i="25"/>
  <c r="AP5" i="25"/>
  <c r="AQ5" i="25"/>
  <c r="AR5" i="25"/>
  <c r="AS5" i="25"/>
  <c r="AT5" i="25"/>
  <c r="AU5" i="25"/>
  <c r="AV5" i="25"/>
  <c r="AW5" i="25"/>
  <c r="AX5" i="25"/>
  <c r="AY5" i="25"/>
  <c r="AZ5" i="25"/>
  <c r="BA5" i="25"/>
  <c r="BB5" i="25"/>
  <c r="BC5" i="25"/>
  <c r="BD5" i="25"/>
  <c r="BE5" i="25"/>
  <c r="BF5" i="25"/>
  <c r="BG5" i="25"/>
  <c r="BH5" i="25"/>
  <c r="BI5" i="25"/>
  <c r="BJ5" i="25"/>
  <c r="BK5" i="25"/>
  <c r="BL5" i="25"/>
  <c r="BM5" i="25"/>
  <c r="BN5" i="25"/>
  <c r="BO5" i="25"/>
  <c r="BP5" i="25"/>
  <c r="BQ5" i="25"/>
  <c r="BR5" i="25"/>
  <c r="BS5" i="25"/>
  <c r="BT5" i="25"/>
  <c r="BU5" i="25"/>
  <c r="BV5" i="25"/>
  <c r="BW5" i="25"/>
  <c r="BX5" i="25"/>
  <c r="BY5" i="25"/>
  <c r="BZ5" i="25"/>
  <c r="CA5" i="25"/>
  <c r="CB5" i="25"/>
  <c r="CC5" i="25"/>
  <c r="AG6" i="25"/>
  <c r="AH6" i="25"/>
  <c r="AI6" i="25"/>
  <c r="AJ6" i="25"/>
  <c r="AK6" i="25"/>
  <c r="AL6" i="25"/>
  <c r="AM6" i="25"/>
  <c r="AN6" i="25"/>
  <c r="AO6" i="25"/>
  <c r="AP6" i="25"/>
  <c r="AQ6" i="25"/>
  <c r="AR6" i="25"/>
  <c r="AS6" i="25"/>
  <c r="AT6" i="25"/>
  <c r="AU6" i="25"/>
  <c r="AV6" i="25"/>
  <c r="AW6" i="25"/>
  <c r="AX6" i="25"/>
  <c r="AY6" i="25"/>
  <c r="AZ6" i="25"/>
  <c r="BA6" i="25"/>
  <c r="BB6" i="25"/>
  <c r="BC6" i="25"/>
  <c r="BD6" i="25"/>
  <c r="BE6" i="25"/>
  <c r="BF6" i="25"/>
  <c r="BG6" i="25"/>
  <c r="BH6" i="25"/>
  <c r="BI6" i="25"/>
  <c r="BJ6" i="25"/>
  <c r="BK6" i="25"/>
  <c r="BL6" i="25"/>
  <c r="BM6" i="25"/>
  <c r="BN6" i="25"/>
  <c r="BO6" i="25"/>
  <c r="BP6" i="25"/>
  <c r="BQ6" i="25"/>
  <c r="BR6" i="25"/>
  <c r="BS6" i="25"/>
  <c r="BT6" i="25"/>
  <c r="BU6" i="25"/>
  <c r="BV6" i="25"/>
  <c r="BW6" i="25"/>
  <c r="BX6" i="25"/>
  <c r="BY6" i="25"/>
  <c r="BZ6" i="25"/>
  <c r="CA6" i="25"/>
  <c r="CB6" i="25"/>
  <c r="CC6" i="25"/>
  <c r="AG7" i="25"/>
  <c r="AH7" i="25"/>
  <c r="AI7" i="25"/>
  <c r="AJ7" i="25"/>
  <c r="AK7" i="25"/>
  <c r="AL7" i="25"/>
  <c r="AM7" i="25"/>
  <c r="AN7" i="25"/>
  <c r="AO7" i="25"/>
  <c r="AP7" i="25"/>
  <c r="AQ7" i="25"/>
  <c r="AR7" i="25"/>
  <c r="AS7" i="25"/>
  <c r="AT7" i="25"/>
  <c r="AU7" i="25"/>
  <c r="AV7" i="25"/>
  <c r="AW7" i="25"/>
  <c r="AX7" i="25"/>
  <c r="AY7" i="25"/>
  <c r="AZ7" i="25"/>
  <c r="BA7" i="25"/>
  <c r="BB7" i="25"/>
  <c r="BC7" i="25"/>
  <c r="BD7" i="25"/>
  <c r="BE7" i="25"/>
  <c r="BF7" i="25"/>
  <c r="BG7" i="25"/>
  <c r="BH7" i="25"/>
  <c r="BI7" i="25"/>
  <c r="BJ7" i="25"/>
  <c r="BK7" i="25"/>
  <c r="BL7" i="25"/>
  <c r="BM7" i="25"/>
  <c r="BN7" i="25"/>
  <c r="BO7" i="25"/>
  <c r="BP7" i="25"/>
  <c r="BQ7" i="25"/>
  <c r="BR7" i="25"/>
  <c r="BS7" i="25"/>
  <c r="BT7" i="25"/>
  <c r="BU7" i="25"/>
  <c r="BV7" i="25"/>
  <c r="BW7" i="25"/>
  <c r="BX7" i="25"/>
  <c r="BY7" i="25"/>
  <c r="BZ7" i="25"/>
  <c r="CA7" i="25"/>
  <c r="CB7" i="25"/>
  <c r="CC7" i="25"/>
  <c r="AG8" i="25"/>
  <c r="AH8" i="25"/>
  <c r="AI8" i="25"/>
  <c r="AJ8" i="25"/>
  <c r="AK8" i="25"/>
  <c r="AL8" i="25"/>
  <c r="AM8" i="25"/>
  <c r="AN8" i="25"/>
  <c r="AO8" i="25"/>
  <c r="AP8" i="25"/>
  <c r="AQ8" i="25"/>
  <c r="AR8" i="25"/>
  <c r="AS8" i="25"/>
  <c r="AT8" i="25"/>
  <c r="AU8" i="25"/>
  <c r="AV8" i="25"/>
  <c r="AW8" i="25"/>
  <c r="AX8" i="25"/>
  <c r="AY8" i="25"/>
  <c r="AZ8" i="25"/>
  <c r="BA8" i="25"/>
  <c r="BB8" i="25"/>
  <c r="BC8" i="25"/>
  <c r="BD8" i="25"/>
  <c r="BE8" i="25"/>
  <c r="BF8" i="25"/>
  <c r="BG8" i="25"/>
  <c r="BH8" i="25"/>
  <c r="BI8" i="25"/>
  <c r="BJ8" i="25"/>
  <c r="BK8" i="25"/>
  <c r="BL8" i="25"/>
  <c r="BM8" i="25"/>
  <c r="BN8" i="25"/>
  <c r="BO8" i="25"/>
  <c r="BP8" i="25"/>
  <c r="BQ8" i="25"/>
  <c r="BR8" i="25"/>
  <c r="BS8" i="25"/>
  <c r="BT8" i="25"/>
  <c r="BU8" i="25"/>
  <c r="BV8" i="25"/>
  <c r="BW8" i="25"/>
  <c r="BX8" i="25"/>
  <c r="BY8" i="25"/>
  <c r="BZ8" i="25"/>
  <c r="CA8" i="25"/>
  <c r="CB8" i="25"/>
  <c r="CC8" i="25"/>
  <c r="AG9" i="25"/>
  <c r="AH9" i="25"/>
  <c r="AI9" i="25"/>
  <c r="AJ9" i="25"/>
  <c r="AK9" i="25"/>
  <c r="AL9" i="25"/>
  <c r="AM9" i="25"/>
  <c r="AN9" i="25"/>
  <c r="AO9" i="25"/>
  <c r="AP9" i="25"/>
  <c r="AQ9" i="25"/>
  <c r="AR9" i="25"/>
  <c r="AS9" i="25"/>
  <c r="AT9" i="25"/>
  <c r="AU9" i="25"/>
  <c r="AV9" i="25"/>
  <c r="AW9" i="25"/>
  <c r="AX9" i="25"/>
  <c r="AY9" i="25"/>
  <c r="AZ9" i="25"/>
  <c r="BA9" i="25"/>
  <c r="BB9" i="25"/>
  <c r="BC9" i="25"/>
  <c r="BD9" i="25"/>
  <c r="BE9" i="25"/>
  <c r="BF9" i="25"/>
  <c r="BG9" i="25"/>
  <c r="BH9" i="25"/>
  <c r="BI9" i="25"/>
  <c r="BJ9" i="25"/>
  <c r="BK9" i="25"/>
  <c r="BL9" i="25"/>
  <c r="BM9" i="25"/>
  <c r="BN9" i="25"/>
  <c r="BO9" i="25"/>
  <c r="BP9" i="25"/>
  <c r="BQ9" i="25"/>
  <c r="BR9" i="25"/>
  <c r="BS9" i="25"/>
  <c r="BT9" i="25"/>
  <c r="BU9" i="25"/>
  <c r="BV9" i="25"/>
  <c r="BW9" i="25"/>
  <c r="BX9" i="25"/>
  <c r="BY9" i="25"/>
  <c r="BZ9" i="25"/>
  <c r="CA9" i="25"/>
  <c r="CB9" i="25"/>
  <c r="CC9" i="25"/>
  <c r="AG2" i="26"/>
  <c r="AH2" i="26"/>
  <c r="AI2" i="26"/>
  <c r="AJ2" i="26"/>
  <c r="AK2" i="26"/>
  <c r="AL2" i="26"/>
  <c r="AM2" i="26"/>
  <c r="AN2" i="26"/>
  <c r="AO2" i="26"/>
  <c r="AP2" i="26"/>
  <c r="AQ2" i="26"/>
  <c r="AR2" i="26"/>
  <c r="AS2" i="26"/>
  <c r="AT2" i="26"/>
  <c r="AU2" i="26"/>
  <c r="AV2" i="26"/>
  <c r="AW2" i="26"/>
  <c r="AX2" i="26"/>
  <c r="AY2" i="26"/>
  <c r="AZ2" i="26"/>
  <c r="BA2" i="26"/>
  <c r="BB2" i="26"/>
  <c r="BC2" i="26"/>
  <c r="BD2" i="26"/>
  <c r="BE2" i="26"/>
  <c r="BF2" i="26"/>
  <c r="BG2" i="26"/>
  <c r="BH2" i="26"/>
  <c r="BI2" i="26"/>
  <c r="BJ2" i="26"/>
  <c r="BK2" i="26"/>
  <c r="BL2" i="26"/>
  <c r="BM2" i="26"/>
  <c r="BN2" i="26"/>
  <c r="BO2" i="26"/>
  <c r="BP2" i="26"/>
  <c r="BQ2" i="26"/>
  <c r="BR2" i="26"/>
  <c r="BS2" i="26"/>
  <c r="BT2" i="26"/>
  <c r="BU2" i="26"/>
  <c r="BV2" i="26"/>
  <c r="BW2" i="26"/>
  <c r="BX2" i="26"/>
  <c r="BY2" i="26"/>
  <c r="BZ2" i="26"/>
  <c r="CA2" i="26"/>
  <c r="CB2" i="26"/>
  <c r="CC2" i="26"/>
  <c r="AG3" i="26"/>
  <c r="AH3" i="26"/>
  <c r="AI3" i="26"/>
  <c r="AJ3" i="26"/>
  <c r="AK3" i="26"/>
  <c r="AL3" i="26"/>
  <c r="AM3" i="26"/>
  <c r="AN3" i="26"/>
  <c r="AO3" i="26"/>
  <c r="AP3" i="26"/>
  <c r="AQ3" i="26"/>
  <c r="AR3" i="26"/>
  <c r="AS3" i="26"/>
  <c r="AT3" i="26"/>
  <c r="AU3" i="26"/>
  <c r="AV3" i="26"/>
  <c r="AW3" i="26"/>
  <c r="AX3" i="26"/>
  <c r="AY3" i="26"/>
  <c r="AZ3" i="26"/>
  <c r="BA3" i="26"/>
  <c r="BB3" i="26"/>
  <c r="BC3" i="26"/>
  <c r="BD3" i="26"/>
  <c r="BE3" i="26"/>
  <c r="BF3" i="26"/>
  <c r="BG3" i="26"/>
  <c r="BH3" i="26"/>
  <c r="BI3" i="26"/>
  <c r="BJ3" i="26"/>
  <c r="BK3" i="26"/>
  <c r="BL3" i="26"/>
  <c r="BM3" i="26"/>
  <c r="BN3" i="26"/>
  <c r="BO3" i="26"/>
  <c r="BP3" i="26"/>
  <c r="BQ3" i="26"/>
  <c r="BR3" i="26"/>
  <c r="BS3" i="26"/>
  <c r="BT3" i="26"/>
  <c r="BU3" i="26"/>
  <c r="BV3" i="26"/>
  <c r="BW3" i="26"/>
  <c r="BX3" i="26"/>
  <c r="BY3" i="26"/>
  <c r="BZ3" i="26"/>
  <c r="CA3" i="26"/>
  <c r="CB3" i="26"/>
  <c r="CC3" i="26"/>
  <c r="AG4" i="26"/>
  <c r="AH4" i="26"/>
  <c r="AI4" i="26"/>
  <c r="AJ4" i="26"/>
  <c r="AK4" i="26"/>
  <c r="AL4" i="26"/>
  <c r="AM4" i="26"/>
  <c r="AN4" i="26"/>
  <c r="AO4" i="26"/>
  <c r="AP4" i="26"/>
  <c r="AQ4" i="26"/>
  <c r="AR4" i="26"/>
  <c r="AS4" i="26"/>
  <c r="AT4" i="26"/>
  <c r="AU4" i="26"/>
  <c r="AV4" i="26"/>
  <c r="AW4" i="26"/>
  <c r="AX4" i="26"/>
  <c r="AY4" i="26"/>
  <c r="AZ4" i="26"/>
  <c r="BA4" i="26"/>
  <c r="BB4" i="26"/>
  <c r="BC4" i="26"/>
  <c r="BD4" i="26"/>
  <c r="BE4" i="26"/>
  <c r="BF4" i="26"/>
  <c r="BG4" i="26"/>
  <c r="BH4" i="26"/>
  <c r="BI4" i="26"/>
  <c r="BJ4" i="26"/>
  <c r="BK4" i="26"/>
  <c r="BL4" i="26"/>
  <c r="BM4" i="26"/>
  <c r="BN4" i="26"/>
  <c r="BO4" i="26"/>
  <c r="BP4" i="26"/>
  <c r="BQ4" i="26"/>
  <c r="BR4" i="26"/>
  <c r="BS4" i="26"/>
  <c r="BT4" i="26"/>
  <c r="BU4" i="26"/>
  <c r="BV4" i="26"/>
  <c r="BW4" i="26"/>
  <c r="BX4" i="26"/>
  <c r="BY4" i="26"/>
  <c r="BZ4" i="26"/>
  <c r="CA4" i="26"/>
  <c r="CB4" i="26"/>
  <c r="CC4" i="26"/>
  <c r="AG5" i="26"/>
  <c r="AH5" i="26"/>
  <c r="AI5" i="26"/>
  <c r="AJ5" i="26"/>
  <c r="AK5" i="26"/>
  <c r="AL5" i="26"/>
  <c r="AM5" i="26"/>
  <c r="AN5" i="26"/>
  <c r="AO5" i="26"/>
  <c r="AP5" i="26"/>
  <c r="AQ5" i="26"/>
  <c r="AR5" i="26"/>
  <c r="AS5" i="26"/>
  <c r="AT5" i="26"/>
  <c r="AU5" i="26"/>
  <c r="AV5" i="26"/>
  <c r="AW5" i="26"/>
  <c r="AX5" i="26"/>
  <c r="AY5" i="26"/>
  <c r="AZ5" i="26"/>
  <c r="BA5" i="26"/>
  <c r="BB5" i="26"/>
  <c r="BC5" i="26"/>
  <c r="BD5" i="26"/>
  <c r="BE5" i="26"/>
  <c r="BF5" i="26"/>
  <c r="BG5" i="26"/>
  <c r="BH5" i="26"/>
  <c r="BI5" i="26"/>
  <c r="BJ5" i="26"/>
  <c r="BK5" i="26"/>
  <c r="BL5" i="26"/>
  <c r="BM5" i="26"/>
  <c r="BN5" i="26"/>
  <c r="BO5" i="26"/>
  <c r="BP5" i="26"/>
  <c r="BQ5" i="26"/>
  <c r="BR5" i="26"/>
  <c r="BS5" i="26"/>
  <c r="BT5" i="26"/>
  <c r="BU5" i="26"/>
  <c r="BV5" i="26"/>
  <c r="BW5" i="26"/>
  <c r="BX5" i="26"/>
  <c r="BY5" i="26"/>
  <c r="BZ5" i="26"/>
  <c r="CA5" i="26"/>
  <c r="CB5" i="26"/>
  <c r="CC5" i="26"/>
  <c r="AG6" i="26"/>
  <c r="AH6" i="26"/>
  <c r="AI6" i="26"/>
  <c r="AJ6" i="26"/>
  <c r="AK6" i="26"/>
  <c r="AL6" i="26"/>
  <c r="AM6" i="26"/>
  <c r="AN6" i="26"/>
  <c r="AO6" i="26"/>
  <c r="AP6" i="26"/>
  <c r="AQ6" i="26"/>
  <c r="AR6" i="26"/>
  <c r="AS6" i="26"/>
  <c r="AT6" i="26"/>
  <c r="AU6" i="26"/>
  <c r="AV6" i="26"/>
  <c r="AW6" i="26"/>
  <c r="AX6" i="26"/>
  <c r="AY6" i="26"/>
  <c r="AZ6" i="26"/>
  <c r="BA6" i="26"/>
  <c r="BB6" i="26"/>
  <c r="BC6" i="26"/>
  <c r="BD6" i="26"/>
  <c r="BE6" i="26"/>
  <c r="BF6" i="26"/>
  <c r="BG6" i="26"/>
  <c r="BH6" i="26"/>
  <c r="BI6" i="26"/>
  <c r="BJ6" i="26"/>
  <c r="BK6" i="26"/>
  <c r="BL6" i="26"/>
  <c r="BM6" i="26"/>
  <c r="BN6" i="26"/>
  <c r="BO6" i="26"/>
  <c r="BP6" i="26"/>
  <c r="BQ6" i="26"/>
  <c r="BR6" i="26"/>
  <c r="BS6" i="26"/>
  <c r="BT6" i="26"/>
  <c r="BU6" i="26"/>
  <c r="BV6" i="26"/>
  <c r="BW6" i="26"/>
  <c r="BX6" i="26"/>
  <c r="BY6" i="26"/>
  <c r="BZ6" i="26"/>
  <c r="CA6" i="26"/>
  <c r="CB6" i="26"/>
  <c r="CC6" i="26"/>
  <c r="AG7" i="26"/>
  <c r="AH7" i="26"/>
  <c r="AI7" i="26"/>
  <c r="AJ7" i="26"/>
  <c r="AK7" i="26"/>
  <c r="AL7" i="26"/>
  <c r="AM7" i="26"/>
  <c r="AN7" i="26"/>
  <c r="AO7" i="26"/>
  <c r="AP7" i="26"/>
  <c r="AQ7" i="26"/>
  <c r="AR7" i="26"/>
  <c r="AS7" i="26"/>
  <c r="AT7" i="26"/>
  <c r="AU7" i="26"/>
  <c r="AV7" i="26"/>
  <c r="AW7" i="26"/>
  <c r="AX7" i="26"/>
  <c r="AY7" i="26"/>
  <c r="AZ7" i="26"/>
  <c r="BA7" i="26"/>
  <c r="BB7" i="26"/>
  <c r="BC7" i="26"/>
  <c r="BD7" i="26"/>
  <c r="BE7" i="26"/>
  <c r="BF7" i="26"/>
  <c r="BG7" i="26"/>
  <c r="BH7" i="26"/>
  <c r="BI7" i="26"/>
  <c r="BJ7" i="26"/>
  <c r="BK7" i="26"/>
  <c r="BL7" i="26"/>
  <c r="BM7" i="26"/>
  <c r="BN7" i="26"/>
  <c r="BO7" i="26"/>
  <c r="BP7" i="26"/>
  <c r="BQ7" i="26"/>
  <c r="BR7" i="26"/>
  <c r="BS7" i="26"/>
  <c r="BT7" i="26"/>
  <c r="BU7" i="26"/>
  <c r="BV7" i="26"/>
  <c r="BW7" i="26"/>
  <c r="BX7" i="26"/>
  <c r="BY7" i="26"/>
  <c r="BZ7" i="26"/>
  <c r="CA7" i="26"/>
  <c r="CB7" i="26"/>
  <c r="CC7" i="26"/>
  <c r="AG8" i="26"/>
  <c r="AH8" i="26"/>
  <c r="AI8" i="26"/>
  <c r="AJ8" i="26"/>
  <c r="AK8" i="26"/>
  <c r="AL8" i="26"/>
  <c r="AM8" i="26"/>
  <c r="AN8" i="26"/>
  <c r="AO8" i="26"/>
  <c r="AP8" i="26"/>
  <c r="AQ8" i="26"/>
  <c r="AR8" i="26"/>
  <c r="AS8" i="26"/>
  <c r="AT8" i="26"/>
  <c r="AU8" i="26"/>
  <c r="AV8" i="26"/>
  <c r="AW8" i="26"/>
  <c r="AX8" i="26"/>
  <c r="AY8" i="26"/>
  <c r="AZ8" i="26"/>
  <c r="BA8" i="26"/>
  <c r="BB8" i="26"/>
  <c r="BC8" i="26"/>
  <c r="BD8" i="26"/>
  <c r="BE8" i="26"/>
  <c r="BF8" i="26"/>
  <c r="BG8" i="26"/>
  <c r="BH8" i="26"/>
  <c r="BI8" i="26"/>
  <c r="BJ8" i="26"/>
  <c r="BK8" i="26"/>
  <c r="BL8" i="26"/>
  <c r="BM8" i="26"/>
  <c r="BN8" i="26"/>
  <c r="BO8" i="26"/>
  <c r="BP8" i="26"/>
  <c r="BQ8" i="26"/>
  <c r="BR8" i="26"/>
  <c r="BS8" i="26"/>
  <c r="BT8" i="26"/>
  <c r="BU8" i="26"/>
  <c r="BV8" i="26"/>
  <c r="BW8" i="26"/>
  <c r="BX8" i="26"/>
  <c r="BY8" i="26"/>
  <c r="BZ8" i="26"/>
  <c r="CA8" i="26"/>
  <c r="CB8" i="26"/>
  <c r="CC8" i="26"/>
  <c r="AG9" i="26"/>
  <c r="AH9" i="26"/>
  <c r="AI9" i="26"/>
  <c r="AJ9" i="26"/>
  <c r="AK9" i="26"/>
  <c r="AL9" i="26"/>
  <c r="AM9" i="26"/>
  <c r="AN9" i="26"/>
  <c r="AO9" i="26"/>
  <c r="AP9" i="26"/>
  <c r="AQ9" i="26"/>
  <c r="AR9" i="26"/>
  <c r="AS9" i="26"/>
  <c r="AT9" i="26"/>
  <c r="AU9" i="26"/>
  <c r="AV9" i="26"/>
  <c r="AW9" i="26"/>
  <c r="AX9" i="26"/>
  <c r="AY9" i="26"/>
  <c r="AZ9" i="26"/>
  <c r="BA9" i="26"/>
  <c r="BB9" i="26"/>
  <c r="BC9" i="26"/>
  <c r="BD9" i="26"/>
  <c r="BE9" i="26"/>
  <c r="BF9" i="26"/>
  <c r="BG9" i="26"/>
  <c r="BH9" i="26"/>
  <c r="BI9" i="26"/>
  <c r="BJ9" i="26"/>
  <c r="BK9" i="26"/>
  <c r="BL9" i="26"/>
  <c r="BM9" i="26"/>
  <c r="BN9" i="26"/>
  <c r="BO9" i="26"/>
  <c r="BP9" i="26"/>
  <c r="BQ9" i="26"/>
  <c r="BR9" i="26"/>
  <c r="BS9" i="26"/>
  <c r="BT9" i="26"/>
  <c r="BU9" i="26"/>
  <c r="BV9" i="26"/>
  <c r="BW9" i="26"/>
  <c r="BX9" i="26"/>
  <c r="BY9" i="26"/>
  <c r="BZ9" i="26"/>
  <c r="CA9" i="26"/>
  <c r="CB9" i="26"/>
  <c r="CC9" i="26"/>
  <c r="AG2" i="27"/>
  <c r="AH2" i="27"/>
  <c r="AI2" i="27"/>
  <c r="AJ2" i="27"/>
  <c r="AK2" i="27"/>
  <c r="AL2" i="27"/>
  <c r="AM2" i="27"/>
  <c r="AN2" i="27"/>
  <c r="AO2" i="27"/>
  <c r="AP2" i="27"/>
  <c r="AQ2" i="27"/>
  <c r="AR2" i="27"/>
  <c r="AS2" i="27"/>
  <c r="AT2" i="27"/>
  <c r="AU2" i="27"/>
  <c r="AV2" i="27"/>
  <c r="AW2" i="27"/>
  <c r="AX2" i="27"/>
  <c r="AY2" i="27"/>
  <c r="AZ2" i="27"/>
  <c r="BA2" i="27"/>
  <c r="BB2" i="27"/>
  <c r="BC2" i="27"/>
  <c r="BD2" i="27"/>
  <c r="BE2" i="27"/>
  <c r="BF2" i="27"/>
  <c r="BG2" i="27"/>
  <c r="BH2" i="27"/>
  <c r="BI2" i="27"/>
  <c r="BJ2" i="27"/>
  <c r="BK2" i="27"/>
  <c r="BL2" i="27"/>
  <c r="BM2" i="27"/>
  <c r="BN2" i="27"/>
  <c r="BO2" i="27"/>
  <c r="BP2" i="27"/>
  <c r="BQ2" i="27"/>
  <c r="BR2" i="27"/>
  <c r="BS2" i="27"/>
  <c r="BT2" i="27"/>
  <c r="BU2" i="27"/>
  <c r="BV2" i="27"/>
  <c r="BW2" i="27"/>
  <c r="BX2" i="27"/>
  <c r="BY2" i="27"/>
  <c r="BZ2" i="27"/>
  <c r="CA2" i="27"/>
  <c r="CB2" i="27"/>
  <c r="CC2" i="27"/>
  <c r="AG3" i="27"/>
  <c r="AH3" i="27"/>
  <c r="AI3" i="27"/>
  <c r="AJ3" i="27"/>
  <c r="AK3" i="27"/>
  <c r="AL3" i="27"/>
  <c r="AM3" i="27"/>
  <c r="AN3" i="27"/>
  <c r="AO3" i="27"/>
  <c r="AP3" i="27"/>
  <c r="AQ3" i="27"/>
  <c r="AR3" i="27"/>
  <c r="AS3" i="27"/>
  <c r="AT3" i="27"/>
  <c r="AU3" i="27"/>
  <c r="AV3" i="27"/>
  <c r="AW3" i="27"/>
  <c r="AX3" i="27"/>
  <c r="AY3" i="27"/>
  <c r="AZ3" i="27"/>
  <c r="BA3" i="27"/>
  <c r="BB3" i="27"/>
  <c r="BC3" i="27"/>
  <c r="BD3" i="27"/>
  <c r="BE3" i="27"/>
  <c r="BF3" i="27"/>
  <c r="BG3" i="27"/>
  <c r="BH3" i="27"/>
  <c r="BI3" i="27"/>
  <c r="BJ3" i="27"/>
  <c r="BK3" i="27"/>
  <c r="BL3" i="27"/>
  <c r="BM3" i="27"/>
  <c r="BN3" i="27"/>
  <c r="BO3" i="27"/>
  <c r="BP3" i="27"/>
  <c r="BQ3" i="27"/>
  <c r="BR3" i="27"/>
  <c r="BS3" i="27"/>
  <c r="BT3" i="27"/>
  <c r="BU3" i="27"/>
  <c r="BV3" i="27"/>
  <c r="BW3" i="27"/>
  <c r="BX3" i="27"/>
  <c r="BY3" i="27"/>
  <c r="BZ3" i="27"/>
  <c r="CA3" i="27"/>
  <c r="CB3" i="27"/>
  <c r="CC3" i="27"/>
  <c r="AG4" i="27"/>
  <c r="AH4" i="27"/>
  <c r="AI4" i="27"/>
  <c r="AJ4" i="27"/>
  <c r="AK4" i="27"/>
  <c r="AL4" i="27"/>
  <c r="AM4" i="27"/>
  <c r="AN4" i="27"/>
  <c r="AO4" i="27"/>
  <c r="AP4" i="27"/>
  <c r="AQ4" i="27"/>
  <c r="AR4" i="27"/>
  <c r="AS4" i="27"/>
  <c r="AT4" i="27"/>
  <c r="AU4" i="27"/>
  <c r="AV4" i="27"/>
  <c r="AW4" i="27"/>
  <c r="AX4" i="27"/>
  <c r="AY4" i="27"/>
  <c r="AZ4" i="27"/>
  <c r="BA4" i="27"/>
  <c r="BB4" i="27"/>
  <c r="BC4" i="27"/>
  <c r="BD4" i="27"/>
  <c r="BE4" i="27"/>
  <c r="BF4" i="27"/>
  <c r="BG4" i="27"/>
  <c r="BH4" i="27"/>
  <c r="BI4" i="27"/>
  <c r="BJ4" i="27"/>
  <c r="BK4" i="27"/>
  <c r="BL4" i="27"/>
  <c r="BM4" i="27"/>
  <c r="BN4" i="27"/>
  <c r="BO4" i="27"/>
  <c r="BP4" i="27"/>
  <c r="BQ4" i="27"/>
  <c r="BR4" i="27"/>
  <c r="BS4" i="27"/>
  <c r="BT4" i="27"/>
  <c r="BU4" i="27"/>
  <c r="BV4" i="27"/>
  <c r="BW4" i="27"/>
  <c r="BX4" i="27"/>
  <c r="BY4" i="27"/>
  <c r="BZ4" i="27"/>
  <c r="CA4" i="27"/>
  <c r="CB4" i="27"/>
  <c r="CC4" i="27"/>
  <c r="AG5" i="27"/>
  <c r="AH5" i="27"/>
  <c r="AI5" i="27"/>
  <c r="AJ5" i="27"/>
  <c r="AK5" i="27"/>
  <c r="AL5" i="27"/>
  <c r="AM5" i="27"/>
  <c r="AN5" i="27"/>
  <c r="AO5" i="27"/>
  <c r="AP5" i="27"/>
  <c r="AQ5" i="27"/>
  <c r="AR5" i="27"/>
  <c r="AS5" i="27"/>
  <c r="AT5" i="27"/>
  <c r="AU5" i="27"/>
  <c r="AV5" i="27"/>
  <c r="AW5" i="27"/>
  <c r="AX5" i="27"/>
  <c r="AY5" i="27"/>
  <c r="AZ5" i="27"/>
  <c r="BA5" i="27"/>
  <c r="BB5" i="27"/>
  <c r="BC5" i="27"/>
  <c r="BD5" i="27"/>
  <c r="BE5" i="27"/>
  <c r="BF5" i="27"/>
  <c r="BG5" i="27"/>
  <c r="BH5" i="27"/>
  <c r="BI5" i="27"/>
  <c r="BJ5" i="27"/>
  <c r="BK5" i="27"/>
  <c r="BL5" i="27"/>
  <c r="BM5" i="27"/>
  <c r="BN5" i="27"/>
  <c r="BO5" i="27"/>
  <c r="BP5" i="27"/>
  <c r="BQ5" i="27"/>
  <c r="BR5" i="27"/>
  <c r="BS5" i="27"/>
  <c r="BT5" i="27"/>
  <c r="BU5" i="27"/>
  <c r="BV5" i="27"/>
  <c r="BW5" i="27"/>
  <c r="BX5" i="27"/>
  <c r="BY5" i="27"/>
  <c r="BZ5" i="27"/>
  <c r="CA5" i="27"/>
  <c r="CB5" i="27"/>
  <c r="CC5" i="27"/>
  <c r="AG6" i="27"/>
  <c r="AH6" i="27"/>
  <c r="AI6" i="27"/>
  <c r="AJ6" i="27"/>
  <c r="AK6" i="27"/>
  <c r="AL6" i="27"/>
  <c r="AM6" i="27"/>
  <c r="AN6" i="27"/>
  <c r="AO6" i="27"/>
  <c r="AP6" i="27"/>
  <c r="AQ6" i="27"/>
  <c r="AR6" i="27"/>
  <c r="AS6" i="27"/>
  <c r="AT6" i="27"/>
  <c r="AU6" i="27"/>
  <c r="AV6" i="27"/>
  <c r="AW6" i="27"/>
  <c r="AX6" i="27"/>
  <c r="AY6" i="27"/>
  <c r="AZ6" i="27"/>
  <c r="BA6" i="27"/>
  <c r="BB6" i="27"/>
  <c r="BC6" i="27"/>
  <c r="BD6" i="27"/>
  <c r="BE6" i="27"/>
  <c r="BF6" i="27"/>
  <c r="BG6" i="27"/>
  <c r="BH6" i="27"/>
  <c r="BI6" i="27"/>
  <c r="BJ6" i="27"/>
  <c r="BK6" i="27"/>
  <c r="BL6" i="27"/>
  <c r="BM6" i="27"/>
  <c r="BN6" i="27"/>
  <c r="BO6" i="27"/>
  <c r="BP6" i="27"/>
  <c r="BQ6" i="27"/>
  <c r="BR6" i="27"/>
  <c r="BS6" i="27"/>
  <c r="BT6" i="27"/>
  <c r="BU6" i="27"/>
  <c r="BV6" i="27"/>
  <c r="BW6" i="27"/>
  <c r="BX6" i="27"/>
  <c r="BY6" i="27"/>
  <c r="BZ6" i="27"/>
  <c r="CA6" i="27"/>
  <c r="CB6" i="27"/>
  <c r="CC6" i="27"/>
  <c r="AG7" i="27"/>
  <c r="AH7" i="27"/>
  <c r="AI7" i="27"/>
  <c r="AJ7" i="27"/>
  <c r="AK7" i="27"/>
  <c r="AL7" i="27"/>
  <c r="AM7" i="27"/>
  <c r="AN7" i="27"/>
  <c r="AO7" i="27"/>
  <c r="AP7" i="27"/>
  <c r="AQ7" i="27"/>
  <c r="AR7" i="27"/>
  <c r="AS7" i="27"/>
  <c r="AT7" i="27"/>
  <c r="AU7" i="27"/>
  <c r="AV7" i="27"/>
  <c r="AW7" i="27"/>
  <c r="AX7" i="27"/>
  <c r="AY7" i="27"/>
  <c r="AZ7" i="27"/>
  <c r="BA7" i="27"/>
  <c r="BB7" i="27"/>
  <c r="BC7" i="27"/>
  <c r="BD7" i="27"/>
  <c r="BE7" i="27"/>
  <c r="BF7" i="27"/>
  <c r="BG7" i="27"/>
  <c r="BH7" i="27"/>
  <c r="BI7" i="27"/>
  <c r="BJ7" i="27"/>
  <c r="BK7" i="27"/>
  <c r="BL7" i="27"/>
  <c r="BM7" i="27"/>
  <c r="BN7" i="27"/>
  <c r="BO7" i="27"/>
  <c r="BP7" i="27"/>
  <c r="BQ7" i="27"/>
  <c r="BR7" i="27"/>
  <c r="BS7" i="27"/>
  <c r="BT7" i="27"/>
  <c r="BU7" i="27"/>
  <c r="BV7" i="27"/>
  <c r="BW7" i="27"/>
  <c r="BX7" i="27"/>
  <c r="BY7" i="27"/>
  <c r="BZ7" i="27"/>
  <c r="CA7" i="27"/>
  <c r="CB7" i="27"/>
  <c r="CC7" i="27"/>
  <c r="AG8" i="27"/>
  <c r="AH8" i="27"/>
  <c r="AI8" i="27"/>
  <c r="AJ8" i="27"/>
  <c r="AK8" i="27"/>
  <c r="AL8" i="27"/>
  <c r="AM8" i="27"/>
  <c r="AN8" i="27"/>
  <c r="AO8" i="27"/>
  <c r="AP8" i="27"/>
  <c r="AQ8" i="27"/>
  <c r="AR8" i="27"/>
  <c r="AS8" i="27"/>
  <c r="AT8" i="27"/>
  <c r="AU8" i="27"/>
  <c r="AV8" i="27"/>
  <c r="AW8" i="27"/>
  <c r="AX8" i="27"/>
  <c r="AY8" i="27"/>
  <c r="AZ8" i="27"/>
  <c r="BA8" i="27"/>
  <c r="BB8" i="27"/>
  <c r="BC8" i="27"/>
  <c r="BD8" i="27"/>
  <c r="BE8" i="27"/>
  <c r="BF8" i="27"/>
  <c r="BG8" i="27"/>
  <c r="BH8" i="27"/>
  <c r="BI8" i="27"/>
  <c r="BJ8" i="27"/>
  <c r="BK8" i="27"/>
  <c r="BL8" i="27"/>
  <c r="BM8" i="27"/>
  <c r="BN8" i="27"/>
  <c r="BO8" i="27"/>
  <c r="BP8" i="27"/>
  <c r="BQ8" i="27"/>
  <c r="BR8" i="27"/>
  <c r="BS8" i="27"/>
  <c r="BT8" i="27"/>
  <c r="BU8" i="27"/>
  <c r="BV8" i="27"/>
  <c r="BW8" i="27"/>
  <c r="BX8" i="27"/>
  <c r="BY8" i="27"/>
  <c r="BZ8" i="27"/>
  <c r="CA8" i="27"/>
  <c r="CB8" i="27"/>
  <c r="CC8" i="27"/>
  <c r="AG9" i="27"/>
  <c r="AH9" i="27"/>
  <c r="AI9" i="27"/>
  <c r="AJ9" i="27"/>
  <c r="AK9" i="27"/>
  <c r="AL9" i="27"/>
  <c r="AM9" i="27"/>
  <c r="AN9" i="27"/>
  <c r="AO9" i="27"/>
  <c r="AP9" i="27"/>
  <c r="AQ9" i="27"/>
  <c r="AR9" i="27"/>
  <c r="AS9" i="27"/>
  <c r="AT9" i="27"/>
  <c r="AU9" i="27"/>
  <c r="AV9" i="27"/>
  <c r="AW9" i="27"/>
  <c r="AX9" i="27"/>
  <c r="AY9" i="27"/>
  <c r="AZ9" i="27"/>
  <c r="BA9" i="27"/>
  <c r="BB9" i="27"/>
  <c r="BC9" i="27"/>
  <c r="BD9" i="27"/>
  <c r="BE9" i="27"/>
  <c r="BF9" i="27"/>
  <c r="BG9" i="27"/>
  <c r="BH9" i="27"/>
  <c r="BI9" i="27"/>
  <c r="BJ9" i="27"/>
  <c r="BK9" i="27"/>
  <c r="BL9" i="27"/>
  <c r="BM9" i="27"/>
  <c r="BN9" i="27"/>
  <c r="BO9" i="27"/>
  <c r="BP9" i="27"/>
  <c r="BQ9" i="27"/>
  <c r="BR9" i="27"/>
  <c r="BS9" i="27"/>
  <c r="BT9" i="27"/>
  <c r="BU9" i="27"/>
  <c r="BV9" i="27"/>
  <c r="BW9" i="27"/>
  <c r="BX9" i="27"/>
  <c r="BY9" i="27"/>
  <c r="BZ9" i="27"/>
  <c r="CA9" i="27"/>
  <c r="CB9" i="27"/>
  <c r="CC9" i="27"/>
  <c r="AG2" i="16"/>
  <c r="AH2" i="16"/>
  <c r="AI2" i="16"/>
  <c r="AJ2" i="16"/>
  <c r="AK2" i="16"/>
  <c r="AL2" i="16"/>
  <c r="AM2" i="16"/>
  <c r="AN2" i="16"/>
  <c r="AO2" i="16"/>
  <c r="AP2" i="16"/>
  <c r="AQ2" i="16"/>
  <c r="AR2" i="16"/>
  <c r="AS2" i="16"/>
  <c r="AT2" i="16"/>
  <c r="AU2" i="16"/>
  <c r="AV2" i="16"/>
  <c r="AW2" i="16"/>
  <c r="AX2" i="16"/>
  <c r="AY2" i="16"/>
  <c r="AZ2" i="16"/>
  <c r="BA2" i="16"/>
  <c r="BB2" i="16"/>
  <c r="BC2" i="16"/>
  <c r="BD2" i="16"/>
  <c r="BE2" i="16"/>
  <c r="BF2" i="16"/>
  <c r="BG2" i="16"/>
  <c r="BH2" i="16"/>
  <c r="BI2" i="16"/>
  <c r="BJ2" i="16"/>
  <c r="BK2" i="16"/>
  <c r="BL2" i="16"/>
  <c r="BM2" i="16"/>
  <c r="BN2" i="16"/>
  <c r="BO2" i="16"/>
  <c r="BP2" i="16"/>
  <c r="BQ2" i="16"/>
  <c r="BR2" i="16"/>
  <c r="BS2" i="16"/>
  <c r="BT2" i="16"/>
  <c r="BU2" i="16"/>
  <c r="BV2" i="16"/>
  <c r="BW2" i="16"/>
  <c r="BX2" i="16"/>
  <c r="BY2" i="16"/>
  <c r="BZ2" i="16"/>
  <c r="CA2" i="16"/>
  <c r="CB2" i="16"/>
  <c r="CC2" i="16"/>
  <c r="AG3" i="16"/>
  <c r="AH3" i="16"/>
  <c r="AI3" i="16"/>
  <c r="AJ3" i="16"/>
  <c r="AK3" i="16"/>
  <c r="AL3" i="16"/>
  <c r="AM3" i="16"/>
  <c r="AN3" i="16"/>
  <c r="AO3" i="16"/>
  <c r="AP3" i="16"/>
  <c r="AQ3" i="16"/>
  <c r="AR3" i="16"/>
  <c r="AS3" i="16"/>
  <c r="AT3" i="16"/>
  <c r="AU3" i="16"/>
  <c r="AV3" i="16"/>
  <c r="AW3" i="16"/>
  <c r="AX3" i="16"/>
  <c r="AY3" i="16"/>
  <c r="AZ3" i="16"/>
  <c r="BA3" i="16"/>
  <c r="BB3" i="16"/>
  <c r="BC3" i="16"/>
  <c r="BD3" i="16"/>
  <c r="BE3" i="16"/>
  <c r="BF3" i="16"/>
  <c r="BG3" i="16"/>
  <c r="BH3" i="16"/>
  <c r="BI3" i="16"/>
  <c r="BJ3" i="16"/>
  <c r="BK3" i="16"/>
  <c r="BL3" i="16"/>
  <c r="BM3" i="16"/>
  <c r="BN3" i="16"/>
  <c r="BO3" i="16"/>
  <c r="BP3" i="16"/>
  <c r="BQ3" i="16"/>
  <c r="BR3" i="16"/>
  <c r="BS3" i="16"/>
  <c r="BT3" i="16"/>
  <c r="BU3" i="16"/>
  <c r="BV3" i="16"/>
  <c r="BW3" i="16"/>
  <c r="BX3" i="16"/>
  <c r="BY3" i="16"/>
  <c r="BZ3" i="16"/>
  <c r="CA3" i="16"/>
  <c r="CB3" i="16"/>
  <c r="CC3" i="16"/>
  <c r="AG4" i="16"/>
  <c r="AH4" i="16"/>
  <c r="AI4" i="16"/>
  <c r="AJ4" i="16"/>
  <c r="AK4" i="16"/>
  <c r="AL4" i="16"/>
  <c r="AM4" i="16"/>
  <c r="AN4" i="16"/>
  <c r="AO4" i="16"/>
  <c r="AP4" i="16"/>
  <c r="AQ4" i="16"/>
  <c r="AR4" i="16"/>
  <c r="AS4" i="16"/>
  <c r="AT4" i="16"/>
  <c r="AU4" i="16"/>
  <c r="AV4" i="16"/>
  <c r="AW4" i="16"/>
  <c r="AX4" i="16"/>
  <c r="AY4" i="16"/>
  <c r="AZ4" i="16"/>
  <c r="BA4" i="16"/>
  <c r="BB4" i="16"/>
  <c r="BC4" i="16"/>
  <c r="BD4" i="16"/>
  <c r="BE4" i="16"/>
  <c r="BF4" i="16"/>
  <c r="BG4" i="16"/>
  <c r="BH4" i="16"/>
  <c r="BI4" i="16"/>
  <c r="BJ4" i="16"/>
  <c r="BK4" i="16"/>
  <c r="BL4" i="16"/>
  <c r="BM4" i="16"/>
  <c r="BN4" i="16"/>
  <c r="BO4" i="16"/>
  <c r="BP4" i="16"/>
  <c r="BQ4" i="16"/>
  <c r="BR4" i="16"/>
  <c r="BS4" i="16"/>
  <c r="BT4" i="16"/>
  <c r="BU4" i="16"/>
  <c r="BV4" i="16"/>
  <c r="BW4" i="16"/>
  <c r="BX4" i="16"/>
  <c r="BY4" i="16"/>
  <c r="BZ4" i="16"/>
  <c r="CA4" i="16"/>
  <c r="CB4" i="16"/>
  <c r="CC4" i="16"/>
  <c r="AG5" i="16"/>
  <c r="AH5" i="16"/>
  <c r="AI5" i="16"/>
  <c r="AJ5" i="16"/>
  <c r="AK5" i="16"/>
  <c r="AL5" i="16"/>
  <c r="AM5" i="16"/>
  <c r="AN5" i="16"/>
  <c r="AO5" i="16"/>
  <c r="AP5" i="16"/>
  <c r="AQ5" i="16"/>
  <c r="AR5" i="16"/>
  <c r="AS5" i="16"/>
  <c r="AT5" i="16"/>
  <c r="AU5" i="16"/>
  <c r="AV5" i="16"/>
  <c r="AW5" i="16"/>
  <c r="AX5" i="16"/>
  <c r="AY5" i="16"/>
  <c r="AZ5" i="16"/>
  <c r="BA5" i="16"/>
  <c r="BB5" i="16"/>
  <c r="BC5" i="16"/>
  <c r="BD5" i="16"/>
  <c r="BE5" i="16"/>
  <c r="BF5" i="16"/>
  <c r="BG5" i="16"/>
  <c r="BH5" i="16"/>
  <c r="BI5" i="16"/>
  <c r="BJ5" i="16"/>
  <c r="BK5" i="16"/>
  <c r="BL5" i="16"/>
  <c r="BM5" i="16"/>
  <c r="BN5" i="16"/>
  <c r="BO5" i="16"/>
  <c r="BP5" i="16"/>
  <c r="BQ5" i="16"/>
  <c r="BR5" i="16"/>
  <c r="BS5" i="16"/>
  <c r="BT5" i="16"/>
  <c r="BU5" i="16"/>
  <c r="BV5" i="16"/>
  <c r="BW5" i="16"/>
  <c r="BX5" i="16"/>
  <c r="BY5" i="16"/>
  <c r="BZ5" i="16"/>
  <c r="CA5" i="16"/>
  <c r="CB5" i="16"/>
  <c r="CC5" i="16"/>
  <c r="AG6" i="16"/>
  <c r="AH6" i="16"/>
  <c r="AI6" i="16"/>
  <c r="AJ6" i="16"/>
  <c r="AK6" i="16"/>
  <c r="AL6" i="16"/>
  <c r="AM6" i="16"/>
  <c r="AN6" i="16"/>
  <c r="AO6" i="16"/>
  <c r="AP6" i="16"/>
  <c r="AQ6" i="16"/>
  <c r="AR6" i="16"/>
  <c r="AS6" i="16"/>
  <c r="AT6" i="16"/>
  <c r="AU6" i="16"/>
  <c r="AV6" i="16"/>
  <c r="AW6" i="16"/>
  <c r="AX6" i="16"/>
  <c r="AY6" i="16"/>
  <c r="AZ6" i="16"/>
  <c r="BA6" i="16"/>
  <c r="BB6" i="16"/>
  <c r="BC6" i="16"/>
  <c r="BD6" i="16"/>
  <c r="BE6" i="16"/>
  <c r="BF6" i="16"/>
  <c r="BG6" i="16"/>
  <c r="BH6" i="16"/>
  <c r="BI6" i="16"/>
  <c r="BJ6" i="16"/>
  <c r="BK6" i="16"/>
  <c r="BL6" i="16"/>
  <c r="BM6" i="16"/>
  <c r="BN6" i="16"/>
  <c r="BO6" i="16"/>
  <c r="BP6" i="16"/>
  <c r="BQ6" i="16"/>
  <c r="BR6" i="16"/>
  <c r="BS6" i="16"/>
  <c r="BT6" i="16"/>
  <c r="BU6" i="16"/>
  <c r="BV6" i="16"/>
  <c r="BW6" i="16"/>
  <c r="BX6" i="16"/>
  <c r="BY6" i="16"/>
  <c r="BZ6" i="16"/>
  <c r="CA6" i="16"/>
  <c r="CB6" i="16"/>
  <c r="CC6" i="16"/>
  <c r="AG7" i="16"/>
  <c r="AH7" i="16"/>
  <c r="AI7" i="16"/>
  <c r="AJ7" i="16"/>
  <c r="AK7" i="16"/>
  <c r="AL7" i="16"/>
  <c r="AM7" i="16"/>
  <c r="AN7" i="16"/>
  <c r="AO7" i="16"/>
  <c r="AP7" i="16"/>
  <c r="AQ7" i="16"/>
  <c r="AR7" i="16"/>
  <c r="AS7" i="16"/>
  <c r="AT7" i="16"/>
  <c r="AU7" i="16"/>
  <c r="AV7" i="16"/>
  <c r="AW7" i="16"/>
  <c r="AX7" i="16"/>
  <c r="AY7" i="16"/>
  <c r="AZ7" i="16"/>
  <c r="BA7" i="16"/>
  <c r="BB7" i="16"/>
  <c r="BC7" i="16"/>
  <c r="BD7" i="16"/>
  <c r="BE7" i="16"/>
  <c r="BF7" i="16"/>
  <c r="BG7" i="16"/>
  <c r="BH7" i="16"/>
  <c r="BI7" i="16"/>
  <c r="BJ7" i="16"/>
  <c r="BK7" i="16"/>
  <c r="BL7" i="16"/>
  <c r="BM7" i="16"/>
  <c r="BN7" i="16"/>
  <c r="BO7" i="16"/>
  <c r="BP7" i="16"/>
  <c r="BQ7" i="16"/>
  <c r="BR7" i="16"/>
  <c r="BS7" i="16"/>
  <c r="BT7" i="16"/>
  <c r="BU7" i="16"/>
  <c r="BV7" i="16"/>
  <c r="BW7" i="16"/>
  <c r="BX7" i="16"/>
  <c r="BY7" i="16"/>
  <c r="BZ7" i="16"/>
  <c r="CA7" i="16"/>
  <c r="CB7" i="16"/>
  <c r="CC7" i="16"/>
  <c r="AG8" i="16"/>
  <c r="AH8" i="16"/>
  <c r="AI8" i="16"/>
  <c r="AJ8" i="16"/>
  <c r="AK8" i="16"/>
  <c r="AL8" i="16"/>
  <c r="AM8" i="16"/>
  <c r="AN8" i="16"/>
  <c r="AO8" i="16"/>
  <c r="AP8" i="16"/>
  <c r="AQ8" i="16"/>
  <c r="AR8" i="16"/>
  <c r="AS8" i="16"/>
  <c r="AT8" i="16"/>
  <c r="AU8" i="16"/>
  <c r="AV8" i="16"/>
  <c r="AW8" i="16"/>
  <c r="AX8" i="16"/>
  <c r="AY8" i="16"/>
  <c r="AZ8" i="16"/>
  <c r="BA8" i="16"/>
  <c r="BB8" i="16"/>
  <c r="BC8" i="16"/>
  <c r="BD8" i="16"/>
  <c r="BE8" i="16"/>
  <c r="BF8" i="16"/>
  <c r="BG8" i="16"/>
  <c r="BH8" i="16"/>
  <c r="BI8" i="16"/>
  <c r="BJ8" i="16"/>
  <c r="BK8" i="16"/>
  <c r="BL8" i="16"/>
  <c r="BM8" i="16"/>
  <c r="BN8" i="16"/>
  <c r="BO8" i="16"/>
  <c r="BP8" i="16"/>
  <c r="BQ8" i="16"/>
  <c r="BR8" i="16"/>
  <c r="BS8" i="16"/>
  <c r="BT8" i="16"/>
  <c r="BU8" i="16"/>
  <c r="BV8" i="16"/>
  <c r="BW8" i="16"/>
  <c r="BX8" i="16"/>
  <c r="BY8" i="16"/>
  <c r="BZ8" i="16"/>
  <c r="CA8" i="16"/>
  <c r="CB8" i="16"/>
  <c r="CC8" i="16"/>
  <c r="AG9" i="16"/>
  <c r="AH9" i="16"/>
  <c r="AI9" i="16"/>
  <c r="AJ9" i="16"/>
  <c r="AK9" i="16"/>
  <c r="AL9" i="16"/>
  <c r="AM9" i="16"/>
  <c r="AN9" i="16"/>
  <c r="AO9" i="16"/>
  <c r="AP9" i="16"/>
  <c r="AQ9" i="16"/>
  <c r="AR9" i="16"/>
  <c r="AS9" i="16"/>
  <c r="AT9" i="16"/>
  <c r="AU9" i="16"/>
  <c r="AV9" i="16"/>
  <c r="AW9" i="16"/>
  <c r="AX9" i="16"/>
  <c r="AY9" i="16"/>
  <c r="AZ9" i="16"/>
  <c r="BA9" i="16"/>
  <c r="BB9" i="16"/>
  <c r="BC9" i="16"/>
  <c r="BD9" i="16"/>
  <c r="BE9" i="16"/>
  <c r="BF9" i="16"/>
  <c r="BG9" i="16"/>
  <c r="BH9" i="16"/>
  <c r="BI9" i="16"/>
  <c r="BJ9" i="16"/>
  <c r="BK9" i="16"/>
  <c r="BL9" i="16"/>
  <c r="BM9" i="16"/>
  <c r="BN9" i="16"/>
  <c r="BO9" i="16"/>
  <c r="BP9" i="16"/>
  <c r="BQ9" i="16"/>
  <c r="BR9" i="16"/>
  <c r="BS9" i="16"/>
  <c r="BT9" i="16"/>
  <c r="BU9" i="16"/>
  <c r="BV9" i="16"/>
  <c r="BW9" i="16"/>
  <c r="BX9" i="16"/>
  <c r="BY9" i="16"/>
  <c r="BZ9" i="16"/>
  <c r="CA9" i="16"/>
  <c r="CB9" i="16"/>
  <c r="CC9" i="16"/>
  <c r="AG2" i="9"/>
  <c r="AH2" i="9"/>
  <c r="AI2" i="9"/>
  <c r="AJ2" i="9"/>
  <c r="AK2" i="9"/>
  <c r="AL2" i="9"/>
  <c r="AM2" i="9"/>
  <c r="AN2" i="9"/>
  <c r="AO2" i="9"/>
  <c r="AP2" i="9"/>
  <c r="AQ2" i="9"/>
  <c r="AR2" i="9"/>
  <c r="AS2" i="9"/>
  <c r="AT2" i="9"/>
  <c r="AU2" i="9"/>
  <c r="AV2" i="9"/>
  <c r="AW2" i="9"/>
  <c r="AX2" i="9"/>
  <c r="AY2" i="9"/>
  <c r="AZ2" i="9"/>
  <c r="BA2" i="9"/>
  <c r="BB2" i="9"/>
  <c r="BC2" i="9"/>
  <c r="BD2" i="9"/>
  <c r="BE2" i="9"/>
  <c r="BF2" i="9"/>
  <c r="BG2" i="9"/>
  <c r="BH2" i="9"/>
  <c r="BI2" i="9"/>
  <c r="BJ2" i="9"/>
  <c r="BK2" i="9"/>
  <c r="BL2" i="9"/>
  <c r="BM2" i="9"/>
  <c r="BN2" i="9"/>
  <c r="BO2" i="9"/>
  <c r="BP2" i="9"/>
  <c r="BQ2" i="9"/>
  <c r="BR2" i="9"/>
  <c r="BS2" i="9"/>
  <c r="BT2" i="9"/>
  <c r="BU2" i="9"/>
  <c r="BV2" i="9"/>
  <c r="BW2" i="9"/>
  <c r="BX2" i="9"/>
  <c r="BY2" i="9"/>
  <c r="BZ2" i="9"/>
  <c r="CA2" i="9"/>
  <c r="CB2" i="9"/>
  <c r="CC2" i="9"/>
  <c r="AG3" i="9"/>
  <c r="AH3" i="9"/>
  <c r="AI3" i="9"/>
  <c r="AJ3" i="9"/>
  <c r="AK3" i="9"/>
  <c r="AL3" i="9"/>
  <c r="AM3" i="9"/>
  <c r="AN3" i="9"/>
  <c r="AO3" i="9"/>
  <c r="AP3" i="9"/>
  <c r="AQ3" i="9"/>
  <c r="AR3" i="9"/>
  <c r="AS3" i="9"/>
  <c r="AT3" i="9"/>
  <c r="AU3" i="9"/>
  <c r="AV3" i="9"/>
  <c r="AW3" i="9"/>
  <c r="AX3" i="9"/>
  <c r="AY3" i="9"/>
  <c r="AZ3" i="9"/>
  <c r="BA3" i="9"/>
  <c r="BB3" i="9"/>
  <c r="BC3" i="9"/>
  <c r="BD3" i="9"/>
  <c r="BE3" i="9"/>
  <c r="BF3" i="9"/>
  <c r="BG3" i="9"/>
  <c r="BH3" i="9"/>
  <c r="BI3" i="9"/>
  <c r="BJ3" i="9"/>
  <c r="BK3" i="9"/>
  <c r="BL3" i="9"/>
  <c r="BM3" i="9"/>
  <c r="BN3" i="9"/>
  <c r="BO3" i="9"/>
  <c r="BP3" i="9"/>
  <c r="BQ3" i="9"/>
  <c r="BR3" i="9"/>
  <c r="BS3" i="9"/>
  <c r="BT3" i="9"/>
  <c r="BU3" i="9"/>
  <c r="BV3" i="9"/>
  <c r="BW3" i="9"/>
  <c r="BX3" i="9"/>
  <c r="BY3" i="9"/>
  <c r="BZ3" i="9"/>
  <c r="CA3" i="9"/>
  <c r="CB3" i="9"/>
  <c r="CC3" i="9"/>
  <c r="AG4" i="9"/>
  <c r="AH4" i="9"/>
  <c r="AI4" i="9"/>
  <c r="AJ4" i="9"/>
  <c r="AK4" i="9"/>
  <c r="AL4" i="9"/>
  <c r="AM4" i="9"/>
  <c r="AN4" i="9"/>
  <c r="AO4" i="9"/>
  <c r="AP4" i="9"/>
  <c r="AQ4" i="9"/>
  <c r="AR4" i="9"/>
  <c r="AS4" i="9"/>
  <c r="AT4" i="9"/>
  <c r="AU4" i="9"/>
  <c r="AV4" i="9"/>
  <c r="AW4" i="9"/>
  <c r="AX4" i="9"/>
  <c r="AY4" i="9"/>
  <c r="AZ4" i="9"/>
  <c r="BA4" i="9"/>
  <c r="BB4" i="9"/>
  <c r="BC4" i="9"/>
  <c r="BD4" i="9"/>
  <c r="BE4" i="9"/>
  <c r="BF4" i="9"/>
  <c r="BG4" i="9"/>
  <c r="BH4" i="9"/>
  <c r="BI4" i="9"/>
  <c r="BJ4" i="9"/>
  <c r="BK4" i="9"/>
  <c r="BL4" i="9"/>
  <c r="BM4" i="9"/>
  <c r="BN4" i="9"/>
  <c r="BO4" i="9"/>
  <c r="BP4" i="9"/>
  <c r="BQ4" i="9"/>
  <c r="BR4" i="9"/>
  <c r="BS4" i="9"/>
  <c r="BT4" i="9"/>
  <c r="BU4" i="9"/>
  <c r="BV4" i="9"/>
  <c r="BW4" i="9"/>
  <c r="BX4" i="9"/>
  <c r="BY4" i="9"/>
  <c r="BZ4" i="9"/>
  <c r="CA4" i="9"/>
  <c r="CB4" i="9"/>
  <c r="CC4" i="9"/>
  <c r="AG5" i="9"/>
  <c r="AH5" i="9"/>
  <c r="AI5" i="9"/>
  <c r="AJ5" i="9"/>
  <c r="AK5" i="9"/>
  <c r="AL5" i="9"/>
  <c r="AM5" i="9"/>
  <c r="AN5" i="9"/>
  <c r="AO5" i="9"/>
  <c r="AP5" i="9"/>
  <c r="AQ5" i="9"/>
  <c r="AR5" i="9"/>
  <c r="AS5" i="9"/>
  <c r="AT5" i="9"/>
  <c r="AU5" i="9"/>
  <c r="AV5" i="9"/>
  <c r="AW5" i="9"/>
  <c r="AX5" i="9"/>
  <c r="AY5" i="9"/>
  <c r="AZ5" i="9"/>
  <c r="BA5" i="9"/>
  <c r="BB5" i="9"/>
  <c r="BC5" i="9"/>
  <c r="BD5" i="9"/>
  <c r="BE5" i="9"/>
  <c r="BF5" i="9"/>
  <c r="BG5" i="9"/>
  <c r="BH5" i="9"/>
  <c r="BI5" i="9"/>
  <c r="BJ5" i="9"/>
  <c r="BK5" i="9"/>
  <c r="BL5" i="9"/>
  <c r="BM5" i="9"/>
  <c r="BN5" i="9"/>
  <c r="BO5" i="9"/>
  <c r="BP5" i="9"/>
  <c r="BQ5" i="9"/>
  <c r="BR5" i="9"/>
  <c r="BS5" i="9"/>
  <c r="BT5" i="9"/>
  <c r="BU5" i="9"/>
  <c r="BV5" i="9"/>
  <c r="BW5" i="9"/>
  <c r="BX5" i="9"/>
  <c r="BY5" i="9"/>
  <c r="BZ5" i="9"/>
  <c r="CA5" i="9"/>
  <c r="CB5" i="9"/>
  <c r="CC5" i="9"/>
  <c r="AG6" i="9"/>
  <c r="AH6" i="9"/>
  <c r="AI6" i="9"/>
  <c r="AJ6" i="9"/>
  <c r="AK6" i="9"/>
  <c r="AL6" i="9"/>
  <c r="AM6" i="9"/>
  <c r="AN6" i="9"/>
  <c r="AO6" i="9"/>
  <c r="AP6" i="9"/>
  <c r="AQ6" i="9"/>
  <c r="AR6" i="9"/>
  <c r="AS6" i="9"/>
  <c r="AT6" i="9"/>
  <c r="AU6" i="9"/>
  <c r="AV6" i="9"/>
  <c r="AW6" i="9"/>
  <c r="AX6" i="9"/>
  <c r="AY6" i="9"/>
  <c r="AZ6" i="9"/>
  <c r="BA6" i="9"/>
  <c r="BB6" i="9"/>
  <c r="BC6" i="9"/>
  <c r="BD6" i="9"/>
  <c r="BE6" i="9"/>
  <c r="BF6" i="9"/>
  <c r="BG6" i="9"/>
  <c r="BH6" i="9"/>
  <c r="BI6" i="9"/>
  <c r="BJ6" i="9"/>
  <c r="BK6" i="9"/>
  <c r="BL6" i="9"/>
  <c r="BM6" i="9"/>
  <c r="BN6" i="9"/>
  <c r="BO6" i="9"/>
  <c r="BP6" i="9"/>
  <c r="BQ6" i="9"/>
  <c r="BR6" i="9"/>
  <c r="BS6" i="9"/>
  <c r="BT6" i="9"/>
  <c r="BU6" i="9"/>
  <c r="BV6" i="9"/>
  <c r="BW6" i="9"/>
  <c r="BX6" i="9"/>
  <c r="BY6" i="9"/>
  <c r="BZ6" i="9"/>
  <c r="CA6" i="9"/>
  <c r="CB6" i="9"/>
  <c r="CC6" i="9"/>
  <c r="AG7" i="9"/>
  <c r="AH7" i="9"/>
  <c r="AI7" i="9"/>
  <c r="AJ7" i="9"/>
  <c r="AK7" i="9"/>
  <c r="AL7" i="9"/>
  <c r="AM7" i="9"/>
  <c r="AN7" i="9"/>
  <c r="AO7" i="9"/>
  <c r="AP7" i="9"/>
  <c r="AQ7" i="9"/>
  <c r="AR7" i="9"/>
  <c r="AS7" i="9"/>
  <c r="AT7" i="9"/>
  <c r="AU7" i="9"/>
  <c r="AV7" i="9"/>
  <c r="AW7" i="9"/>
  <c r="AX7" i="9"/>
  <c r="AY7" i="9"/>
  <c r="AZ7" i="9"/>
  <c r="BA7" i="9"/>
  <c r="BB7" i="9"/>
  <c r="BC7" i="9"/>
  <c r="BD7" i="9"/>
  <c r="BE7" i="9"/>
  <c r="BF7" i="9"/>
  <c r="BG7" i="9"/>
  <c r="BH7" i="9"/>
  <c r="BI7" i="9"/>
  <c r="BJ7" i="9"/>
  <c r="BK7" i="9"/>
  <c r="BL7" i="9"/>
  <c r="BM7" i="9"/>
  <c r="BN7" i="9"/>
  <c r="BO7" i="9"/>
  <c r="BP7" i="9"/>
  <c r="BQ7" i="9"/>
  <c r="BR7" i="9"/>
  <c r="BS7" i="9"/>
  <c r="BT7" i="9"/>
  <c r="BU7" i="9"/>
  <c r="BV7" i="9"/>
  <c r="BW7" i="9"/>
  <c r="BX7" i="9"/>
  <c r="BY7" i="9"/>
  <c r="BZ7" i="9"/>
  <c r="CA7" i="9"/>
  <c r="CB7" i="9"/>
  <c r="CC7" i="9"/>
  <c r="AG8" i="9"/>
  <c r="AH8" i="9"/>
  <c r="AI8" i="9"/>
  <c r="AJ8" i="9"/>
  <c r="AK8" i="9"/>
  <c r="AL8" i="9"/>
  <c r="AM8" i="9"/>
  <c r="AN8" i="9"/>
  <c r="AO8" i="9"/>
  <c r="AP8" i="9"/>
  <c r="AQ8" i="9"/>
  <c r="AR8" i="9"/>
  <c r="AS8" i="9"/>
  <c r="AT8" i="9"/>
  <c r="AU8" i="9"/>
  <c r="AV8" i="9"/>
  <c r="AW8" i="9"/>
  <c r="AX8" i="9"/>
  <c r="AY8" i="9"/>
  <c r="AZ8" i="9"/>
  <c r="BA8" i="9"/>
  <c r="BB8" i="9"/>
  <c r="BC8" i="9"/>
  <c r="BD8" i="9"/>
  <c r="BE8" i="9"/>
  <c r="BF8" i="9"/>
  <c r="BG8" i="9"/>
  <c r="BH8" i="9"/>
  <c r="BI8" i="9"/>
  <c r="BJ8" i="9"/>
  <c r="BK8" i="9"/>
  <c r="BL8" i="9"/>
  <c r="BM8" i="9"/>
  <c r="BN8" i="9"/>
  <c r="BO8" i="9"/>
  <c r="BP8" i="9"/>
  <c r="BQ8" i="9"/>
  <c r="BR8" i="9"/>
  <c r="BS8" i="9"/>
  <c r="BT8" i="9"/>
  <c r="BU8" i="9"/>
  <c r="BV8" i="9"/>
  <c r="BW8" i="9"/>
  <c r="BX8" i="9"/>
  <c r="BY8" i="9"/>
  <c r="BZ8" i="9"/>
  <c r="CA8" i="9"/>
  <c r="CB8" i="9"/>
  <c r="CC8" i="9"/>
  <c r="AG9" i="9"/>
  <c r="AH9" i="9"/>
  <c r="AI9" i="9"/>
  <c r="AJ9" i="9"/>
  <c r="AK9" i="9"/>
  <c r="AL9" i="9"/>
  <c r="AM9" i="9"/>
  <c r="AN9" i="9"/>
  <c r="AO9" i="9"/>
  <c r="AP9" i="9"/>
  <c r="AQ9" i="9"/>
  <c r="AR9" i="9"/>
  <c r="AS9" i="9"/>
  <c r="AT9" i="9"/>
  <c r="AU9" i="9"/>
  <c r="AV9" i="9"/>
  <c r="AW9" i="9"/>
  <c r="AX9" i="9"/>
  <c r="AY9" i="9"/>
  <c r="AZ9" i="9"/>
  <c r="BA9" i="9"/>
  <c r="BB9" i="9"/>
  <c r="BC9" i="9"/>
  <c r="BD9" i="9"/>
  <c r="BE9" i="9"/>
  <c r="BF9" i="9"/>
  <c r="BG9" i="9"/>
  <c r="BH9" i="9"/>
  <c r="BI9" i="9"/>
  <c r="BJ9" i="9"/>
  <c r="BK9" i="9"/>
  <c r="BL9" i="9"/>
  <c r="BM9" i="9"/>
  <c r="BN9" i="9"/>
  <c r="BO9" i="9"/>
  <c r="BP9" i="9"/>
  <c r="BQ9" i="9"/>
  <c r="BR9" i="9"/>
  <c r="BS9" i="9"/>
  <c r="BT9" i="9"/>
  <c r="BU9" i="9"/>
  <c r="BV9" i="9"/>
  <c r="BW9" i="9"/>
  <c r="BX9" i="9"/>
  <c r="BY9" i="9"/>
  <c r="BZ9" i="9"/>
  <c r="CA9" i="9"/>
  <c r="CB9" i="9"/>
  <c r="CC9" i="9"/>
  <c r="AG2" i="10"/>
  <c r="AH2" i="10"/>
  <c r="AI2" i="10"/>
  <c r="AJ2" i="10"/>
  <c r="AK2" i="10"/>
  <c r="AL2" i="10"/>
  <c r="AM2" i="10"/>
  <c r="AN2" i="10"/>
  <c r="AO2" i="10"/>
  <c r="AP2" i="10"/>
  <c r="AQ2" i="10"/>
  <c r="AR2" i="10"/>
  <c r="AS2" i="10"/>
  <c r="AT2" i="10"/>
  <c r="AU2" i="10"/>
  <c r="AV2" i="10"/>
  <c r="AW2" i="10"/>
  <c r="AX2" i="10"/>
  <c r="AY2" i="10"/>
  <c r="AZ2" i="10"/>
  <c r="BA2" i="10"/>
  <c r="BB2" i="10"/>
  <c r="BC2" i="10"/>
  <c r="BD2" i="10"/>
  <c r="BE2" i="10"/>
  <c r="BF2" i="10"/>
  <c r="BG2" i="10"/>
  <c r="BH2" i="10"/>
  <c r="BI2" i="10"/>
  <c r="BJ2" i="10"/>
  <c r="BK2" i="10"/>
  <c r="BL2" i="10"/>
  <c r="BM2" i="10"/>
  <c r="BN2" i="10"/>
  <c r="BO2" i="10"/>
  <c r="BP2" i="10"/>
  <c r="BQ2" i="10"/>
  <c r="BR2" i="10"/>
  <c r="BS2" i="10"/>
  <c r="BT2" i="10"/>
  <c r="BU2" i="10"/>
  <c r="BV2" i="10"/>
  <c r="BW2" i="10"/>
  <c r="BX2" i="10"/>
  <c r="BY2" i="10"/>
  <c r="BZ2" i="10"/>
  <c r="CA2" i="10"/>
  <c r="CB2" i="10"/>
  <c r="CC2" i="10"/>
  <c r="AG3" i="10"/>
  <c r="AH3" i="10"/>
  <c r="AI3" i="10"/>
  <c r="AJ3" i="10"/>
  <c r="AK3" i="10"/>
  <c r="AL3" i="10"/>
  <c r="AM3" i="10"/>
  <c r="AN3" i="10"/>
  <c r="AO3" i="10"/>
  <c r="AP3" i="10"/>
  <c r="AQ3" i="10"/>
  <c r="AR3" i="10"/>
  <c r="AS3" i="10"/>
  <c r="AT3" i="10"/>
  <c r="AU3" i="10"/>
  <c r="AV3" i="10"/>
  <c r="AW3" i="10"/>
  <c r="AX3" i="10"/>
  <c r="AY3" i="10"/>
  <c r="AZ3" i="10"/>
  <c r="BA3" i="10"/>
  <c r="BB3" i="10"/>
  <c r="BC3" i="10"/>
  <c r="BD3" i="10"/>
  <c r="BE3" i="10"/>
  <c r="BF3" i="10"/>
  <c r="BG3" i="10"/>
  <c r="BH3" i="10"/>
  <c r="BI3" i="10"/>
  <c r="BJ3" i="10"/>
  <c r="BK3" i="10"/>
  <c r="BL3" i="10"/>
  <c r="BM3" i="10"/>
  <c r="BN3" i="10"/>
  <c r="BO3" i="10"/>
  <c r="BP3" i="10"/>
  <c r="BQ3" i="10"/>
  <c r="BR3" i="10"/>
  <c r="BS3" i="10"/>
  <c r="BT3" i="10"/>
  <c r="BU3" i="10"/>
  <c r="BV3" i="10"/>
  <c r="BW3" i="10"/>
  <c r="BX3" i="10"/>
  <c r="BY3" i="10"/>
  <c r="BZ3" i="10"/>
  <c r="CA3" i="10"/>
  <c r="CB3" i="10"/>
  <c r="CC3" i="10"/>
  <c r="AG4" i="10"/>
  <c r="AH4" i="10"/>
  <c r="AI4" i="10"/>
  <c r="AJ4" i="10"/>
  <c r="AK4" i="10"/>
  <c r="AL4" i="10"/>
  <c r="AM4" i="10"/>
  <c r="AN4" i="10"/>
  <c r="AO4" i="10"/>
  <c r="AP4" i="10"/>
  <c r="AQ4" i="10"/>
  <c r="AR4" i="10"/>
  <c r="AS4" i="10"/>
  <c r="AT4" i="10"/>
  <c r="AU4" i="10"/>
  <c r="AV4" i="10"/>
  <c r="AW4" i="10"/>
  <c r="AX4" i="10"/>
  <c r="AY4" i="10"/>
  <c r="AZ4" i="10"/>
  <c r="BA4" i="10"/>
  <c r="BB4" i="10"/>
  <c r="BC4" i="10"/>
  <c r="BD4" i="10"/>
  <c r="BE4" i="10"/>
  <c r="BF4" i="10"/>
  <c r="BG4" i="10"/>
  <c r="BH4" i="10"/>
  <c r="BI4" i="10"/>
  <c r="BJ4" i="10"/>
  <c r="BK4" i="10"/>
  <c r="BL4" i="10"/>
  <c r="BM4" i="10"/>
  <c r="BN4" i="10"/>
  <c r="BO4" i="10"/>
  <c r="BP4" i="10"/>
  <c r="BQ4" i="10"/>
  <c r="BR4" i="10"/>
  <c r="BS4" i="10"/>
  <c r="BT4" i="10"/>
  <c r="BU4" i="10"/>
  <c r="BV4" i="10"/>
  <c r="BW4" i="10"/>
  <c r="BX4" i="10"/>
  <c r="BY4" i="10"/>
  <c r="BZ4" i="10"/>
  <c r="CA4" i="10"/>
  <c r="CB4" i="10"/>
  <c r="CC4" i="10"/>
  <c r="AG5" i="10"/>
  <c r="AH5" i="10"/>
  <c r="AI5" i="10"/>
  <c r="AJ5" i="10"/>
  <c r="AK5" i="10"/>
  <c r="AL5" i="10"/>
  <c r="AM5" i="10"/>
  <c r="AN5" i="10"/>
  <c r="AO5" i="10"/>
  <c r="AP5" i="10"/>
  <c r="AQ5" i="10"/>
  <c r="AR5" i="10"/>
  <c r="AS5" i="10"/>
  <c r="AT5" i="10"/>
  <c r="AU5" i="10"/>
  <c r="AV5" i="10"/>
  <c r="AW5" i="10"/>
  <c r="AX5" i="10"/>
  <c r="AY5" i="10"/>
  <c r="AZ5" i="10"/>
  <c r="BA5" i="10"/>
  <c r="BB5" i="10"/>
  <c r="BC5" i="10"/>
  <c r="BD5" i="10"/>
  <c r="BE5" i="10"/>
  <c r="BF5" i="10"/>
  <c r="BG5" i="10"/>
  <c r="BH5" i="10"/>
  <c r="BI5" i="10"/>
  <c r="BJ5" i="10"/>
  <c r="BK5" i="10"/>
  <c r="BL5" i="10"/>
  <c r="BM5" i="10"/>
  <c r="BN5" i="10"/>
  <c r="BO5" i="10"/>
  <c r="BP5" i="10"/>
  <c r="BQ5" i="10"/>
  <c r="BR5" i="10"/>
  <c r="BS5" i="10"/>
  <c r="BT5" i="10"/>
  <c r="BU5" i="10"/>
  <c r="BV5" i="10"/>
  <c r="BW5" i="10"/>
  <c r="BX5" i="10"/>
  <c r="BY5" i="10"/>
  <c r="BZ5" i="10"/>
  <c r="CA5" i="10"/>
  <c r="CB5" i="10"/>
  <c r="CC5" i="10"/>
  <c r="AG6" i="10"/>
  <c r="AH6" i="10"/>
  <c r="AI6" i="10"/>
  <c r="AJ6" i="10"/>
  <c r="AK6" i="10"/>
  <c r="AL6" i="10"/>
  <c r="AM6" i="10"/>
  <c r="AN6" i="10"/>
  <c r="AO6" i="10"/>
  <c r="AP6" i="10"/>
  <c r="AQ6" i="10"/>
  <c r="AR6" i="10"/>
  <c r="AS6" i="10"/>
  <c r="AT6" i="10"/>
  <c r="AU6" i="10"/>
  <c r="AV6" i="10"/>
  <c r="AW6" i="10"/>
  <c r="AX6" i="10"/>
  <c r="AY6" i="10"/>
  <c r="AZ6" i="10"/>
  <c r="BA6" i="10"/>
  <c r="BB6" i="10"/>
  <c r="BC6" i="10"/>
  <c r="BD6" i="10"/>
  <c r="BE6" i="10"/>
  <c r="BF6" i="10"/>
  <c r="BG6" i="10"/>
  <c r="BH6" i="10"/>
  <c r="BI6" i="10"/>
  <c r="BJ6" i="10"/>
  <c r="BK6" i="10"/>
  <c r="BL6" i="10"/>
  <c r="BM6" i="10"/>
  <c r="BN6" i="10"/>
  <c r="BO6" i="10"/>
  <c r="BP6" i="10"/>
  <c r="BQ6" i="10"/>
  <c r="BR6" i="10"/>
  <c r="BS6" i="10"/>
  <c r="BT6" i="10"/>
  <c r="BU6" i="10"/>
  <c r="BV6" i="10"/>
  <c r="BW6" i="10"/>
  <c r="BX6" i="10"/>
  <c r="BY6" i="10"/>
  <c r="BZ6" i="10"/>
  <c r="CA6" i="10"/>
  <c r="CB6" i="10"/>
  <c r="CC6" i="10"/>
  <c r="AG7" i="10"/>
  <c r="AH7" i="10"/>
  <c r="AI7" i="10"/>
  <c r="AJ7" i="10"/>
  <c r="AK7" i="10"/>
  <c r="AL7" i="10"/>
  <c r="AM7" i="10"/>
  <c r="AN7" i="10"/>
  <c r="AO7" i="10"/>
  <c r="AP7" i="10"/>
  <c r="AQ7" i="10"/>
  <c r="AR7" i="10"/>
  <c r="AS7" i="10"/>
  <c r="AT7" i="10"/>
  <c r="AU7" i="10"/>
  <c r="AV7" i="10"/>
  <c r="AW7" i="10"/>
  <c r="AX7" i="10"/>
  <c r="AY7" i="10"/>
  <c r="AZ7" i="10"/>
  <c r="BA7" i="10"/>
  <c r="BB7" i="10"/>
  <c r="BC7" i="10"/>
  <c r="BD7" i="10"/>
  <c r="BE7" i="10"/>
  <c r="BF7" i="10"/>
  <c r="BG7" i="10"/>
  <c r="BH7" i="10"/>
  <c r="BI7" i="10"/>
  <c r="BJ7" i="10"/>
  <c r="BK7" i="10"/>
  <c r="BL7" i="10"/>
  <c r="BM7" i="10"/>
  <c r="BN7" i="10"/>
  <c r="BO7" i="10"/>
  <c r="BP7" i="10"/>
  <c r="BQ7" i="10"/>
  <c r="BR7" i="10"/>
  <c r="BS7" i="10"/>
  <c r="BT7" i="10"/>
  <c r="BU7" i="10"/>
  <c r="BV7" i="10"/>
  <c r="BW7" i="10"/>
  <c r="BX7" i="10"/>
  <c r="BY7" i="10"/>
  <c r="BZ7" i="10"/>
  <c r="CA7" i="10"/>
  <c r="CB7" i="10"/>
  <c r="CC7" i="10"/>
  <c r="AG8" i="10"/>
  <c r="AH8" i="10"/>
  <c r="AI8" i="10"/>
  <c r="AJ8" i="10"/>
  <c r="AK8" i="10"/>
  <c r="AL8" i="10"/>
  <c r="AM8" i="10"/>
  <c r="AN8" i="10"/>
  <c r="AO8" i="10"/>
  <c r="AP8" i="10"/>
  <c r="AQ8" i="10"/>
  <c r="AR8" i="10"/>
  <c r="AS8" i="10"/>
  <c r="AT8" i="10"/>
  <c r="AU8" i="10"/>
  <c r="AV8" i="10"/>
  <c r="AW8" i="10"/>
  <c r="AX8" i="10"/>
  <c r="AY8" i="10"/>
  <c r="AZ8" i="10"/>
  <c r="BA8" i="10"/>
  <c r="BB8" i="10"/>
  <c r="BC8" i="10"/>
  <c r="BD8" i="10"/>
  <c r="BE8" i="10"/>
  <c r="BF8" i="10"/>
  <c r="BG8" i="10"/>
  <c r="BH8" i="10"/>
  <c r="BI8" i="10"/>
  <c r="BJ8" i="10"/>
  <c r="BK8" i="10"/>
  <c r="BL8" i="10"/>
  <c r="BM8" i="10"/>
  <c r="BN8" i="10"/>
  <c r="BO8" i="10"/>
  <c r="BP8" i="10"/>
  <c r="BQ8" i="10"/>
  <c r="BR8" i="10"/>
  <c r="BS8" i="10"/>
  <c r="BT8" i="10"/>
  <c r="BU8" i="10"/>
  <c r="BV8" i="10"/>
  <c r="BW8" i="10"/>
  <c r="BX8" i="10"/>
  <c r="BY8" i="10"/>
  <c r="BZ8" i="10"/>
  <c r="CA8" i="10"/>
  <c r="CB8" i="10"/>
  <c r="CC8" i="10"/>
  <c r="AG9" i="10"/>
  <c r="AH9" i="10"/>
  <c r="AI9" i="10"/>
  <c r="AJ9" i="10"/>
  <c r="AK9" i="10"/>
  <c r="AL9" i="10"/>
  <c r="AM9" i="10"/>
  <c r="AN9" i="10"/>
  <c r="AO9" i="10"/>
  <c r="AP9" i="10"/>
  <c r="AQ9" i="10"/>
  <c r="AR9" i="10"/>
  <c r="AS9" i="10"/>
  <c r="AT9" i="10"/>
  <c r="AU9" i="10"/>
  <c r="AV9" i="10"/>
  <c r="AW9" i="10"/>
  <c r="AX9" i="10"/>
  <c r="AY9" i="10"/>
  <c r="AZ9" i="10"/>
  <c r="BA9" i="10"/>
  <c r="BB9" i="10"/>
  <c r="BC9" i="10"/>
  <c r="BD9" i="10"/>
  <c r="BE9" i="10"/>
  <c r="BF9" i="10"/>
  <c r="BG9" i="10"/>
  <c r="BH9" i="10"/>
  <c r="BI9" i="10"/>
  <c r="BJ9" i="10"/>
  <c r="BK9" i="10"/>
  <c r="BL9" i="10"/>
  <c r="BM9" i="10"/>
  <c r="BN9" i="10"/>
  <c r="BO9" i="10"/>
  <c r="BP9" i="10"/>
  <c r="BQ9" i="10"/>
  <c r="BR9" i="10"/>
  <c r="BS9" i="10"/>
  <c r="BT9" i="10"/>
  <c r="BU9" i="10"/>
  <c r="BV9" i="10"/>
  <c r="BW9" i="10"/>
  <c r="BX9" i="10"/>
  <c r="BY9" i="10"/>
  <c r="BZ9" i="10"/>
  <c r="CA9" i="10"/>
  <c r="CB9" i="10"/>
  <c r="CC9" i="10"/>
  <c r="AG2" i="11"/>
  <c r="AH2" i="11"/>
  <c r="AI2" i="11"/>
  <c r="AJ2" i="11"/>
  <c r="AK2" i="11"/>
  <c r="AL2" i="11"/>
  <c r="AM2" i="11"/>
  <c r="AN2" i="11"/>
  <c r="AO2" i="11"/>
  <c r="AP2" i="11"/>
  <c r="AQ2" i="11"/>
  <c r="AR2" i="11"/>
  <c r="AS2" i="11"/>
  <c r="AT2" i="11"/>
  <c r="AU2" i="11"/>
  <c r="AV2" i="11"/>
  <c r="AW2" i="11"/>
  <c r="AX2" i="11"/>
  <c r="AY2" i="11"/>
  <c r="AZ2" i="11"/>
  <c r="BA2" i="11"/>
  <c r="BB2" i="11"/>
  <c r="BC2" i="11"/>
  <c r="BD2" i="11"/>
  <c r="BE2" i="11"/>
  <c r="BF2" i="11"/>
  <c r="BG2" i="11"/>
  <c r="BH2" i="11"/>
  <c r="BI2" i="11"/>
  <c r="BJ2" i="11"/>
  <c r="BK2" i="11"/>
  <c r="BL2" i="11"/>
  <c r="BM2" i="11"/>
  <c r="BN2" i="11"/>
  <c r="BO2" i="11"/>
  <c r="BP2" i="11"/>
  <c r="BQ2" i="11"/>
  <c r="BR2" i="11"/>
  <c r="BS2" i="11"/>
  <c r="BT2" i="11"/>
  <c r="BU2" i="11"/>
  <c r="BV2" i="11"/>
  <c r="BW2" i="11"/>
  <c r="BX2" i="11"/>
  <c r="BY2" i="11"/>
  <c r="BZ2" i="11"/>
  <c r="CA2" i="11"/>
  <c r="CB2" i="11"/>
  <c r="CC2" i="11"/>
  <c r="AG3" i="11"/>
  <c r="AH3" i="11"/>
  <c r="AI3" i="11"/>
  <c r="AJ3" i="11"/>
  <c r="AK3" i="11"/>
  <c r="AL3" i="11"/>
  <c r="AM3" i="11"/>
  <c r="AN3" i="11"/>
  <c r="AO3" i="11"/>
  <c r="AP3" i="11"/>
  <c r="AQ3" i="11"/>
  <c r="AR3" i="11"/>
  <c r="AS3" i="11"/>
  <c r="AT3" i="11"/>
  <c r="AU3" i="11"/>
  <c r="AV3" i="11"/>
  <c r="AW3" i="11"/>
  <c r="AX3" i="11"/>
  <c r="AY3" i="11"/>
  <c r="AZ3" i="11"/>
  <c r="BA3" i="11"/>
  <c r="BB3" i="11"/>
  <c r="BC3" i="11"/>
  <c r="BD3" i="11"/>
  <c r="BE3" i="11"/>
  <c r="BF3" i="11"/>
  <c r="BG3" i="11"/>
  <c r="BH3" i="11"/>
  <c r="BI3" i="11"/>
  <c r="BJ3" i="11"/>
  <c r="BK3" i="11"/>
  <c r="BL3" i="11"/>
  <c r="BM3" i="11"/>
  <c r="BN3" i="11"/>
  <c r="BO3" i="11"/>
  <c r="BP3" i="11"/>
  <c r="BQ3" i="11"/>
  <c r="BR3" i="11"/>
  <c r="BS3" i="11"/>
  <c r="BT3" i="11"/>
  <c r="BU3" i="11"/>
  <c r="BV3" i="11"/>
  <c r="BW3" i="11"/>
  <c r="BX3" i="11"/>
  <c r="BY3" i="11"/>
  <c r="BZ3" i="11"/>
  <c r="CA3" i="11"/>
  <c r="CB3" i="11"/>
  <c r="CC3" i="11"/>
  <c r="AG4" i="11"/>
  <c r="AH4" i="11"/>
  <c r="AI4" i="11"/>
  <c r="AJ4" i="11"/>
  <c r="AK4" i="11"/>
  <c r="AL4" i="11"/>
  <c r="AM4" i="11"/>
  <c r="AN4" i="11"/>
  <c r="AO4" i="11"/>
  <c r="AP4" i="11"/>
  <c r="AQ4" i="11"/>
  <c r="AR4" i="11"/>
  <c r="AS4" i="11"/>
  <c r="AT4" i="11"/>
  <c r="AU4" i="11"/>
  <c r="AV4" i="11"/>
  <c r="AW4" i="11"/>
  <c r="AX4" i="11"/>
  <c r="AY4" i="11"/>
  <c r="AZ4" i="11"/>
  <c r="BA4" i="11"/>
  <c r="BB4" i="11"/>
  <c r="BC4" i="11"/>
  <c r="BD4" i="11"/>
  <c r="BE4" i="11"/>
  <c r="BF4" i="11"/>
  <c r="BG4" i="11"/>
  <c r="BH4" i="11"/>
  <c r="BI4" i="11"/>
  <c r="BJ4" i="11"/>
  <c r="BK4" i="11"/>
  <c r="BL4" i="11"/>
  <c r="BM4" i="11"/>
  <c r="BN4" i="11"/>
  <c r="BO4" i="11"/>
  <c r="BP4" i="11"/>
  <c r="BQ4" i="11"/>
  <c r="BR4" i="11"/>
  <c r="BS4" i="11"/>
  <c r="BT4" i="11"/>
  <c r="BU4" i="11"/>
  <c r="BV4" i="11"/>
  <c r="BW4" i="11"/>
  <c r="BX4" i="11"/>
  <c r="BY4" i="11"/>
  <c r="BZ4" i="11"/>
  <c r="CA4" i="11"/>
  <c r="CB4" i="11"/>
  <c r="CC4" i="11"/>
  <c r="AG5" i="11"/>
  <c r="AH5" i="11"/>
  <c r="AI5" i="11"/>
  <c r="AJ5" i="11"/>
  <c r="AK5" i="11"/>
  <c r="AL5" i="11"/>
  <c r="AM5" i="11"/>
  <c r="AN5" i="11"/>
  <c r="AO5" i="11"/>
  <c r="AP5" i="11"/>
  <c r="AQ5" i="11"/>
  <c r="AR5" i="11"/>
  <c r="AS5" i="11"/>
  <c r="AT5" i="11"/>
  <c r="AU5" i="11"/>
  <c r="AV5" i="11"/>
  <c r="AW5" i="11"/>
  <c r="AX5" i="11"/>
  <c r="AY5" i="11"/>
  <c r="AZ5" i="11"/>
  <c r="BA5" i="11"/>
  <c r="BB5" i="11"/>
  <c r="BC5" i="11"/>
  <c r="BD5" i="11"/>
  <c r="BE5" i="11"/>
  <c r="BF5" i="11"/>
  <c r="BG5" i="11"/>
  <c r="BH5" i="11"/>
  <c r="BI5" i="11"/>
  <c r="BJ5" i="11"/>
  <c r="BK5" i="11"/>
  <c r="BL5" i="11"/>
  <c r="BM5" i="11"/>
  <c r="BN5" i="11"/>
  <c r="BO5" i="11"/>
  <c r="BP5" i="11"/>
  <c r="BQ5" i="11"/>
  <c r="BR5" i="11"/>
  <c r="BS5" i="11"/>
  <c r="BT5" i="11"/>
  <c r="BU5" i="11"/>
  <c r="BV5" i="11"/>
  <c r="BW5" i="11"/>
  <c r="BX5" i="11"/>
  <c r="BY5" i="11"/>
  <c r="BZ5" i="11"/>
  <c r="CA5" i="11"/>
  <c r="CB5" i="11"/>
  <c r="CC5" i="11"/>
  <c r="AG6" i="11"/>
  <c r="AH6" i="11"/>
  <c r="AI6" i="11"/>
  <c r="AJ6" i="11"/>
  <c r="AK6" i="11"/>
  <c r="AL6" i="11"/>
  <c r="AM6" i="11"/>
  <c r="AN6" i="11"/>
  <c r="AO6" i="11"/>
  <c r="AP6" i="11"/>
  <c r="AQ6" i="11"/>
  <c r="AR6" i="11"/>
  <c r="AS6" i="11"/>
  <c r="AT6" i="11"/>
  <c r="AU6" i="11"/>
  <c r="AV6" i="11"/>
  <c r="AW6" i="11"/>
  <c r="AX6" i="11"/>
  <c r="AY6" i="11"/>
  <c r="AZ6" i="11"/>
  <c r="BA6" i="11"/>
  <c r="BB6" i="11"/>
  <c r="BC6" i="11"/>
  <c r="BD6" i="11"/>
  <c r="BE6" i="11"/>
  <c r="BF6" i="11"/>
  <c r="BG6" i="11"/>
  <c r="BH6" i="11"/>
  <c r="BI6" i="11"/>
  <c r="BJ6" i="11"/>
  <c r="BK6" i="11"/>
  <c r="BL6" i="11"/>
  <c r="BM6" i="11"/>
  <c r="BN6" i="11"/>
  <c r="BO6" i="11"/>
  <c r="BP6" i="11"/>
  <c r="BQ6" i="11"/>
  <c r="BR6" i="11"/>
  <c r="BS6" i="11"/>
  <c r="BT6" i="11"/>
  <c r="BU6" i="11"/>
  <c r="BV6" i="11"/>
  <c r="BW6" i="11"/>
  <c r="BX6" i="11"/>
  <c r="BY6" i="11"/>
  <c r="BZ6" i="11"/>
  <c r="CA6" i="11"/>
  <c r="CB6" i="11"/>
  <c r="CC6" i="11"/>
  <c r="AG7" i="11"/>
  <c r="AH7" i="11"/>
  <c r="AI7" i="11"/>
  <c r="AJ7" i="11"/>
  <c r="AK7" i="11"/>
  <c r="AL7" i="11"/>
  <c r="AM7" i="11"/>
  <c r="AN7" i="11"/>
  <c r="AO7" i="11"/>
  <c r="AP7" i="11"/>
  <c r="AQ7" i="11"/>
  <c r="AR7" i="11"/>
  <c r="AS7" i="11"/>
  <c r="AT7" i="11"/>
  <c r="AU7" i="11"/>
  <c r="AV7" i="11"/>
  <c r="AW7" i="11"/>
  <c r="AX7" i="11"/>
  <c r="AY7" i="11"/>
  <c r="AZ7" i="11"/>
  <c r="BA7" i="11"/>
  <c r="BB7" i="11"/>
  <c r="BC7" i="11"/>
  <c r="BD7" i="11"/>
  <c r="BE7" i="11"/>
  <c r="BF7" i="11"/>
  <c r="BG7" i="11"/>
  <c r="BH7" i="11"/>
  <c r="BI7" i="11"/>
  <c r="BJ7" i="11"/>
  <c r="BK7" i="11"/>
  <c r="BL7" i="11"/>
  <c r="BM7" i="11"/>
  <c r="BN7" i="11"/>
  <c r="BO7" i="11"/>
  <c r="BP7" i="11"/>
  <c r="BQ7" i="11"/>
  <c r="BR7" i="11"/>
  <c r="BS7" i="11"/>
  <c r="BT7" i="11"/>
  <c r="BU7" i="11"/>
  <c r="BV7" i="11"/>
  <c r="BW7" i="11"/>
  <c r="BX7" i="11"/>
  <c r="BY7" i="11"/>
  <c r="BZ7" i="11"/>
  <c r="CA7" i="11"/>
  <c r="CB7" i="11"/>
  <c r="CC7" i="11"/>
  <c r="AG8" i="11"/>
  <c r="AH8" i="11"/>
  <c r="AI8" i="11"/>
  <c r="AJ8" i="11"/>
  <c r="AK8" i="11"/>
  <c r="AL8" i="11"/>
  <c r="AM8" i="11"/>
  <c r="AN8" i="11"/>
  <c r="AO8" i="11"/>
  <c r="AP8" i="11"/>
  <c r="AQ8" i="11"/>
  <c r="AR8" i="11"/>
  <c r="AS8" i="11"/>
  <c r="AT8" i="11"/>
  <c r="AU8" i="11"/>
  <c r="AV8" i="11"/>
  <c r="AW8" i="11"/>
  <c r="AX8" i="11"/>
  <c r="AY8" i="11"/>
  <c r="AZ8" i="11"/>
  <c r="BA8" i="11"/>
  <c r="BB8" i="11"/>
  <c r="BC8" i="11"/>
  <c r="BD8" i="11"/>
  <c r="BE8" i="11"/>
  <c r="BF8" i="11"/>
  <c r="BG8" i="11"/>
  <c r="BH8" i="11"/>
  <c r="BI8" i="11"/>
  <c r="BJ8" i="11"/>
  <c r="BK8" i="11"/>
  <c r="BL8" i="11"/>
  <c r="BM8" i="11"/>
  <c r="BN8" i="11"/>
  <c r="BO8" i="11"/>
  <c r="BP8" i="11"/>
  <c r="BQ8" i="11"/>
  <c r="BR8" i="11"/>
  <c r="BS8" i="11"/>
  <c r="BT8" i="11"/>
  <c r="BU8" i="11"/>
  <c r="BV8" i="11"/>
  <c r="BW8" i="11"/>
  <c r="BX8" i="11"/>
  <c r="BY8" i="11"/>
  <c r="BZ8" i="11"/>
  <c r="CA8" i="11"/>
  <c r="CB8" i="11"/>
  <c r="CC8" i="11"/>
  <c r="AG9" i="11"/>
  <c r="AH9" i="11"/>
  <c r="AI9" i="11"/>
  <c r="AJ9" i="11"/>
  <c r="AK9" i="11"/>
  <c r="AL9" i="11"/>
  <c r="AM9" i="11"/>
  <c r="AN9" i="11"/>
  <c r="AO9" i="11"/>
  <c r="AP9" i="11"/>
  <c r="AQ9" i="11"/>
  <c r="AR9" i="11"/>
  <c r="AS9" i="11"/>
  <c r="AT9" i="11"/>
  <c r="AU9" i="11"/>
  <c r="AV9" i="11"/>
  <c r="AW9" i="11"/>
  <c r="AX9" i="11"/>
  <c r="AY9" i="11"/>
  <c r="AZ9" i="11"/>
  <c r="BA9" i="11"/>
  <c r="BB9" i="11"/>
  <c r="BC9" i="11"/>
  <c r="BD9" i="11"/>
  <c r="BE9" i="11"/>
  <c r="BF9" i="11"/>
  <c r="BG9" i="11"/>
  <c r="BH9" i="11"/>
  <c r="BI9" i="11"/>
  <c r="BJ9" i="11"/>
  <c r="BK9" i="11"/>
  <c r="BL9" i="11"/>
  <c r="BM9" i="11"/>
  <c r="BN9" i="11"/>
  <c r="BO9" i="11"/>
  <c r="BP9" i="11"/>
  <c r="BQ9" i="11"/>
  <c r="BR9" i="11"/>
  <c r="BS9" i="11"/>
  <c r="BT9" i="11"/>
  <c r="BU9" i="11"/>
  <c r="BV9" i="11"/>
  <c r="BW9" i="11"/>
  <c r="BX9" i="11"/>
  <c r="BY9" i="11"/>
  <c r="BZ9" i="11"/>
  <c r="CA9" i="11"/>
  <c r="CB9" i="11"/>
  <c r="CC9" i="11"/>
  <c r="AG2" i="17"/>
  <c r="AH2" i="17"/>
  <c r="AI2" i="17"/>
  <c r="AJ2" i="17"/>
  <c r="AK2" i="17"/>
  <c r="AL2" i="17"/>
  <c r="AM2" i="17"/>
  <c r="AN2" i="17"/>
  <c r="AO2" i="17"/>
  <c r="AP2" i="17"/>
  <c r="AQ2" i="17"/>
  <c r="AR2" i="17"/>
  <c r="AS2" i="17"/>
  <c r="AT2" i="17"/>
  <c r="AU2" i="17"/>
  <c r="AV2" i="17"/>
  <c r="AW2" i="17"/>
  <c r="AX2" i="17"/>
  <c r="AY2" i="17"/>
  <c r="AZ2" i="17"/>
  <c r="BA2" i="17"/>
  <c r="BB2" i="17"/>
  <c r="BC2" i="17"/>
  <c r="BD2" i="17"/>
  <c r="BE2" i="17"/>
  <c r="BF2" i="17"/>
  <c r="BG2" i="17"/>
  <c r="BH2" i="17"/>
  <c r="BI2" i="17"/>
  <c r="BJ2" i="17"/>
  <c r="BK2" i="17"/>
  <c r="BL2" i="17"/>
  <c r="BM2" i="17"/>
  <c r="BN2" i="17"/>
  <c r="BO2" i="17"/>
  <c r="BP2" i="17"/>
  <c r="BQ2" i="17"/>
  <c r="BR2" i="17"/>
  <c r="BS2" i="17"/>
  <c r="BT2" i="17"/>
  <c r="BU2" i="17"/>
  <c r="BV2" i="17"/>
  <c r="BW2" i="17"/>
  <c r="BX2" i="17"/>
  <c r="BY2" i="17"/>
  <c r="BZ2" i="17"/>
  <c r="CA2" i="17"/>
  <c r="CB2" i="17"/>
  <c r="CC2" i="17"/>
  <c r="AG3" i="17"/>
  <c r="AH3" i="17"/>
  <c r="AI3" i="17"/>
  <c r="AJ3" i="17"/>
  <c r="AK3" i="17"/>
  <c r="AL3" i="17"/>
  <c r="AM3" i="17"/>
  <c r="AN3" i="17"/>
  <c r="AO3" i="17"/>
  <c r="AP3" i="17"/>
  <c r="AQ3" i="17"/>
  <c r="AR3" i="17"/>
  <c r="AS3" i="17"/>
  <c r="AT3" i="17"/>
  <c r="AU3" i="17"/>
  <c r="AV3" i="17"/>
  <c r="AW3" i="17"/>
  <c r="AX3" i="17"/>
  <c r="AY3" i="17"/>
  <c r="AZ3" i="17"/>
  <c r="BA3" i="17"/>
  <c r="BB3" i="17"/>
  <c r="BC3" i="17"/>
  <c r="BD3" i="17"/>
  <c r="BE3" i="17"/>
  <c r="BF3" i="17"/>
  <c r="BG3" i="17"/>
  <c r="BH3" i="17"/>
  <c r="BI3" i="17"/>
  <c r="BJ3" i="17"/>
  <c r="BK3" i="17"/>
  <c r="BL3" i="17"/>
  <c r="BM3" i="17"/>
  <c r="BN3" i="17"/>
  <c r="BO3" i="17"/>
  <c r="BP3" i="17"/>
  <c r="BQ3" i="17"/>
  <c r="BR3" i="17"/>
  <c r="BS3" i="17"/>
  <c r="BT3" i="17"/>
  <c r="BU3" i="17"/>
  <c r="BV3" i="17"/>
  <c r="BW3" i="17"/>
  <c r="BX3" i="17"/>
  <c r="BY3" i="17"/>
  <c r="BZ3" i="17"/>
  <c r="CA3" i="17"/>
  <c r="CB3" i="17"/>
  <c r="CC3" i="17"/>
  <c r="AG4" i="17"/>
  <c r="AH4" i="17"/>
  <c r="AI4" i="17"/>
  <c r="AJ4" i="17"/>
  <c r="AK4" i="17"/>
  <c r="AL4" i="17"/>
  <c r="AM4" i="17"/>
  <c r="AN4" i="17"/>
  <c r="AO4" i="17"/>
  <c r="AP4" i="17"/>
  <c r="AQ4" i="17"/>
  <c r="AR4" i="17"/>
  <c r="AS4" i="17"/>
  <c r="AT4" i="17"/>
  <c r="AU4" i="17"/>
  <c r="AV4" i="17"/>
  <c r="AW4" i="17"/>
  <c r="AX4" i="17"/>
  <c r="AY4" i="17"/>
  <c r="AZ4" i="17"/>
  <c r="BA4" i="17"/>
  <c r="BB4" i="17"/>
  <c r="BC4" i="17"/>
  <c r="BD4" i="17"/>
  <c r="BE4" i="17"/>
  <c r="BF4" i="17"/>
  <c r="BG4" i="17"/>
  <c r="BH4" i="17"/>
  <c r="BI4" i="17"/>
  <c r="BJ4" i="17"/>
  <c r="BK4" i="17"/>
  <c r="BL4" i="17"/>
  <c r="BM4" i="17"/>
  <c r="BN4" i="17"/>
  <c r="BO4" i="17"/>
  <c r="BP4" i="17"/>
  <c r="BQ4" i="17"/>
  <c r="BR4" i="17"/>
  <c r="BS4" i="17"/>
  <c r="BT4" i="17"/>
  <c r="BU4" i="17"/>
  <c r="BV4" i="17"/>
  <c r="BW4" i="17"/>
  <c r="BX4" i="17"/>
  <c r="BY4" i="17"/>
  <c r="BZ4" i="17"/>
  <c r="CA4" i="17"/>
  <c r="CB4" i="17"/>
  <c r="CC4" i="17"/>
  <c r="AG5" i="17"/>
  <c r="AH5" i="17"/>
  <c r="AI5" i="17"/>
  <c r="AJ5" i="17"/>
  <c r="AK5" i="17"/>
  <c r="AL5" i="17"/>
  <c r="AM5" i="17"/>
  <c r="AN5" i="17"/>
  <c r="AO5" i="17"/>
  <c r="AP5" i="17"/>
  <c r="AQ5" i="17"/>
  <c r="AR5" i="17"/>
  <c r="AS5" i="17"/>
  <c r="AT5" i="17"/>
  <c r="AU5" i="17"/>
  <c r="AV5" i="17"/>
  <c r="AW5" i="17"/>
  <c r="AX5" i="17"/>
  <c r="AY5" i="17"/>
  <c r="AZ5" i="17"/>
  <c r="BA5" i="17"/>
  <c r="BB5" i="17"/>
  <c r="BC5" i="17"/>
  <c r="BD5" i="17"/>
  <c r="BE5" i="17"/>
  <c r="BF5" i="17"/>
  <c r="BG5" i="17"/>
  <c r="BH5" i="17"/>
  <c r="BI5" i="17"/>
  <c r="BJ5" i="17"/>
  <c r="BK5" i="17"/>
  <c r="BL5" i="17"/>
  <c r="BM5" i="17"/>
  <c r="BN5" i="17"/>
  <c r="BO5" i="17"/>
  <c r="BP5" i="17"/>
  <c r="BQ5" i="17"/>
  <c r="BR5" i="17"/>
  <c r="BS5" i="17"/>
  <c r="BT5" i="17"/>
  <c r="BU5" i="17"/>
  <c r="BV5" i="17"/>
  <c r="BW5" i="17"/>
  <c r="BX5" i="17"/>
  <c r="BY5" i="17"/>
  <c r="BZ5" i="17"/>
  <c r="CA5" i="17"/>
  <c r="CB5" i="17"/>
  <c r="CC5" i="17"/>
  <c r="AG6" i="17"/>
  <c r="AH6" i="17"/>
  <c r="AI6" i="17"/>
  <c r="AJ6" i="17"/>
  <c r="AK6" i="17"/>
  <c r="AL6" i="17"/>
  <c r="AM6" i="17"/>
  <c r="AN6" i="17"/>
  <c r="AO6" i="17"/>
  <c r="AP6" i="17"/>
  <c r="AQ6" i="17"/>
  <c r="AR6" i="17"/>
  <c r="AS6" i="17"/>
  <c r="AT6" i="17"/>
  <c r="AU6" i="17"/>
  <c r="AV6" i="17"/>
  <c r="AW6" i="17"/>
  <c r="AX6" i="17"/>
  <c r="AY6" i="17"/>
  <c r="AZ6" i="17"/>
  <c r="BA6" i="17"/>
  <c r="BB6" i="17"/>
  <c r="BC6" i="17"/>
  <c r="BD6" i="17"/>
  <c r="BE6" i="17"/>
  <c r="BF6" i="17"/>
  <c r="BG6" i="17"/>
  <c r="BH6" i="17"/>
  <c r="BI6" i="17"/>
  <c r="BJ6" i="17"/>
  <c r="BK6" i="17"/>
  <c r="BL6" i="17"/>
  <c r="BM6" i="17"/>
  <c r="BN6" i="17"/>
  <c r="BO6" i="17"/>
  <c r="BP6" i="17"/>
  <c r="BQ6" i="17"/>
  <c r="BR6" i="17"/>
  <c r="BS6" i="17"/>
  <c r="BT6" i="17"/>
  <c r="BU6" i="17"/>
  <c r="BV6" i="17"/>
  <c r="BW6" i="17"/>
  <c r="BX6" i="17"/>
  <c r="BY6" i="17"/>
  <c r="BZ6" i="17"/>
  <c r="CA6" i="17"/>
  <c r="CB6" i="17"/>
  <c r="CC6" i="17"/>
  <c r="AG7" i="17"/>
  <c r="AH7" i="17"/>
  <c r="AI7" i="17"/>
  <c r="AJ7" i="17"/>
  <c r="AK7" i="17"/>
  <c r="AL7" i="17"/>
  <c r="AM7" i="17"/>
  <c r="AN7" i="17"/>
  <c r="AO7" i="17"/>
  <c r="AP7" i="17"/>
  <c r="AQ7" i="17"/>
  <c r="AR7" i="17"/>
  <c r="AS7" i="17"/>
  <c r="AT7" i="17"/>
  <c r="AU7" i="17"/>
  <c r="AV7" i="17"/>
  <c r="AW7" i="17"/>
  <c r="AX7" i="17"/>
  <c r="AY7" i="17"/>
  <c r="AZ7" i="17"/>
  <c r="BA7" i="17"/>
  <c r="BB7" i="17"/>
  <c r="BC7" i="17"/>
  <c r="BD7" i="17"/>
  <c r="BE7" i="17"/>
  <c r="BF7" i="17"/>
  <c r="BG7" i="17"/>
  <c r="BH7" i="17"/>
  <c r="BI7" i="17"/>
  <c r="BJ7" i="17"/>
  <c r="BK7" i="17"/>
  <c r="BL7" i="17"/>
  <c r="BM7" i="17"/>
  <c r="BN7" i="17"/>
  <c r="BO7" i="17"/>
  <c r="BP7" i="17"/>
  <c r="BQ7" i="17"/>
  <c r="BR7" i="17"/>
  <c r="BS7" i="17"/>
  <c r="BT7" i="17"/>
  <c r="BU7" i="17"/>
  <c r="BV7" i="17"/>
  <c r="BW7" i="17"/>
  <c r="BX7" i="17"/>
  <c r="BY7" i="17"/>
  <c r="BZ7" i="17"/>
  <c r="CA7" i="17"/>
  <c r="CB7" i="17"/>
  <c r="CC7" i="17"/>
  <c r="AG8" i="17"/>
  <c r="AH8" i="17"/>
  <c r="AI8" i="17"/>
  <c r="AJ8" i="17"/>
  <c r="AK8" i="17"/>
  <c r="AL8" i="17"/>
  <c r="AM8" i="17"/>
  <c r="AN8" i="17"/>
  <c r="AO8" i="17"/>
  <c r="AP8" i="17"/>
  <c r="AQ8" i="17"/>
  <c r="AR8" i="17"/>
  <c r="AS8" i="17"/>
  <c r="AT8" i="17"/>
  <c r="AU8" i="17"/>
  <c r="AV8" i="17"/>
  <c r="AW8" i="17"/>
  <c r="AX8" i="17"/>
  <c r="AY8" i="17"/>
  <c r="AZ8" i="17"/>
  <c r="BA8" i="17"/>
  <c r="BB8" i="17"/>
  <c r="BC8" i="17"/>
  <c r="BD8" i="17"/>
  <c r="BE8" i="17"/>
  <c r="BF8" i="17"/>
  <c r="BG8" i="17"/>
  <c r="BH8" i="17"/>
  <c r="BI8" i="17"/>
  <c r="BJ8" i="17"/>
  <c r="BK8" i="17"/>
  <c r="BL8" i="17"/>
  <c r="BM8" i="17"/>
  <c r="BN8" i="17"/>
  <c r="BO8" i="17"/>
  <c r="BP8" i="17"/>
  <c r="BQ8" i="17"/>
  <c r="BR8" i="17"/>
  <c r="BS8" i="17"/>
  <c r="BT8" i="17"/>
  <c r="BU8" i="17"/>
  <c r="BV8" i="17"/>
  <c r="BW8" i="17"/>
  <c r="BX8" i="17"/>
  <c r="BY8" i="17"/>
  <c r="BZ8" i="17"/>
  <c r="CA8" i="17"/>
  <c r="CB8" i="17"/>
  <c r="CC8" i="17"/>
  <c r="AG9" i="17"/>
  <c r="AH9" i="17"/>
  <c r="AI9" i="17"/>
  <c r="AJ9" i="17"/>
  <c r="AK9" i="17"/>
  <c r="AL9" i="17"/>
  <c r="AM9" i="17"/>
  <c r="AN9" i="17"/>
  <c r="AO9" i="17"/>
  <c r="AP9" i="17"/>
  <c r="AQ9" i="17"/>
  <c r="AR9" i="17"/>
  <c r="AS9" i="17"/>
  <c r="AT9" i="17"/>
  <c r="AU9" i="17"/>
  <c r="AV9" i="17"/>
  <c r="AW9" i="17"/>
  <c r="AX9" i="17"/>
  <c r="AY9" i="17"/>
  <c r="AZ9" i="17"/>
  <c r="BA9" i="17"/>
  <c r="BB9" i="17"/>
  <c r="BC9" i="17"/>
  <c r="BD9" i="17"/>
  <c r="BE9" i="17"/>
  <c r="BF9" i="17"/>
  <c r="BG9" i="17"/>
  <c r="BH9" i="17"/>
  <c r="BI9" i="17"/>
  <c r="BJ9" i="17"/>
  <c r="BK9" i="17"/>
  <c r="BL9" i="17"/>
  <c r="BM9" i="17"/>
  <c r="BN9" i="17"/>
  <c r="BO9" i="17"/>
  <c r="BP9" i="17"/>
  <c r="BQ9" i="17"/>
  <c r="BR9" i="17"/>
  <c r="BS9" i="17"/>
  <c r="BT9" i="17"/>
  <c r="BU9" i="17"/>
  <c r="BV9" i="17"/>
  <c r="BW9" i="17"/>
  <c r="BX9" i="17"/>
  <c r="BY9" i="17"/>
  <c r="BZ9" i="17"/>
  <c r="CA9" i="17"/>
  <c r="CB9" i="17"/>
  <c r="CC9" i="17"/>
  <c r="AG2" i="12"/>
  <c r="AH2" i="12"/>
  <c r="AI2" i="12"/>
  <c r="AJ2" i="12"/>
  <c r="AK2" i="12"/>
  <c r="AL2" i="12"/>
  <c r="AM2" i="12"/>
  <c r="AN2" i="12"/>
  <c r="AO2" i="12"/>
  <c r="AP2" i="12"/>
  <c r="AQ2" i="12"/>
  <c r="AR2" i="12"/>
  <c r="AS2" i="12"/>
  <c r="AT2" i="12"/>
  <c r="AU2" i="12"/>
  <c r="AV2" i="12"/>
  <c r="AW2" i="12"/>
  <c r="AX2" i="12"/>
  <c r="AY2" i="12"/>
  <c r="AZ2" i="12"/>
  <c r="BA2" i="12"/>
  <c r="BB2" i="12"/>
  <c r="BC2" i="12"/>
  <c r="BD2" i="12"/>
  <c r="BE2" i="12"/>
  <c r="BF2" i="12"/>
  <c r="BG2" i="12"/>
  <c r="BH2" i="12"/>
  <c r="BI2" i="12"/>
  <c r="BJ2" i="12"/>
  <c r="BK2" i="12"/>
  <c r="BL2" i="12"/>
  <c r="BM2" i="12"/>
  <c r="BN2" i="12"/>
  <c r="BO2" i="12"/>
  <c r="BP2" i="12"/>
  <c r="BQ2" i="12"/>
  <c r="BR2" i="12"/>
  <c r="BS2" i="12"/>
  <c r="BT2" i="12"/>
  <c r="BU2" i="12"/>
  <c r="BV2" i="12"/>
  <c r="BW2" i="12"/>
  <c r="BX2" i="12"/>
  <c r="BY2" i="12"/>
  <c r="BZ2" i="12"/>
  <c r="CA2" i="12"/>
  <c r="CB2" i="12"/>
  <c r="CC2" i="12"/>
  <c r="AG3" i="12"/>
  <c r="AH3" i="12"/>
  <c r="AI3" i="12"/>
  <c r="AJ3" i="12"/>
  <c r="AK3" i="12"/>
  <c r="AL3" i="12"/>
  <c r="AM3" i="12"/>
  <c r="AN3" i="12"/>
  <c r="AO3" i="12"/>
  <c r="AP3" i="12"/>
  <c r="AQ3" i="12"/>
  <c r="AR3" i="12"/>
  <c r="AS3" i="12"/>
  <c r="AT3" i="12"/>
  <c r="AU3" i="12"/>
  <c r="AV3" i="12"/>
  <c r="AW3" i="12"/>
  <c r="AX3" i="12"/>
  <c r="AY3" i="12"/>
  <c r="AZ3" i="12"/>
  <c r="BA3" i="12"/>
  <c r="BB3" i="12"/>
  <c r="BC3" i="12"/>
  <c r="BD3" i="12"/>
  <c r="BE3" i="12"/>
  <c r="BF3" i="12"/>
  <c r="BG3" i="12"/>
  <c r="BH3" i="12"/>
  <c r="BI3" i="12"/>
  <c r="BJ3" i="12"/>
  <c r="BK3" i="12"/>
  <c r="BL3" i="12"/>
  <c r="BM3" i="12"/>
  <c r="BN3" i="12"/>
  <c r="BO3" i="12"/>
  <c r="BP3" i="12"/>
  <c r="BQ3" i="12"/>
  <c r="BR3" i="12"/>
  <c r="BS3" i="12"/>
  <c r="BT3" i="12"/>
  <c r="BU3" i="12"/>
  <c r="BV3" i="12"/>
  <c r="BW3" i="12"/>
  <c r="BX3" i="12"/>
  <c r="BY3" i="12"/>
  <c r="BZ3" i="12"/>
  <c r="CA3" i="12"/>
  <c r="CB3" i="12"/>
  <c r="CC3" i="12"/>
  <c r="AG4" i="12"/>
  <c r="AH4" i="12"/>
  <c r="AI4" i="12"/>
  <c r="AJ4" i="12"/>
  <c r="AK4" i="12"/>
  <c r="AL4" i="12"/>
  <c r="AM4" i="12"/>
  <c r="AN4" i="12"/>
  <c r="AO4" i="12"/>
  <c r="AP4" i="12"/>
  <c r="AQ4" i="12"/>
  <c r="AR4" i="12"/>
  <c r="AS4" i="12"/>
  <c r="AT4" i="12"/>
  <c r="AU4" i="12"/>
  <c r="AV4" i="12"/>
  <c r="AW4" i="12"/>
  <c r="AX4" i="12"/>
  <c r="AY4" i="12"/>
  <c r="AZ4" i="12"/>
  <c r="BA4" i="12"/>
  <c r="BB4" i="12"/>
  <c r="BC4" i="12"/>
  <c r="BD4" i="12"/>
  <c r="BE4" i="12"/>
  <c r="BF4" i="12"/>
  <c r="BG4" i="12"/>
  <c r="BH4" i="12"/>
  <c r="BI4" i="12"/>
  <c r="BJ4" i="12"/>
  <c r="BK4" i="12"/>
  <c r="BL4" i="12"/>
  <c r="BM4" i="12"/>
  <c r="BN4" i="12"/>
  <c r="BO4" i="12"/>
  <c r="BP4" i="12"/>
  <c r="BQ4" i="12"/>
  <c r="BR4" i="12"/>
  <c r="BS4" i="12"/>
  <c r="BT4" i="12"/>
  <c r="BU4" i="12"/>
  <c r="BV4" i="12"/>
  <c r="BW4" i="12"/>
  <c r="BX4" i="12"/>
  <c r="BY4" i="12"/>
  <c r="BZ4" i="12"/>
  <c r="CA4" i="12"/>
  <c r="CB4" i="12"/>
  <c r="CC4" i="12"/>
  <c r="AG5" i="12"/>
  <c r="AH5" i="12"/>
  <c r="AI5" i="12"/>
  <c r="AJ5" i="12"/>
  <c r="AK5" i="12"/>
  <c r="AL5" i="12"/>
  <c r="AM5" i="12"/>
  <c r="AN5" i="12"/>
  <c r="AO5" i="12"/>
  <c r="AP5" i="12"/>
  <c r="AQ5" i="12"/>
  <c r="AR5" i="12"/>
  <c r="AS5" i="12"/>
  <c r="AT5" i="12"/>
  <c r="AU5" i="12"/>
  <c r="AV5" i="12"/>
  <c r="AW5" i="12"/>
  <c r="AX5" i="12"/>
  <c r="AY5" i="12"/>
  <c r="AZ5" i="12"/>
  <c r="BA5" i="12"/>
  <c r="BB5" i="12"/>
  <c r="BC5" i="12"/>
  <c r="BD5" i="12"/>
  <c r="BE5" i="12"/>
  <c r="BF5" i="12"/>
  <c r="BG5" i="12"/>
  <c r="BH5" i="12"/>
  <c r="BI5" i="12"/>
  <c r="BJ5" i="12"/>
  <c r="BK5" i="12"/>
  <c r="BL5" i="12"/>
  <c r="BM5" i="12"/>
  <c r="BN5" i="12"/>
  <c r="BO5" i="12"/>
  <c r="BP5" i="12"/>
  <c r="BQ5" i="12"/>
  <c r="BR5" i="12"/>
  <c r="BS5" i="12"/>
  <c r="BT5" i="12"/>
  <c r="BU5" i="12"/>
  <c r="BV5" i="12"/>
  <c r="BW5" i="12"/>
  <c r="BX5" i="12"/>
  <c r="BY5" i="12"/>
  <c r="BZ5" i="12"/>
  <c r="CA5" i="12"/>
  <c r="CB5" i="12"/>
  <c r="CC5" i="12"/>
  <c r="AG6" i="12"/>
  <c r="AH6" i="12"/>
  <c r="AI6" i="12"/>
  <c r="AJ6" i="12"/>
  <c r="AK6" i="12"/>
  <c r="AL6" i="12"/>
  <c r="AM6" i="12"/>
  <c r="AN6" i="12"/>
  <c r="AO6" i="12"/>
  <c r="AP6" i="12"/>
  <c r="AQ6" i="12"/>
  <c r="AR6" i="12"/>
  <c r="AS6" i="12"/>
  <c r="AT6" i="12"/>
  <c r="AU6" i="12"/>
  <c r="AV6" i="12"/>
  <c r="AW6" i="12"/>
  <c r="AX6" i="12"/>
  <c r="AY6" i="12"/>
  <c r="AZ6" i="12"/>
  <c r="BA6" i="12"/>
  <c r="BB6" i="12"/>
  <c r="BC6" i="12"/>
  <c r="BD6" i="12"/>
  <c r="BE6" i="12"/>
  <c r="BF6" i="12"/>
  <c r="BG6" i="12"/>
  <c r="BH6" i="12"/>
  <c r="BI6" i="12"/>
  <c r="BJ6" i="12"/>
  <c r="BK6" i="12"/>
  <c r="BL6" i="12"/>
  <c r="BM6" i="12"/>
  <c r="BN6" i="12"/>
  <c r="BO6" i="12"/>
  <c r="BP6" i="12"/>
  <c r="BQ6" i="12"/>
  <c r="BR6" i="12"/>
  <c r="BS6" i="12"/>
  <c r="BT6" i="12"/>
  <c r="BU6" i="12"/>
  <c r="BV6" i="12"/>
  <c r="BW6" i="12"/>
  <c r="BX6" i="12"/>
  <c r="BY6" i="12"/>
  <c r="BZ6" i="12"/>
  <c r="CA6" i="12"/>
  <c r="CB6" i="12"/>
  <c r="CC6" i="12"/>
  <c r="AG7" i="12"/>
  <c r="AH7" i="12"/>
  <c r="AI7" i="12"/>
  <c r="AJ7" i="12"/>
  <c r="AK7" i="12"/>
  <c r="AL7" i="12"/>
  <c r="AM7" i="12"/>
  <c r="AN7" i="12"/>
  <c r="AO7" i="12"/>
  <c r="AP7" i="12"/>
  <c r="AQ7" i="12"/>
  <c r="AR7" i="12"/>
  <c r="AS7" i="12"/>
  <c r="AT7" i="12"/>
  <c r="AU7" i="12"/>
  <c r="AV7" i="12"/>
  <c r="AW7" i="12"/>
  <c r="AX7" i="12"/>
  <c r="AY7" i="12"/>
  <c r="AZ7" i="12"/>
  <c r="BA7" i="12"/>
  <c r="BB7" i="12"/>
  <c r="BC7" i="12"/>
  <c r="BD7" i="12"/>
  <c r="BE7" i="12"/>
  <c r="BF7" i="12"/>
  <c r="BG7" i="12"/>
  <c r="BH7" i="12"/>
  <c r="BI7" i="12"/>
  <c r="BJ7" i="12"/>
  <c r="BK7" i="12"/>
  <c r="BL7" i="12"/>
  <c r="BM7" i="12"/>
  <c r="BN7" i="12"/>
  <c r="BO7" i="12"/>
  <c r="BP7" i="12"/>
  <c r="BQ7" i="12"/>
  <c r="BR7" i="12"/>
  <c r="BS7" i="12"/>
  <c r="BT7" i="12"/>
  <c r="BU7" i="12"/>
  <c r="BV7" i="12"/>
  <c r="BW7" i="12"/>
  <c r="BX7" i="12"/>
  <c r="BY7" i="12"/>
  <c r="BZ7" i="12"/>
  <c r="CA7" i="12"/>
  <c r="CB7" i="12"/>
  <c r="CC7" i="12"/>
  <c r="AG8" i="12"/>
  <c r="AH8" i="12"/>
  <c r="AI8" i="12"/>
  <c r="AJ8" i="12"/>
  <c r="AK8" i="12"/>
  <c r="AL8" i="12"/>
  <c r="AM8" i="12"/>
  <c r="AN8" i="12"/>
  <c r="AO8" i="12"/>
  <c r="AP8" i="12"/>
  <c r="AQ8" i="12"/>
  <c r="AR8" i="12"/>
  <c r="AS8" i="12"/>
  <c r="AT8" i="12"/>
  <c r="AU8" i="12"/>
  <c r="AV8" i="12"/>
  <c r="AW8" i="12"/>
  <c r="AX8" i="12"/>
  <c r="AY8" i="12"/>
  <c r="AZ8" i="12"/>
  <c r="BA8" i="12"/>
  <c r="BB8" i="12"/>
  <c r="BC8" i="12"/>
  <c r="BD8" i="12"/>
  <c r="BE8" i="12"/>
  <c r="BF8" i="12"/>
  <c r="BG8" i="12"/>
  <c r="BH8" i="12"/>
  <c r="BI8" i="12"/>
  <c r="BJ8" i="12"/>
  <c r="BK8" i="12"/>
  <c r="BL8" i="12"/>
  <c r="BM8" i="12"/>
  <c r="BN8" i="12"/>
  <c r="BO8" i="12"/>
  <c r="BP8" i="12"/>
  <c r="BQ8" i="12"/>
  <c r="BR8" i="12"/>
  <c r="BS8" i="12"/>
  <c r="BT8" i="12"/>
  <c r="BU8" i="12"/>
  <c r="BV8" i="12"/>
  <c r="BW8" i="12"/>
  <c r="BX8" i="12"/>
  <c r="BY8" i="12"/>
  <c r="BZ8" i="12"/>
  <c r="CA8" i="12"/>
  <c r="CB8" i="12"/>
  <c r="CC8" i="12"/>
  <c r="AG9" i="12"/>
  <c r="AH9" i="12"/>
  <c r="AI9" i="12"/>
  <c r="AJ9" i="12"/>
  <c r="AK9" i="12"/>
  <c r="AL9" i="12"/>
  <c r="AM9" i="12"/>
  <c r="AN9" i="12"/>
  <c r="AO9" i="12"/>
  <c r="AP9" i="12"/>
  <c r="AQ9" i="12"/>
  <c r="AR9" i="12"/>
  <c r="AS9" i="12"/>
  <c r="AT9" i="12"/>
  <c r="AU9" i="12"/>
  <c r="AV9" i="12"/>
  <c r="AW9" i="12"/>
  <c r="AX9" i="12"/>
  <c r="AY9" i="12"/>
  <c r="AZ9" i="12"/>
  <c r="BA9" i="12"/>
  <c r="BB9" i="12"/>
  <c r="BC9" i="12"/>
  <c r="BD9" i="12"/>
  <c r="BE9" i="12"/>
  <c r="BF9" i="12"/>
  <c r="BG9" i="12"/>
  <c r="BH9" i="12"/>
  <c r="BI9" i="12"/>
  <c r="BJ9" i="12"/>
  <c r="BK9" i="12"/>
  <c r="BL9" i="12"/>
  <c r="BM9" i="12"/>
  <c r="BN9" i="12"/>
  <c r="BO9" i="12"/>
  <c r="BP9" i="12"/>
  <c r="BQ9" i="12"/>
  <c r="BR9" i="12"/>
  <c r="BS9" i="12"/>
  <c r="BT9" i="12"/>
  <c r="BU9" i="12"/>
  <c r="BV9" i="12"/>
  <c r="BW9" i="12"/>
  <c r="BX9" i="12"/>
  <c r="BY9" i="12"/>
  <c r="BZ9" i="12"/>
  <c r="CA9" i="12"/>
  <c r="CB9" i="12"/>
  <c r="CC9" i="12"/>
  <c r="AG2" i="18"/>
  <c r="AH2" i="18"/>
  <c r="AI2" i="18"/>
  <c r="AJ2" i="18"/>
  <c r="AK2" i="18"/>
  <c r="AL2" i="18"/>
  <c r="AM2" i="18"/>
  <c r="AN2" i="18"/>
  <c r="AO2" i="18"/>
  <c r="AP2" i="18"/>
  <c r="AQ2" i="18"/>
  <c r="AR2" i="18"/>
  <c r="AS2" i="18"/>
  <c r="AT2" i="18"/>
  <c r="AU2" i="18"/>
  <c r="AV2" i="18"/>
  <c r="AW2" i="18"/>
  <c r="AX2" i="18"/>
  <c r="AY2" i="18"/>
  <c r="AZ2" i="18"/>
  <c r="BA2" i="18"/>
  <c r="BB2" i="18"/>
  <c r="BC2" i="18"/>
  <c r="BD2" i="18"/>
  <c r="BE2" i="18"/>
  <c r="BF2" i="18"/>
  <c r="BG2" i="18"/>
  <c r="BH2" i="18"/>
  <c r="BI2" i="18"/>
  <c r="BJ2" i="18"/>
  <c r="BK2" i="18"/>
  <c r="BL2" i="18"/>
  <c r="BM2" i="18"/>
  <c r="BN2" i="18"/>
  <c r="BO2" i="18"/>
  <c r="BP2" i="18"/>
  <c r="BQ2" i="18"/>
  <c r="BR2" i="18"/>
  <c r="BS2" i="18"/>
  <c r="BT2" i="18"/>
  <c r="BU2" i="18"/>
  <c r="BV2" i="18"/>
  <c r="BW2" i="18"/>
  <c r="BX2" i="18"/>
  <c r="BY2" i="18"/>
  <c r="BZ2" i="18"/>
  <c r="CA2" i="18"/>
  <c r="CB2" i="18"/>
  <c r="CC2" i="18"/>
  <c r="AG3" i="18"/>
  <c r="AH3" i="18"/>
  <c r="AI3" i="18"/>
  <c r="AJ3" i="18"/>
  <c r="AK3" i="18"/>
  <c r="AL3" i="18"/>
  <c r="AM3" i="18"/>
  <c r="AN3" i="18"/>
  <c r="AO3" i="18"/>
  <c r="AP3" i="18"/>
  <c r="AQ3" i="18"/>
  <c r="AR3" i="18"/>
  <c r="AS3" i="18"/>
  <c r="AT3" i="18"/>
  <c r="AU3" i="18"/>
  <c r="AV3" i="18"/>
  <c r="AW3" i="18"/>
  <c r="AX3" i="18"/>
  <c r="AY3" i="18"/>
  <c r="AZ3" i="18"/>
  <c r="BA3" i="18"/>
  <c r="BB3" i="18"/>
  <c r="BC3" i="18"/>
  <c r="BD3" i="18"/>
  <c r="BE3" i="18"/>
  <c r="BF3" i="18"/>
  <c r="BG3" i="18"/>
  <c r="BH3" i="18"/>
  <c r="BI3" i="18"/>
  <c r="BJ3" i="18"/>
  <c r="BK3" i="18"/>
  <c r="BL3" i="18"/>
  <c r="BM3" i="18"/>
  <c r="BN3" i="18"/>
  <c r="BO3" i="18"/>
  <c r="BP3" i="18"/>
  <c r="BQ3" i="18"/>
  <c r="BR3" i="18"/>
  <c r="BS3" i="18"/>
  <c r="BT3" i="18"/>
  <c r="BU3" i="18"/>
  <c r="BV3" i="18"/>
  <c r="BW3" i="18"/>
  <c r="BX3" i="18"/>
  <c r="BY3" i="18"/>
  <c r="BZ3" i="18"/>
  <c r="CA3" i="18"/>
  <c r="CB3" i="18"/>
  <c r="CC3" i="18"/>
  <c r="AG4" i="18"/>
  <c r="AH4" i="18"/>
  <c r="AI4" i="18"/>
  <c r="AJ4" i="18"/>
  <c r="AK4" i="18"/>
  <c r="AL4" i="18"/>
  <c r="AM4" i="18"/>
  <c r="AN4" i="18"/>
  <c r="AO4" i="18"/>
  <c r="AP4" i="18"/>
  <c r="AQ4" i="18"/>
  <c r="AR4" i="18"/>
  <c r="AS4" i="18"/>
  <c r="AT4" i="18"/>
  <c r="AU4" i="18"/>
  <c r="AV4" i="18"/>
  <c r="AW4" i="18"/>
  <c r="AX4" i="18"/>
  <c r="AY4" i="18"/>
  <c r="AZ4" i="18"/>
  <c r="BA4" i="18"/>
  <c r="BB4" i="18"/>
  <c r="BC4" i="18"/>
  <c r="BD4" i="18"/>
  <c r="BE4" i="18"/>
  <c r="BF4" i="18"/>
  <c r="BG4" i="18"/>
  <c r="BH4" i="18"/>
  <c r="BI4" i="18"/>
  <c r="BJ4" i="18"/>
  <c r="BK4" i="18"/>
  <c r="BL4" i="18"/>
  <c r="BM4" i="18"/>
  <c r="BN4" i="18"/>
  <c r="BO4" i="18"/>
  <c r="BP4" i="18"/>
  <c r="BQ4" i="18"/>
  <c r="BR4" i="18"/>
  <c r="BS4" i="18"/>
  <c r="BT4" i="18"/>
  <c r="BU4" i="18"/>
  <c r="BV4" i="18"/>
  <c r="BW4" i="18"/>
  <c r="BX4" i="18"/>
  <c r="BY4" i="18"/>
  <c r="BZ4" i="18"/>
  <c r="CA4" i="18"/>
  <c r="CB4" i="18"/>
  <c r="CC4" i="18"/>
  <c r="AG5" i="18"/>
  <c r="AH5" i="18"/>
  <c r="AI5" i="18"/>
  <c r="AJ5" i="18"/>
  <c r="AK5" i="18"/>
  <c r="AL5" i="18"/>
  <c r="AM5" i="18"/>
  <c r="AN5" i="18"/>
  <c r="AO5" i="18"/>
  <c r="AP5" i="18"/>
  <c r="AQ5" i="18"/>
  <c r="AR5" i="18"/>
  <c r="AS5" i="18"/>
  <c r="AT5" i="18"/>
  <c r="AU5" i="18"/>
  <c r="AV5" i="18"/>
  <c r="AW5" i="18"/>
  <c r="AX5" i="18"/>
  <c r="AY5" i="18"/>
  <c r="AZ5" i="18"/>
  <c r="BA5" i="18"/>
  <c r="BB5" i="18"/>
  <c r="BC5" i="18"/>
  <c r="BD5" i="18"/>
  <c r="BE5" i="18"/>
  <c r="BF5" i="18"/>
  <c r="BG5" i="18"/>
  <c r="BH5" i="18"/>
  <c r="BI5" i="18"/>
  <c r="BJ5" i="18"/>
  <c r="BK5" i="18"/>
  <c r="BL5" i="18"/>
  <c r="BM5" i="18"/>
  <c r="BN5" i="18"/>
  <c r="BO5" i="18"/>
  <c r="BP5" i="18"/>
  <c r="BQ5" i="18"/>
  <c r="BR5" i="18"/>
  <c r="BS5" i="18"/>
  <c r="BT5" i="18"/>
  <c r="BU5" i="18"/>
  <c r="BV5" i="18"/>
  <c r="BW5" i="18"/>
  <c r="BX5" i="18"/>
  <c r="BY5" i="18"/>
  <c r="BZ5" i="18"/>
  <c r="CA5" i="18"/>
  <c r="CB5" i="18"/>
  <c r="CC5" i="18"/>
  <c r="AG6" i="18"/>
  <c r="AH6" i="18"/>
  <c r="AI6" i="18"/>
  <c r="AJ6" i="18"/>
  <c r="AK6" i="18"/>
  <c r="AL6" i="18"/>
  <c r="AM6" i="18"/>
  <c r="AN6" i="18"/>
  <c r="AO6" i="18"/>
  <c r="AP6" i="18"/>
  <c r="AQ6" i="18"/>
  <c r="AR6" i="18"/>
  <c r="AS6" i="18"/>
  <c r="AT6" i="18"/>
  <c r="AU6" i="18"/>
  <c r="AV6" i="18"/>
  <c r="AW6" i="18"/>
  <c r="AX6" i="18"/>
  <c r="AY6" i="18"/>
  <c r="AZ6" i="18"/>
  <c r="BA6" i="18"/>
  <c r="BB6" i="18"/>
  <c r="BC6" i="18"/>
  <c r="BD6" i="18"/>
  <c r="BE6" i="18"/>
  <c r="BF6" i="18"/>
  <c r="BG6" i="18"/>
  <c r="BH6" i="18"/>
  <c r="BI6" i="18"/>
  <c r="BJ6" i="18"/>
  <c r="BK6" i="18"/>
  <c r="BL6" i="18"/>
  <c r="BM6" i="18"/>
  <c r="BN6" i="18"/>
  <c r="BO6" i="18"/>
  <c r="BP6" i="18"/>
  <c r="BQ6" i="18"/>
  <c r="BR6" i="18"/>
  <c r="BS6" i="18"/>
  <c r="BT6" i="18"/>
  <c r="BU6" i="18"/>
  <c r="BV6" i="18"/>
  <c r="BW6" i="18"/>
  <c r="BX6" i="18"/>
  <c r="BY6" i="18"/>
  <c r="BZ6" i="18"/>
  <c r="CA6" i="18"/>
  <c r="CB6" i="18"/>
  <c r="CC6" i="18"/>
  <c r="AG7" i="18"/>
  <c r="AH7" i="18"/>
  <c r="AI7" i="18"/>
  <c r="AJ7" i="18"/>
  <c r="AK7" i="18"/>
  <c r="AL7" i="18"/>
  <c r="AM7" i="18"/>
  <c r="AN7" i="18"/>
  <c r="AO7" i="18"/>
  <c r="AP7" i="18"/>
  <c r="AQ7" i="18"/>
  <c r="AR7" i="18"/>
  <c r="AS7" i="18"/>
  <c r="AT7" i="18"/>
  <c r="AU7" i="18"/>
  <c r="AV7" i="18"/>
  <c r="AW7" i="18"/>
  <c r="AX7" i="18"/>
  <c r="AY7" i="18"/>
  <c r="AZ7" i="18"/>
  <c r="BA7" i="18"/>
  <c r="BB7" i="18"/>
  <c r="BC7" i="18"/>
  <c r="BD7" i="18"/>
  <c r="BE7" i="18"/>
  <c r="BF7" i="18"/>
  <c r="BG7" i="18"/>
  <c r="BH7" i="18"/>
  <c r="BI7" i="18"/>
  <c r="BJ7" i="18"/>
  <c r="BK7" i="18"/>
  <c r="BL7" i="18"/>
  <c r="BM7" i="18"/>
  <c r="BN7" i="18"/>
  <c r="BO7" i="18"/>
  <c r="BP7" i="18"/>
  <c r="BQ7" i="18"/>
  <c r="BR7" i="18"/>
  <c r="BS7" i="18"/>
  <c r="BT7" i="18"/>
  <c r="BU7" i="18"/>
  <c r="BV7" i="18"/>
  <c r="BW7" i="18"/>
  <c r="BX7" i="18"/>
  <c r="BY7" i="18"/>
  <c r="BZ7" i="18"/>
  <c r="CA7" i="18"/>
  <c r="CB7" i="18"/>
  <c r="CC7" i="18"/>
  <c r="AG8" i="18"/>
  <c r="AH8" i="18"/>
  <c r="AI8" i="18"/>
  <c r="AJ8" i="18"/>
  <c r="AK8" i="18"/>
  <c r="AL8" i="18"/>
  <c r="AM8" i="18"/>
  <c r="AN8" i="18"/>
  <c r="AO8" i="18"/>
  <c r="AP8" i="18"/>
  <c r="AQ8" i="18"/>
  <c r="AR8" i="18"/>
  <c r="AS8" i="18"/>
  <c r="AT8" i="18"/>
  <c r="AU8" i="18"/>
  <c r="AV8" i="18"/>
  <c r="AW8" i="18"/>
  <c r="AX8" i="18"/>
  <c r="AY8" i="18"/>
  <c r="AZ8" i="18"/>
  <c r="BA8" i="18"/>
  <c r="BB8" i="18"/>
  <c r="BC8" i="18"/>
  <c r="BD8" i="18"/>
  <c r="BE8" i="18"/>
  <c r="BF8" i="18"/>
  <c r="BG8" i="18"/>
  <c r="BH8" i="18"/>
  <c r="BI8" i="18"/>
  <c r="BJ8" i="18"/>
  <c r="BK8" i="18"/>
  <c r="BL8" i="18"/>
  <c r="BM8" i="18"/>
  <c r="BN8" i="18"/>
  <c r="BO8" i="18"/>
  <c r="BP8" i="18"/>
  <c r="BQ8" i="18"/>
  <c r="BR8" i="18"/>
  <c r="BS8" i="18"/>
  <c r="BT8" i="18"/>
  <c r="BU8" i="18"/>
  <c r="BV8" i="18"/>
  <c r="BW8" i="18"/>
  <c r="BX8" i="18"/>
  <c r="BY8" i="18"/>
  <c r="BZ8" i="18"/>
  <c r="CA8" i="18"/>
  <c r="CB8" i="18"/>
  <c r="CC8" i="18"/>
  <c r="AG9" i="18"/>
  <c r="AH9" i="18"/>
  <c r="AI9" i="18"/>
  <c r="AJ9" i="18"/>
  <c r="AK9" i="18"/>
  <c r="AL9" i="18"/>
  <c r="AM9" i="18"/>
  <c r="AN9" i="18"/>
  <c r="AO9" i="18"/>
  <c r="AP9" i="18"/>
  <c r="AQ9" i="18"/>
  <c r="AR9" i="18"/>
  <c r="AS9" i="18"/>
  <c r="AT9" i="18"/>
  <c r="AU9" i="18"/>
  <c r="AV9" i="18"/>
  <c r="AW9" i="18"/>
  <c r="AX9" i="18"/>
  <c r="AY9" i="18"/>
  <c r="AZ9" i="18"/>
  <c r="BA9" i="18"/>
  <c r="BB9" i="18"/>
  <c r="BC9" i="18"/>
  <c r="BD9" i="18"/>
  <c r="BE9" i="18"/>
  <c r="BF9" i="18"/>
  <c r="BG9" i="18"/>
  <c r="BH9" i="18"/>
  <c r="BI9" i="18"/>
  <c r="BJ9" i="18"/>
  <c r="BK9" i="18"/>
  <c r="BL9" i="18"/>
  <c r="BM9" i="18"/>
  <c r="BN9" i="18"/>
  <c r="BO9" i="18"/>
  <c r="BP9" i="18"/>
  <c r="BQ9" i="18"/>
  <c r="BR9" i="18"/>
  <c r="BS9" i="18"/>
  <c r="BT9" i="18"/>
  <c r="BU9" i="18"/>
  <c r="BV9" i="18"/>
  <c r="BW9" i="18"/>
  <c r="BX9" i="18"/>
  <c r="BY9" i="18"/>
  <c r="BZ9" i="18"/>
  <c r="CA9" i="18"/>
  <c r="CB9" i="18"/>
  <c r="CC9" i="18"/>
  <c r="AG2" i="28"/>
  <c r="AH2" i="28"/>
  <c r="AI2" i="28"/>
  <c r="AJ2" i="28"/>
  <c r="AK2" i="28"/>
  <c r="AL2" i="28"/>
  <c r="AM2" i="28"/>
  <c r="AN2" i="28"/>
  <c r="AO2" i="28"/>
  <c r="AP2" i="28"/>
  <c r="AQ2" i="28"/>
  <c r="AR2" i="28"/>
  <c r="AS2" i="28"/>
  <c r="AT2" i="28"/>
  <c r="AU2" i="28"/>
  <c r="AV2" i="28"/>
  <c r="AW2" i="28"/>
  <c r="AX2" i="28"/>
  <c r="AY2" i="28"/>
  <c r="AZ2" i="28"/>
  <c r="BA2" i="28"/>
  <c r="BB2" i="28"/>
  <c r="BC2" i="28"/>
  <c r="BD2" i="28"/>
  <c r="BE2" i="28"/>
  <c r="BF2" i="28"/>
  <c r="BG2" i="28"/>
  <c r="BH2" i="28"/>
  <c r="BI2" i="28"/>
  <c r="BJ2" i="28"/>
  <c r="BK2" i="28"/>
  <c r="BL2" i="28"/>
  <c r="BM2" i="28"/>
  <c r="BN2" i="28"/>
  <c r="BO2" i="28"/>
  <c r="BP2" i="28"/>
  <c r="BQ2" i="28"/>
  <c r="BR2" i="28"/>
  <c r="BS2" i="28"/>
  <c r="BT2" i="28"/>
  <c r="BU2" i="28"/>
  <c r="BV2" i="28"/>
  <c r="BW2" i="28"/>
  <c r="BX2" i="28"/>
  <c r="BY2" i="28"/>
  <c r="BZ2" i="28"/>
  <c r="CA2" i="28"/>
  <c r="CB2" i="28"/>
  <c r="CC2" i="28"/>
  <c r="AG3" i="28"/>
  <c r="AH3" i="28"/>
  <c r="AI3" i="28"/>
  <c r="AJ3" i="28"/>
  <c r="AK3" i="28"/>
  <c r="AL3" i="28"/>
  <c r="AM3" i="28"/>
  <c r="AN3" i="28"/>
  <c r="AO3" i="28"/>
  <c r="AP3" i="28"/>
  <c r="AQ3" i="28"/>
  <c r="AR3" i="28"/>
  <c r="AS3" i="28"/>
  <c r="AT3" i="28"/>
  <c r="AU3" i="28"/>
  <c r="AV3" i="28"/>
  <c r="AW3" i="28"/>
  <c r="AX3" i="28"/>
  <c r="AY3" i="28"/>
  <c r="AZ3" i="28"/>
  <c r="BA3" i="28"/>
  <c r="BB3" i="28"/>
  <c r="BC3" i="28"/>
  <c r="BD3" i="28"/>
  <c r="BE3" i="28"/>
  <c r="BF3" i="28"/>
  <c r="BG3" i="28"/>
  <c r="BH3" i="28"/>
  <c r="BI3" i="28"/>
  <c r="BJ3" i="28"/>
  <c r="BK3" i="28"/>
  <c r="BL3" i="28"/>
  <c r="BM3" i="28"/>
  <c r="BN3" i="28"/>
  <c r="BO3" i="28"/>
  <c r="BP3" i="28"/>
  <c r="BQ3" i="28"/>
  <c r="BR3" i="28"/>
  <c r="BS3" i="28"/>
  <c r="BT3" i="28"/>
  <c r="BU3" i="28"/>
  <c r="BV3" i="28"/>
  <c r="BW3" i="28"/>
  <c r="BX3" i="28"/>
  <c r="BY3" i="28"/>
  <c r="BZ3" i="28"/>
  <c r="CA3" i="28"/>
  <c r="CB3" i="28"/>
  <c r="CC3" i="28"/>
  <c r="AG4" i="28"/>
  <c r="AH4" i="28"/>
  <c r="AI4" i="28"/>
  <c r="AJ4" i="28"/>
  <c r="AK4" i="28"/>
  <c r="AL4" i="28"/>
  <c r="AM4" i="28"/>
  <c r="AN4" i="28"/>
  <c r="AO4" i="28"/>
  <c r="AP4" i="28"/>
  <c r="AQ4" i="28"/>
  <c r="AR4" i="28"/>
  <c r="AS4" i="28"/>
  <c r="AT4" i="28"/>
  <c r="AU4" i="28"/>
  <c r="AV4" i="28"/>
  <c r="AW4" i="28"/>
  <c r="AX4" i="28"/>
  <c r="AY4" i="28"/>
  <c r="AZ4" i="28"/>
  <c r="BA4" i="28"/>
  <c r="BB4" i="28"/>
  <c r="BC4" i="28"/>
  <c r="BD4" i="28"/>
  <c r="BE4" i="28"/>
  <c r="BF4" i="28"/>
  <c r="BG4" i="28"/>
  <c r="BH4" i="28"/>
  <c r="BI4" i="28"/>
  <c r="BJ4" i="28"/>
  <c r="BK4" i="28"/>
  <c r="BL4" i="28"/>
  <c r="BM4" i="28"/>
  <c r="BN4" i="28"/>
  <c r="BO4" i="28"/>
  <c r="BP4" i="28"/>
  <c r="BQ4" i="28"/>
  <c r="BR4" i="28"/>
  <c r="BS4" i="28"/>
  <c r="BT4" i="28"/>
  <c r="BU4" i="28"/>
  <c r="BV4" i="28"/>
  <c r="BW4" i="28"/>
  <c r="BX4" i="28"/>
  <c r="BY4" i="28"/>
  <c r="BZ4" i="28"/>
  <c r="CA4" i="28"/>
  <c r="CB4" i="28"/>
  <c r="CC4" i="28"/>
  <c r="AG5" i="28"/>
  <c r="AH5" i="28"/>
  <c r="AI5" i="28"/>
  <c r="AJ5" i="28"/>
  <c r="AK5" i="28"/>
  <c r="AL5" i="28"/>
  <c r="AM5" i="28"/>
  <c r="AN5" i="28"/>
  <c r="AO5" i="28"/>
  <c r="AP5" i="28"/>
  <c r="AQ5" i="28"/>
  <c r="AR5" i="28"/>
  <c r="AS5" i="28"/>
  <c r="AT5" i="28"/>
  <c r="AU5" i="28"/>
  <c r="AV5" i="28"/>
  <c r="AW5" i="28"/>
  <c r="AX5" i="28"/>
  <c r="AY5" i="28"/>
  <c r="AZ5" i="28"/>
  <c r="BA5" i="28"/>
  <c r="BB5" i="28"/>
  <c r="BC5" i="28"/>
  <c r="BD5" i="28"/>
  <c r="BE5" i="28"/>
  <c r="BF5" i="28"/>
  <c r="BG5" i="28"/>
  <c r="BH5" i="28"/>
  <c r="BI5" i="28"/>
  <c r="BJ5" i="28"/>
  <c r="BK5" i="28"/>
  <c r="BL5" i="28"/>
  <c r="BM5" i="28"/>
  <c r="BN5" i="28"/>
  <c r="BO5" i="28"/>
  <c r="BP5" i="28"/>
  <c r="BQ5" i="28"/>
  <c r="BR5" i="28"/>
  <c r="BS5" i="28"/>
  <c r="BT5" i="28"/>
  <c r="BU5" i="28"/>
  <c r="BV5" i="28"/>
  <c r="BW5" i="28"/>
  <c r="BX5" i="28"/>
  <c r="BY5" i="28"/>
  <c r="BZ5" i="28"/>
  <c r="CA5" i="28"/>
  <c r="CB5" i="28"/>
  <c r="CC5" i="28"/>
  <c r="AG6" i="28"/>
  <c r="AH6" i="28"/>
  <c r="AI6" i="28"/>
  <c r="AJ6" i="28"/>
  <c r="AK6" i="28"/>
  <c r="AL6" i="28"/>
  <c r="AM6" i="28"/>
  <c r="AN6" i="28"/>
  <c r="AO6" i="28"/>
  <c r="AP6" i="28"/>
  <c r="AQ6" i="28"/>
  <c r="AR6" i="28"/>
  <c r="AS6" i="28"/>
  <c r="AT6" i="28"/>
  <c r="AU6" i="28"/>
  <c r="AV6" i="28"/>
  <c r="AW6" i="28"/>
  <c r="AX6" i="28"/>
  <c r="AY6" i="28"/>
  <c r="AZ6" i="28"/>
  <c r="BA6" i="28"/>
  <c r="BB6" i="28"/>
  <c r="BC6" i="28"/>
  <c r="BD6" i="28"/>
  <c r="BE6" i="28"/>
  <c r="BF6" i="28"/>
  <c r="BG6" i="28"/>
  <c r="BH6" i="28"/>
  <c r="BI6" i="28"/>
  <c r="BJ6" i="28"/>
  <c r="BK6" i="28"/>
  <c r="BL6" i="28"/>
  <c r="BM6" i="28"/>
  <c r="BN6" i="28"/>
  <c r="BO6" i="28"/>
  <c r="BP6" i="28"/>
  <c r="BQ6" i="28"/>
  <c r="BR6" i="28"/>
  <c r="BS6" i="28"/>
  <c r="BT6" i="28"/>
  <c r="BU6" i="28"/>
  <c r="BV6" i="28"/>
  <c r="BW6" i="28"/>
  <c r="BX6" i="28"/>
  <c r="BY6" i="28"/>
  <c r="BZ6" i="28"/>
  <c r="CA6" i="28"/>
  <c r="CB6" i="28"/>
  <c r="CC6" i="28"/>
  <c r="AG7" i="28"/>
  <c r="AH7" i="28"/>
  <c r="AI7" i="28"/>
  <c r="AJ7" i="28"/>
  <c r="AK7" i="28"/>
  <c r="AL7" i="28"/>
  <c r="AM7" i="28"/>
  <c r="AN7" i="28"/>
  <c r="AO7" i="28"/>
  <c r="AP7" i="28"/>
  <c r="AQ7" i="28"/>
  <c r="AR7" i="28"/>
  <c r="AS7" i="28"/>
  <c r="AT7" i="28"/>
  <c r="AU7" i="28"/>
  <c r="AV7" i="28"/>
  <c r="AW7" i="28"/>
  <c r="AX7" i="28"/>
  <c r="AY7" i="28"/>
  <c r="AZ7" i="28"/>
  <c r="BA7" i="28"/>
  <c r="BB7" i="28"/>
  <c r="BC7" i="28"/>
  <c r="BD7" i="28"/>
  <c r="BE7" i="28"/>
  <c r="BF7" i="28"/>
  <c r="BG7" i="28"/>
  <c r="BH7" i="28"/>
  <c r="BI7" i="28"/>
  <c r="BJ7" i="28"/>
  <c r="BK7" i="28"/>
  <c r="BL7" i="28"/>
  <c r="BM7" i="28"/>
  <c r="BN7" i="28"/>
  <c r="BO7" i="28"/>
  <c r="BP7" i="28"/>
  <c r="BQ7" i="28"/>
  <c r="BR7" i="28"/>
  <c r="BS7" i="28"/>
  <c r="BT7" i="28"/>
  <c r="BU7" i="28"/>
  <c r="BV7" i="28"/>
  <c r="BW7" i="28"/>
  <c r="BX7" i="28"/>
  <c r="BY7" i="28"/>
  <c r="BZ7" i="28"/>
  <c r="CA7" i="28"/>
  <c r="CB7" i="28"/>
  <c r="CC7" i="28"/>
  <c r="AG8" i="28"/>
  <c r="AH8" i="28"/>
  <c r="AI8" i="28"/>
  <c r="AJ8" i="28"/>
  <c r="AK8" i="28"/>
  <c r="AL8" i="28"/>
  <c r="AM8" i="28"/>
  <c r="AN8" i="28"/>
  <c r="AO8" i="28"/>
  <c r="AP8" i="28"/>
  <c r="AQ8" i="28"/>
  <c r="AR8" i="28"/>
  <c r="AS8" i="28"/>
  <c r="AT8" i="28"/>
  <c r="AU8" i="28"/>
  <c r="AV8" i="28"/>
  <c r="AW8" i="28"/>
  <c r="AX8" i="28"/>
  <c r="AY8" i="28"/>
  <c r="AZ8" i="28"/>
  <c r="BA8" i="28"/>
  <c r="BB8" i="28"/>
  <c r="BC8" i="28"/>
  <c r="BD8" i="28"/>
  <c r="BE8" i="28"/>
  <c r="BF8" i="28"/>
  <c r="BG8" i="28"/>
  <c r="BH8" i="28"/>
  <c r="BI8" i="28"/>
  <c r="BJ8" i="28"/>
  <c r="BK8" i="28"/>
  <c r="BL8" i="28"/>
  <c r="BM8" i="28"/>
  <c r="BN8" i="28"/>
  <c r="BO8" i="28"/>
  <c r="BP8" i="28"/>
  <c r="BQ8" i="28"/>
  <c r="BR8" i="28"/>
  <c r="BS8" i="28"/>
  <c r="BT8" i="28"/>
  <c r="BU8" i="28"/>
  <c r="BV8" i="28"/>
  <c r="BW8" i="28"/>
  <c r="BX8" i="28"/>
  <c r="BY8" i="28"/>
  <c r="BZ8" i="28"/>
  <c r="CA8" i="28"/>
  <c r="CB8" i="28"/>
  <c r="CC8" i="28"/>
  <c r="AG9" i="28"/>
  <c r="AH9" i="28"/>
  <c r="AI9" i="28"/>
  <c r="AJ9" i="28"/>
  <c r="AK9" i="28"/>
  <c r="AL9" i="28"/>
  <c r="AM9" i="28"/>
  <c r="AN9" i="28"/>
  <c r="AO9" i="28"/>
  <c r="AP9" i="28"/>
  <c r="AQ9" i="28"/>
  <c r="AR9" i="28"/>
  <c r="AS9" i="28"/>
  <c r="AT9" i="28"/>
  <c r="AU9" i="28"/>
  <c r="AV9" i="28"/>
  <c r="AW9" i="28"/>
  <c r="AX9" i="28"/>
  <c r="AY9" i="28"/>
  <c r="AZ9" i="28"/>
  <c r="BA9" i="28"/>
  <c r="BB9" i="28"/>
  <c r="BC9" i="28"/>
  <c r="BD9" i="28"/>
  <c r="BE9" i="28"/>
  <c r="BF9" i="28"/>
  <c r="BG9" i="28"/>
  <c r="BH9" i="28"/>
  <c r="BI9" i="28"/>
  <c r="BJ9" i="28"/>
  <c r="BK9" i="28"/>
  <c r="BL9" i="28"/>
  <c r="BM9" i="28"/>
  <c r="BN9" i="28"/>
  <c r="BO9" i="28"/>
  <c r="BP9" i="28"/>
  <c r="BQ9" i="28"/>
  <c r="BR9" i="28"/>
  <c r="BS9" i="28"/>
  <c r="BT9" i="28"/>
  <c r="BU9" i="28"/>
  <c r="BV9" i="28"/>
  <c r="BW9" i="28"/>
  <c r="BX9" i="28"/>
  <c r="BY9" i="28"/>
  <c r="BZ9" i="28"/>
  <c r="CA9" i="28"/>
  <c r="CB9" i="28"/>
  <c r="CC9" i="28"/>
  <c r="AG2" i="23"/>
  <c r="AH2" i="23"/>
  <c r="AI2" i="23"/>
  <c r="AJ2" i="23"/>
  <c r="AK2" i="23"/>
  <c r="AL2" i="23"/>
  <c r="AM2" i="23"/>
  <c r="AN2" i="23"/>
  <c r="AO2" i="23"/>
  <c r="AP2" i="23"/>
  <c r="AQ2" i="23"/>
  <c r="AR2" i="23"/>
  <c r="AS2" i="23"/>
  <c r="AT2" i="23"/>
  <c r="AU2" i="23"/>
  <c r="AV2" i="23"/>
  <c r="AW2" i="23"/>
  <c r="AX2" i="23"/>
  <c r="AY2" i="23"/>
  <c r="AZ2" i="23"/>
  <c r="BA2" i="23"/>
  <c r="BB2" i="23"/>
  <c r="BC2" i="23"/>
  <c r="BD2" i="23"/>
  <c r="BE2" i="23"/>
  <c r="BF2" i="23"/>
  <c r="BG2" i="23"/>
  <c r="BH2" i="23"/>
  <c r="BI2" i="23"/>
  <c r="BJ2" i="23"/>
  <c r="BK2" i="23"/>
  <c r="BL2" i="23"/>
  <c r="BM2" i="23"/>
  <c r="BN2" i="23"/>
  <c r="BO2" i="23"/>
  <c r="BP2" i="23"/>
  <c r="BQ2" i="23"/>
  <c r="BR2" i="23"/>
  <c r="BS2" i="23"/>
  <c r="BT2" i="23"/>
  <c r="BU2" i="23"/>
  <c r="BV2" i="23"/>
  <c r="BW2" i="23"/>
  <c r="BX2" i="23"/>
  <c r="BY2" i="23"/>
  <c r="BZ2" i="23"/>
  <c r="CA2" i="23"/>
  <c r="CB2" i="23"/>
  <c r="CC2" i="23"/>
  <c r="AG3" i="23"/>
  <c r="AH3" i="23"/>
  <c r="AI3" i="23"/>
  <c r="AJ3" i="23"/>
  <c r="AK3" i="23"/>
  <c r="AL3" i="23"/>
  <c r="AM3" i="23"/>
  <c r="AN3" i="23"/>
  <c r="AO3" i="23"/>
  <c r="AP3" i="23"/>
  <c r="AQ3" i="23"/>
  <c r="AR3" i="23"/>
  <c r="AS3" i="23"/>
  <c r="AT3" i="23"/>
  <c r="AU3" i="23"/>
  <c r="AV3" i="23"/>
  <c r="AW3" i="23"/>
  <c r="AX3" i="23"/>
  <c r="AY3" i="23"/>
  <c r="AZ3" i="23"/>
  <c r="BA3" i="23"/>
  <c r="BB3" i="23"/>
  <c r="BC3" i="23"/>
  <c r="BD3" i="23"/>
  <c r="BE3" i="23"/>
  <c r="BF3" i="23"/>
  <c r="BG3" i="23"/>
  <c r="BH3" i="23"/>
  <c r="BI3" i="23"/>
  <c r="BJ3" i="23"/>
  <c r="BK3" i="23"/>
  <c r="BL3" i="23"/>
  <c r="BM3" i="23"/>
  <c r="BN3" i="23"/>
  <c r="BO3" i="23"/>
  <c r="BP3" i="23"/>
  <c r="BQ3" i="23"/>
  <c r="BR3" i="23"/>
  <c r="BS3" i="23"/>
  <c r="BT3" i="23"/>
  <c r="BU3" i="23"/>
  <c r="BV3" i="23"/>
  <c r="BW3" i="23"/>
  <c r="BX3" i="23"/>
  <c r="BY3" i="23"/>
  <c r="BZ3" i="23"/>
  <c r="CA3" i="23"/>
  <c r="CB3" i="23"/>
  <c r="CC3" i="23"/>
  <c r="AG4" i="23"/>
  <c r="AH4" i="23"/>
  <c r="AI4" i="23"/>
  <c r="AJ4" i="23"/>
  <c r="AK4" i="23"/>
  <c r="AL4" i="23"/>
  <c r="AM4" i="23"/>
  <c r="AN4" i="23"/>
  <c r="AO4" i="23"/>
  <c r="AP4" i="23"/>
  <c r="AQ4" i="23"/>
  <c r="AR4" i="23"/>
  <c r="AS4" i="23"/>
  <c r="AT4" i="23"/>
  <c r="AU4" i="23"/>
  <c r="AV4" i="23"/>
  <c r="AW4" i="23"/>
  <c r="AX4" i="23"/>
  <c r="AY4" i="23"/>
  <c r="AZ4" i="23"/>
  <c r="BA4" i="23"/>
  <c r="BB4" i="23"/>
  <c r="BC4" i="23"/>
  <c r="BD4" i="23"/>
  <c r="BE4" i="23"/>
  <c r="BF4" i="23"/>
  <c r="BG4" i="23"/>
  <c r="BH4" i="23"/>
  <c r="BI4" i="23"/>
  <c r="BJ4" i="23"/>
  <c r="BK4" i="23"/>
  <c r="BL4" i="23"/>
  <c r="BM4" i="23"/>
  <c r="BN4" i="23"/>
  <c r="BO4" i="23"/>
  <c r="BP4" i="23"/>
  <c r="BQ4" i="23"/>
  <c r="BR4" i="23"/>
  <c r="BS4" i="23"/>
  <c r="BT4" i="23"/>
  <c r="BU4" i="23"/>
  <c r="BV4" i="23"/>
  <c r="BW4" i="23"/>
  <c r="BX4" i="23"/>
  <c r="BY4" i="23"/>
  <c r="BZ4" i="23"/>
  <c r="CA4" i="23"/>
  <c r="CB4" i="23"/>
  <c r="CC4" i="23"/>
  <c r="AG5" i="23"/>
  <c r="AH5" i="23"/>
  <c r="AI5" i="23"/>
  <c r="AJ5" i="23"/>
  <c r="AK5" i="23"/>
  <c r="AL5" i="23"/>
  <c r="AM5" i="23"/>
  <c r="AN5" i="23"/>
  <c r="AO5" i="23"/>
  <c r="AP5" i="23"/>
  <c r="AQ5" i="23"/>
  <c r="AR5" i="23"/>
  <c r="AS5" i="23"/>
  <c r="AT5" i="23"/>
  <c r="AU5" i="23"/>
  <c r="AV5" i="23"/>
  <c r="AW5" i="23"/>
  <c r="AX5" i="23"/>
  <c r="AY5" i="23"/>
  <c r="AZ5" i="23"/>
  <c r="BA5" i="23"/>
  <c r="BB5" i="23"/>
  <c r="BC5" i="23"/>
  <c r="BD5" i="23"/>
  <c r="BE5" i="23"/>
  <c r="BF5" i="23"/>
  <c r="BG5" i="23"/>
  <c r="BH5" i="23"/>
  <c r="BI5" i="23"/>
  <c r="BJ5" i="23"/>
  <c r="BK5" i="23"/>
  <c r="BL5" i="23"/>
  <c r="BM5" i="23"/>
  <c r="BN5" i="23"/>
  <c r="BO5" i="23"/>
  <c r="BP5" i="23"/>
  <c r="BQ5" i="23"/>
  <c r="BR5" i="23"/>
  <c r="BS5" i="23"/>
  <c r="BT5" i="23"/>
  <c r="BU5" i="23"/>
  <c r="BV5" i="23"/>
  <c r="BW5" i="23"/>
  <c r="BX5" i="23"/>
  <c r="BY5" i="23"/>
  <c r="BZ5" i="23"/>
  <c r="CA5" i="23"/>
  <c r="CB5" i="23"/>
  <c r="CC5" i="23"/>
  <c r="AG6" i="23"/>
  <c r="AH6" i="23"/>
  <c r="AI6" i="23"/>
  <c r="AJ6" i="23"/>
  <c r="AK6" i="23"/>
  <c r="AL6" i="23"/>
  <c r="AM6" i="23"/>
  <c r="AN6" i="23"/>
  <c r="AO6" i="23"/>
  <c r="AP6" i="23"/>
  <c r="AQ6" i="23"/>
  <c r="AR6" i="23"/>
  <c r="AS6" i="23"/>
  <c r="AT6" i="23"/>
  <c r="AU6" i="23"/>
  <c r="AV6" i="23"/>
  <c r="AW6" i="23"/>
  <c r="AX6" i="23"/>
  <c r="AY6" i="23"/>
  <c r="AZ6" i="23"/>
  <c r="BA6" i="23"/>
  <c r="BB6" i="23"/>
  <c r="BC6" i="23"/>
  <c r="BD6" i="23"/>
  <c r="BE6" i="23"/>
  <c r="BF6" i="23"/>
  <c r="BG6" i="23"/>
  <c r="BH6" i="23"/>
  <c r="BI6" i="23"/>
  <c r="BJ6" i="23"/>
  <c r="BK6" i="23"/>
  <c r="BL6" i="23"/>
  <c r="BM6" i="23"/>
  <c r="BN6" i="23"/>
  <c r="BO6" i="23"/>
  <c r="BP6" i="23"/>
  <c r="BQ6" i="23"/>
  <c r="BR6" i="23"/>
  <c r="BS6" i="23"/>
  <c r="BT6" i="23"/>
  <c r="BU6" i="23"/>
  <c r="BV6" i="23"/>
  <c r="BW6" i="23"/>
  <c r="BX6" i="23"/>
  <c r="BY6" i="23"/>
  <c r="BZ6" i="23"/>
  <c r="CA6" i="23"/>
  <c r="CB6" i="23"/>
  <c r="CC6" i="23"/>
  <c r="AG7" i="23"/>
  <c r="AH7" i="23"/>
  <c r="AI7" i="23"/>
  <c r="AJ7" i="23"/>
  <c r="AK7" i="23"/>
  <c r="AL7" i="23"/>
  <c r="AM7" i="23"/>
  <c r="AN7" i="23"/>
  <c r="AO7" i="23"/>
  <c r="AP7" i="23"/>
  <c r="AQ7" i="23"/>
  <c r="AR7" i="23"/>
  <c r="AS7" i="23"/>
  <c r="AT7" i="23"/>
  <c r="AU7" i="23"/>
  <c r="AV7" i="23"/>
  <c r="AW7" i="23"/>
  <c r="AX7" i="23"/>
  <c r="AY7" i="23"/>
  <c r="AZ7" i="23"/>
  <c r="BA7" i="23"/>
  <c r="BB7" i="23"/>
  <c r="BC7" i="23"/>
  <c r="BD7" i="23"/>
  <c r="BE7" i="23"/>
  <c r="BF7" i="23"/>
  <c r="BG7" i="23"/>
  <c r="BH7" i="23"/>
  <c r="BI7" i="23"/>
  <c r="BJ7" i="23"/>
  <c r="BK7" i="23"/>
  <c r="BL7" i="23"/>
  <c r="BM7" i="23"/>
  <c r="BN7" i="23"/>
  <c r="BO7" i="23"/>
  <c r="BP7" i="23"/>
  <c r="BQ7" i="23"/>
  <c r="BR7" i="23"/>
  <c r="BS7" i="23"/>
  <c r="BT7" i="23"/>
  <c r="BU7" i="23"/>
  <c r="BV7" i="23"/>
  <c r="BW7" i="23"/>
  <c r="BX7" i="23"/>
  <c r="BY7" i="23"/>
  <c r="BZ7" i="23"/>
  <c r="CA7" i="23"/>
  <c r="CB7" i="23"/>
  <c r="CC7" i="23"/>
  <c r="AG8" i="23"/>
  <c r="AH8" i="23"/>
  <c r="AI8" i="23"/>
  <c r="AJ8" i="23"/>
  <c r="AK8" i="23"/>
  <c r="AL8" i="23"/>
  <c r="AM8" i="23"/>
  <c r="AN8" i="23"/>
  <c r="AO8" i="23"/>
  <c r="AP8" i="23"/>
  <c r="AQ8" i="23"/>
  <c r="AR8" i="23"/>
  <c r="AS8" i="23"/>
  <c r="AT8" i="23"/>
  <c r="AU8" i="23"/>
  <c r="AV8" i="23"/>
  <c r="AW8" i="23"/>
  <c r="AX8" i="23"/>
  <c r="AY8" i="23"/>
  <c r="AZ8" i="23"/>
  <c r="BA8" i="23"/>
  <c r="BB8" i="23"/>
  <c r="BC8" i="23"/>
  <c r="BD8" i="23"/>
  <c r="BE8" i="23"/>
  <c r="BF8" i="23"/>
  <c r="BG8" i="23"/>
  <c r="BH8" i="23"/>
  <c r="BI8" i="23"/>
  <c r="BJ8" i="23"/>
  <c r="BK8" i="23"/>
  <c r="BL8" i="23"/>
  <c r="BM8" i="23"/>
  <c r="BN8" i="23"/>
  <c r="BO8" i="23"/>
  <c r="BP8" i="23"/>
  <c r="BQ8" i="23"/>
  <c r="BR8" i="23"/>
  <c r="BS8" i="23"/>
  <c r="BT8" i="23"/>
  <c r="BU8" i="23"/>
  <c r="BV8" i="23"/>
  <c r="BW8" i="23"/>
  <c r="BX8" i="23"/>
  <c r="BY8" i="23"/>
  <c r="BZ8" i="23"/>
  <c r="CA8" i="23"/>
  <c r="CB8" i="23"/>
  <c r="CC8" i="23"/>
  <c r="AG9" i="23"/>
  <c r="AH9" i="23"/>
  <c r="AI9" i="23"/>
  <c r="AJ9" i="23"/>
  <c r="AK9" i="23"/>
  <c r="AL9" i="23"/>
  <c r="AM9" i="23"/>
  <c r="AN9" i="23"/>
  <c r="AO9" i="23"/>
  <c r="AP9" i="23"/>
  <c r="AQ9" i="23"/>
  <c r="AR9" i="23"/>
  <c r="AS9" i="23"/>
  <c r="AT9" i="23"/>
  <c r="AU9" i="23"/>
  <c r="AV9" i="23"/>
  <c r="AW9" i="23"/>
  <c r="AX9" i="23"/>
  <c r="AY9" i="23"/>
  <c r="AZ9" i="23"/>
  <c r="BA9" i="23"/>
  <c r="BB9" i="23"/>
  <c r="BC9" i="23"/>
  <c r="BD9" i="23"/>
  <c r="BE9" i="23"/>
  <c r="BF9" i="23"/>
  <c r="BG9" i="23"/>
  <c r="BH9" i="23"/>
  <c r="BI9" i="23"/>
  <c r="BJ9" i="23"/>
  <c r="BK9" i="23"/>
  <c r="BL9" i="23"/>
  <c r="BM9" i="23"/>
  <c r="BN9" i="23"/>
  <c r="BO9" i="23"/>
  <c r="BP9" i="23"/>
  <c r="BQ9" i="23"/>
  <c r="BR9" i="23"/>
  <c r="BS9" i="23"/>
  <c r="BT9" i="23"/>
  <c r="BU9" i="23"/>
  <c r="BV9" i="23"/>
  <c r="BW9" i="23"/>
  <c r="BX9" i="23"/>
  <c r="BY9" i="23"/>
  <c r="BZ9" i="23"/>
  <c r="CA9" i="23"/>
  <c r="CB9" i="23"/>
  <c r="CC9" i="23"/>
  <c r="AG2" i="30"/>
  <c r="AH2" i="30"/>
  <c r="AI2" i="30"/>
  <c r="AJ2" i="30"/>
  <c r="AK2" i="30"/>
  <c r="AL2" i="30"/>
  <c r="AM2" i="30"/>
  <c r="AN2" i="30"/>
  <c r="AO2" i="30"/>
  <c r="AP2" i="30"/>
  <c r="AQ2" i="30"/>
  <c r="AR2" i="30"/>
  <c r="AS2" i="30"/>
  <c r="AT2" i="30"/>
  <c r="AU2" i="30"/>
  <c r="AV2" i="30"/>
  <c r="AW2" i="30"/>
  <c r="AX2" i="30"/>
  <c r="AY2" i="30"/>
  <c r="AZ2" i="30"/>
  <c r="BA2" i="30"/>
  <c r="BB2" i="30"/>
  <c r="BC2" i="30"/>
  <c r="BD2" i="30"/>
  <c r="BE2" i="30"/>
  <c r="BF2" i="30"/>
  <c r="BG2" i="30"/>
  <c r="BH2" i="30"/>
  <c r="BI2" i="30"/>
  <c r="BJ2" i="30"/>
  <c r="BK2" i="30"/>
  <c r="BL2" i="30"/>
  <c r="BM2" i="30"/>
  <c r="BN2" i="30"/>
  <c r="BO2" i="30"/>
  <c r="BP2" i="30"/>
  <c r="BQ2" i="30"/>
  <c r="BR2" i="30"/>
  <c r="BS2" i="30"/>
  <c r="BT2" i="30"/>
  <c r="BU2" i="30"/>
  <c r="BV2" i="30"/>
  <c r="BW2" i="30"/>
  <c r="BX2" i="30"/>
  <c r="BY2" i="30"/>
  <c r="BZ2" i="30"/>
  <c r="CA2" i="30"/>
  <c r="CB2" i="30"/>
  <c r="CC2" i="30"/>
  <c r="AG3" i="30"/>
  <c r="AH3" i="30"/>
  <c r="AI3" i="30"/>
  <c r="AJ3" i="30"/>
  <c r="AK3" i="30"/>
  <c r="AL3" i="30"/>
  <c r="AM3" i="30"/>
  <c r="AN3" i="30"/>
  <c r="AO3" i="30"/>
  <c r="AP3" i="30"/>
  <c r="AQ3" i="30"/>
  <c r="AR3" i="30"/>
  <c r="AS3" i="30"/>
  <c r="AT3" i="30"/>
  <c r="AU3" i="30"/>
  <c r="AV3" i="30"/>
  <c r="AW3" i="30"/>
  <c r="AX3" i="30"/>
  <c r="AY3" i="30"/>
  <c r="AZ3" i="30"/>
  <c r="BA3" i="30"/>
  <c r="BB3" i="30"/>
  <c r="BC3" i="30"/>
  <c r="BD3" i="30"/>
  <c r="BE3" i="30"/>
  <c r="BF3" i="30"/>
  <c r="BG3" i="30"/>
  <c r="BH3" i="30"/>
  <c r="BI3" i="30"/>
  <c r="BJ3" i="30"/>
  <c r="BK3" i="30"/>
  <c r="BL3" i="30"/>
  <c r="BM3" i="30"/>
  <c r="BN3" i="30"/>
  <c r="BO3" i="30"/>
  <c r="BP3" i="30"/>
  <c r="BQ3" i="30"/>
  <c r="BR3" i="30"/>
  <c r="BS3" i="30"/>
  <c r="BT3" i="30"/>
  <c r="BU3" i="30"/>
  <c r="BV3" i="30"/>
  <c r="BW3" i="30"/>
  <c r="BX3" i="30"/>
  <c r="BY3" i="30"/>
  <c r="BZ3" i="30"/>
  <c r="CA3" i="30"/>
  <c r="CB3" i="30"/>
  <c r="CC3" i="30"/>
  <c r="AG4" i="30"/>
  <c r="AH4" i="30"/>
  <c r="AI4" i="30"/>
  <c r="AJ4" i="30"/>
  <c r="AK4" i="30"/>
  <c r="AL4" i="30"/>
  <c r="AM4" i="30"/>
  <c r="AN4" i="30"/>
  <c r="AO4" i="30"/>
  <c r="AP4" i="30"/>
  <c r="AQ4" i="30"/>
  <c r="AR4" i="30"/>
  <c r="AS4" i="30"/>
  <c r="AT4" i="30"/>
  <c r="AU4" i="30"/>
  <c r="AV4" i="30"/>
  <c r="AW4" i="30"/>
  <c r="AX4" i="30"/>
  <c r="AY4" i="30"/>
  <c r="AZ4" i="30"/>
  <c r="BA4" i="30"/>
  <c r="BB4" i="30"/>
  <c r="BC4" i="30"/>
  <c r="BD4" i="30"/>
  <c r="BE4" i="30"/>
  <c r="BF4" i="30"/>
  <c r="BG4" i="30"/>
  <c r="BH4" i="30"/>
  <c r="BI4" i="30"/>
  <c r="BJ4" i="30"/>
  <c r="BK4" i="30"/>
  <c r="BL4" i="30"/>
  <c r="BM4" i="30"/>
  <c r="BN4" i="30"/>
  <c r="BO4" i="30"/>
  <c r="BP4" i="30"/>
  <c r="BQ4" i="30"/>
  <c r="BR4" i="30"/>
  <c r="BS4" i="30"/>
  <c r="BT4" i="30"/>
  <c r="BU4" i="30"/>
  <c r="BV4" i="30"/>
  <c r="BW4" i="30"/>
  <c r="BX4" i="30"/>
  <c r="BY4" i="30"/>
  <c r="BZ4" i="30"/>
  <c r="CA4" i="30"/>
  <c r="CB4" i="30"/>
  <c r="CC4" i="30"/>
  <c r="AG5" i="30"/>
  <c r="AH5" i="30"/>
  <c r="AI5" i="30"/>
  <c r="AJ5" i="30"/>
  <c r="AK5" i="30"/>
  <c r="AL5" i="30"/>
  <c r="AM5" i="30"/>
  <c r="AN5" i="30"/>
  <c r="AO5" i="30"/>
  <c r="AP5" i="30"/>
  <c r="AQ5" i="30"/>
  <c r="AR5" i="30"/>
  <c r="AS5" i="30"/>
  <c r="AT5" i="30"/>
  <c r="AU5" i="30"/>
  <c r="AV5" i="30"/>
  <c r="AW5" i="30"/>
  <c r="AX5" i="30"/>
  <c r="AY5" i="30"/>
  <c r="AZ5" i="30"/>
  <c r="BA5" i="30"/>
  <c r="BB5" i="30"/>
  <c r="BC5" i="30"/>
  <c r="BD5" i="30"/>
  <c r="BE5" i="30"/>
  <c r="BF5" i="30"/>
  <c r="BG5" i="30"/>
  <c r="BH5" i="30"/>
  <c r="BI5" i="30"/>
  <c r="BJ5" i="30"/>
  <c r="BK5" i="30"/>
  <c r="BL5" i="30"/>
  <c r="BM5" i="30"/>
  <c r="BN5" i="30"/>
  <c r="BO5" i="30"/>
  <c r="BP5" i="30"/>
  <c r="BQ5" i="30"/>
  <c r="BR5" i="30"/>
  <c r="BS5" i="30"/>
  <c r="BT5" i="30"/>
  <c r="BU5" i="30"/>
  <c r="BV5" i="30"/>
  <c r="BW5" i="30"/>
  <c r="BX5" i="30"/>
  <c r="BY5" i="30"/>
  <c r="BZ5" i="30"/>
  <c r="CA5" i="30"/>
  <c r="CB5" i="30"/>
  <c r="CC5" i="30"/>
  <c r="AG6" i="30"/>
  <c r="AH6" i="30"/>
  <c r="AI6" i="30"/>
  <c r="AJ6" i="30"/>
  <c r="AK6" i="30"/>
  <c r="AL6" i="30"/>
  <c r="AM6" i="30"/>
  <c r="AN6" i="30"/>
  <c r="AO6" i="30"/>
  <c r="AP6" i="30"/>
  <c r="AQ6" i="30"/>
  <c r="AR6" i="30"/>
  <c r="AS6" i="30"/>
  <c r="AT6" i="30"/>
  <c r="AU6" i="30"/>
  <c r="AV6" i="30"/>
  <c r="AW6" i="30"/>
  <c r="AX6" i="30"/>
  <c r="AY6" i="30"/>
  <c r="AZ6" i="30"/>
  <c r="BA6" i="30"/>
  <c r="BB6" i="30"/>
  <c r="BC6" i="30"/>
  <c r="BD6" i="30"/>
  <c r="BE6" i="30"/>
  <c r="BF6" i="30"/>
  <c r="BG6" i="30"/>
  <c r="BH6" i="30"/>
  <c r="BI6" i="30"/>
  <c r="BJ6" i="30"/>
  <c r="BK6" i="30"/>
  <c r="BL6" i="30"/>
  <c r="BM6" i="30"/>
  <c r="BN6" i="30"/>
  <c r="BO6" i="30"/>
  <c r="BP6" i="30"/>
  <c r="BQ6" i="30"/>
  <c r="BR6" i="30"/>
  <c r="BS6" i="30"/>
  <c r="BT6" i="30"/>
  <c r="BU6" i="30"/>
  <c r="BV6" i="30"/>
  <c r="BW6" i="30"/>
  <c r="BX6" i="30"/>
  <c r="BY6" i="30"/>
  <c r="BZ6" i="30"/>
  <c r="CA6" i="30"/>
  <c r="CB6" i="30"/>
  <c r="CC6" i="30"/>
  <c r="AG7" i="30"/>
  <c r="AH7" i="30"/>
  <c r="AI7" i="30"/>
  <c r="AJ7" i="30"/>
  <c r="AK7" i="30"/>
  <c r="AL7" i="30"/>
  <c r="AM7" i="30"/>
  <c r="AN7" i="30"/>
  <c r="AO7" i="30"/>
  <c r="AP7" i="30"/>
  <c r="AQ7" i="30"/>
  <c r="AR7" i="30"/>
  <c r="AS7" i="30"/>
  <c r="AT7" i="30"/>
  <c r="AU7" i="30"/>
  <c r="AV7" i="30"/>
  <c r="AW7" i="30"/>
  <c r="AX7" i="30"/>
  <c r="AY7" i="30"/>
  <c r="AZ7" i="30"/>
  <c r="BA7" i="30"/>
  <c r="BB7" i="30"/>
  <c r="BC7" i="30"/>
  <c r="BD7" i="30"/>
  <c r="BE7" i="30"/>
  <c r="BF7" i="30"/>
  <c r="BG7" i="30"/>
  <c r="BH7" i="30"/>
  <c r="BI7" i="30"/>
  <c r="BJ7" i="30"/>
  <c r="BK7" i="30"/>
  <c r="BL7" i="30"/>
  <c r="BM7" i="30"/>
  <c r="BN7" i="30"/>
  <c r="BO7" i="30"/>
  <c r="BP7" i="30"/>
  <c r="BQ7" i="30"/>
  <c r="BR7" i="30"/>
  <c r="BS7" i="30"/>
  <c r="BT7" i="30"/>
  <c r="BU7" i="30"/>
  <c r="BV7" i="30"/>
  <c r="BW7" i="30"/>
  <c r="BX7" i="30"/>
  <c r="BY7" i="30"/>
  <c r="BZ7" i="30"/>
  <c r="CA7" i="30"/>
  <c r="CB7" i="30"/>
  <c r="CC7" i="30"/>
  <c r="AG8" i="30"/>
  <c r="AH8" i="30"/>
  <c r="AI8" i="30"/>
  <c r="AJ8" i="30"/>
  <c r="AK8" i="30"/>
  <c r="AL8" i="30"/>
  <c r="AM8" i="30"/>
  <c r="AN8" i="30"/>
  <c r="AO8" i="30"/>
  <c r="AP8" i="30"/>
  <c r="AQ8" i="30"/>
  <c r="AR8" i="30"/>
  <c r="AS8" i="30"/>
  <c r="AT8" i="30"/>
  <c r="AU8" i="30"/>
  <c r="AV8" i="30"/>
  <c r="AW8" i="30"/>
  <c r="AX8" i="30"/>
  <c r="AY8" i="30"/>
  <c r="AZ8" i="30"/>
  <c r="BA8" i="30"/>
  <c r="BB8" i="30"/>
  <c r="BC8" i="30"/>
  <c r="BD8" i="30"/>
  <c r="BE8" i="30"/>
  <c r="BF8" i="30"/>
  <c r="BG8" i="30"/>
  <c r="BH8" i="30"/>
  <c r="BI8" i="30"/>
  <c r="BJ8" i="30"/>
  <c r="BK8" i="30"/>
  <c r="BL8" i="30"/>
  <c r="BM8" i="30"/>
  <c r="BN8" i="30"/>
  <c r="BO8" i="30"/>
  <c r="BP8" i="30"/>
  <c r="BQ8" i="30"/>
  <c r="BR8" i="30"/>
  <c r="BS8" i="30"/>
  <c r="BT8" i="30"/>
  <c r="BU8" i="30"/>
  <c r="BV8" i="30"/>
  <c r="BW8" i="30"/>
  <c r="BX8" i="30"/>
  <c r="BY8" i="30"/>
  <c r="BZ8" i="30"/>
  <c r="CA8" i="30"/>
  <c r="CB8" i="30"/>
  <c r="CC8" i="30"/>
  <c r="AG9" i="30"/>
  <c r="AH9" i="30"/>
  <c r="AI9" i="30"/>
  <c r="AJ9" i="30"/>
  <c r="AK9" i="30"/>
  <c r="AL9" i="30"/>
  <c r="AM9" i="30"/>
  <c r="AN9" i="30"/>
  <c r="AO9" i="30"/>
  <c r="AP9" i="30"/>
  <c r="AQ9" i="30"/>
  <c r="AR9" i="30"/>
  <c r="AS9" i="30"/>
  <c r="AT9" i="30"/>
  <c r="AU9" i="30"/>
  <c r="AV9" i="30"/>
  <c r="AW9" i="30"/>
  <c r="AX9" i="30"/>
  <c r="AY9" i="30"/>
  <c r="AZ9" i="30"/>
  <c r="BA9" i="30"/>
  <c r="BB9" i="30"/>
  <c r="BC9" i="30"/>
  <c r="BD9" i="30"/>
  <c r="BE9" i="30"/>
  <c r="BF9" i="30"/>
  <c r="BG9" i="30"/>
  <c r="BH9" i="30"/>
  <c r="BI9" i="30"/>
  <c r="BJ9" i="30"/>
  <c r="BK9" i="30"/>
  <c r="BL9" i="30"/>
  <c r="BM9" i="30"/>
  <c r="BN9" i="30"/>
  <c r="BO9" i="30"/>
  <c r="BP9" i="30"/>
  <c r="BQ9" i="30"/>
  <c r="BR9" i="30"/>
  <c r="BS9" i="30"/>
  <c r="BT9" i="30"/>
  <c r="BU9" i="30"/>
  <c r="BV9" i="30"/>
  <c r="BW9" i="30"/>
  <c r="BX9" i="30"/>
  <c r="BY9" i="30"/>
  <c r="BZ9" i="30"/>
  <c r="CA9" i="30"/>
  <c r="CB9" i="30"/>
  <c r="CC9" i="30"/>
  <c r="AG2" i="31"/>
  <c r="AH2" i="31"/>
  <c r="AI2" i="31"/>
  <c r="AJ2" i="31"/>
  <c r="AK2" i="31"/>
  <c r="AL2" i="31"/>
  <c r="AM2" i="31"/>
  <c r="AN2" i="31"/>
  <c r="AO2" i="31"/>
  <c r="AP2" i="31"/>
  <c r="AQ2" i="31"/>
  <c r="AR2" i="31"/>
  <c r="AS2" i="31"/>
  <c r="AT2" i="31"/>
  <c r="AU2" i="31"/>
  <c r="AV2" i="31"/>
  <c r="AW2" i="31"/>
  <c r="AX2" i="31"/>
  <c r="AY2" i="31"/>
  <c r="AZ2" i="31"/>
  <c r="BA2" i="31"/>
  <c r="BB2" i="31"/>
  <c r="BC2" i="31"/>
  <c r="BD2" i="31"/>
  <c r="BE2" i="31"/>
  <c r="BF2" i="31"/>
  <c r="BG2" i="31"/>
  <c r="BH2" i="31"/>
  <c r="BI2" i="31"/>
  <c r="BJ2" i="31"/>
  <c r="BK2" i="31"/>
  <c r="BL2" i="31"/>
  <c r="BM2" i="31"/>
  <c r="BN2" i="31"/>
  <c r="BO2" i="31"/>
  <c r="BP2" i="31"/>
  <c r="BQ2" i="31"/>
  <c r="BR2" i="31"/>
  <c r="BS2" i="31"/>
  <c r="BT2" i="31"/>
  <c r="BU2" i="31"/>
  <c r="BV2" i="31"/>
  <c r="BW2" i="31"/>
  <c r="BX2" i="31"/>
  <c r="BY2" i="31"/>
  <c r="BZ2" i="31"/>
  <c r="CA2" i="31"/>
  <c r="CB2" i="31"/>
  <c r="CC2" i="31"/>
  <c r="AG3" i="31"/>
  <c r="AH3" i="31"/>
  <c r="AI3" i="31"/>
  <c r="AJ3" i="31"/>
  <c r="AK3" i="31"/>
  <c r="AL3" i="31"/>
  <c r="AM3" i="31"/>
  <c r="AN3" i="31"/>
  <c r="AO3" i="31"/>
  <c r="AP3" i="31"/>
  <c r="AQ3" i="31"/>
  <c r="AR3" i="31"/>
  <c r="AS3" i="31"/>
  <c r="AT3" i="31"/>
  <c r="AU3" i="31"/>
  <c r="AV3" i="31"/>
  <c r="AW3" i="31"/>
  <c r="AX3" i="31"/>
  <c r="AY3" i="31"/>
  <c r="AZ3" i="31"/>
  <c r="BA3" i="31"/>
  <c r="BB3" i="31"/>
  <c r="BC3" i="31"/>
  <c r="BD3" i="31"/>
  <c r="BE3" i="31"/>
  <c r="BF3" i="31"/>
  <c r="BG3" i="31"/>
  <c r="BH3" i="31"/>
  <c r="BI3" i="31"/>
  <c r="BJ3" i="31"/>
  <c r="BK3" i="31"/>
  <c r="BL3" i="31"/>
  <c r="BM3" i="31"/>
  <c r="BN3" i="31"/>
  <c r="BO3" i="31"/>
  <c r="BP3" i="31"/>
  <c r="BQ3" i="31"/>
  <c r="BR3" i="31"/>
  <c r="BS3" i="31"/>
  <c r="BT3" i="31"/>
  <c r="BU3" i="31"/>
  <c r="BV3" i="31"/>
  <c r="BW3" i="31"/>
  <c r="BX3" i="31"/>
  <c r="BY3" i="31"/>
  <c r="BZ3" i="31"/>
  <c r="CA3" i="31"/>
  <c r="CB3" i="31"/>
  <c r="CC3" i="31"/>
  <c r="AG4" i="31"/>
  <c r="AH4" i="31"/>
  <c r="AI4" i="31"/>
  <c r="AJ4" i="31"/>
  <c r="AK4" i="31"/>
  <c r="AL4" i="31"/>
  <c r="AM4" i="31"/>
  <c r="AN4" i="31"/>
  <c r="AO4" i="31"/>
  <c r="AP4" i="31"/>
  <c r="AQ4" i="31"/>
  <c r="AR4" i="31"/>
  <c r="AS4" i="31"/>
  <c r="AT4" i="31"/>
  <c r="AU4" i="31"/>
  <c r="AV4" i="31"/>
  <c r="AW4" i="31"/>
  <c r="AX4" i="31"/>
  <c r="AY4" i="31"/>
  <c r="AZ4" i="31"/>
  <c r="BA4" i="31"/>
  <c r="BB4" i="31"/>
  <c r="BC4" i="31"/>
  <c r="BD4" i="31"/>
  <c r="BE4" i="31"/>
  <c r="BF4" i="31"/>
  <c r="BG4" i="31"/>
  <c r="BH4" i="31"/>
  <c r="BI4" i="31"/>
  <c r="BJ4" i="31"/>
  <c r="BK4" i="31"/>
  <c r="BL4" i="31"/>
  <c r="BM4" i="31"/>
  <c r="BN4" i="31"/>
  <c r="BO4" i="31"/>
  <c r="BP4" i="31"/>
  <c r="BQ4" i="31"/>
  <c r="BR4" i="31"/>
  <c r="BS4" i="31"/>
  <c r="BT4" i="31"/>
  <c r="BU4" i="31"/>
  <c r="BV4" i="31"/>
  <c r="BW4" i="31"/>
  <c r="BX4" i="31"/>
  <c r="BY4" i="31"/>
  <c r="BZ4" i="31"/>
  <c r="CA4" i="31"/>
  <c r="CB4" i="31"/>
  <c r="CC4" i="31"/>
  <c r="AG5" i="31"/>
  <c r="AH5" i="31"/>
  <c r="AI5" i="31"/>
  <c r="AJ5" i="31"/>
  <c r="AK5" i="31"/>
  <c r="AL5" i="31"/>
  <c r="AM5" i="31"/>
  <c r="AN5" i="31"/>
  <c r="AO5" i="31"/>
  <c r="AP5" i="31"/>
  <c r="AQ5" i="31"/>
  <c r="AR5" i="31"/>
  <c r="AS5" i="31"/>
  <c r="AT5" i="31"/>
  <c r="AU5" i="31"/>
  <c r="AV5" i="31"/>
  <c r="AW5" i="31"/>
  <c r="AX5" i="31"/>
  <c r="AY5" i="31"/>
  <c r="AZ5" i="31"/>
  <c r="BA5" i="31"/>
  <c r="BB5" i="31"/>
  <c r="BC5" i="31"/>
  <c r="BD5" i="31"/>
  <c r="BE5" i="31"/>
  <c r="BF5" i="31"/>
  <c r="BG5" i="31"/>
  <c r="BH5" i="31"/>
  <c r="BI5" i="31"/>
  <c r="BJ5" i="31"/>
  <c r="BK5" i="31"/>
  <c r="BL5" i="31"/>
  <c r="BM5" i="31"/>
  <c r="BN5" i="31"/>
  <c r="BO5" i="31"/>
  <c r="BP5" i="31"/>
  <c r="BQ5" i="31"/>
  <c r="BR5" i="31"/>
  <c r="BS5" i="31"/>
  <c r="BT5" i="31"/>
  <c r="BU5" i="31"/>
  <c r="BV5" i="31"/>
  <c r="BW5" i="31"/>
  <c r="BX5" i="31"/>
  <c r="BY5" i="31"/>
  <c r="BZ5" i="31"/>
  <c r="CA5" i="31"/>
  <c r="CB5" i="31"/>
  <c r="CC5" i="31"/>
  <c r="AG6" i="31"/>
  <c r="AH6" i="31"/>
  <c r="AI6" i="31"/>
  <c r="AJ6" i="31"/>
  <c r="AK6" i="31"/>
  <c r="AL6" i="31"/>
  <c r="AM6" i="31"/>
  <c r="AN6" i="31"/>
  <c r="AO6" i="31"/>
  <c r="AP6" i="31"/>
  <c r="AQ6" i="31"/>
  <c r="AR6" i="31"/>
  <c r="AS6" i="31"/>
  <c r="AT6" i="31"/>
  <c r="AU6" i="31"/>
  <c r="AV6" i="31"/>
  <c r="AW6" i="31"/>
  <c r="AX6" i="31"/>
  <c r="AY6" i="31"/>
  <c r="AZ6" i="31"/>
  <c r="BA6" i="31"/>
  <c r="BB6" i="31"/>
  <c r="BC6" i="31"/>
  <c r="BD6" i="31"/>
  <c r="BE6" i="31"/>
  <c r="BF6" i="31"/>
  <c r="BG6" i="31"/>
  <c r="BH6" i="31"/>
  <c r="BI6" i="31"/>
  <c r="BJ6" i="31"/>
  <c r="BK6" i="31"/>
  <c r="BL6" i="31"/>
  <c r="BM6" i="31"/>
  <c r="BN6" i="31"/>
  <c r="BO6" i="31"/>
  <c r="BP6" i="31"/>
  <c r="BQ6" i="31"/>
  <c r="BR6" i="31"/>
  <c r="BS6" i="31"/>
  <c r="BT6" i="31"/>
  <c r="BU6" i="31"/>
  <c r="BV6" i="31"/>
  <c r="BW6" i="31"/>
  <c r="BX6" i="31"/>
  <c r="BY6" i="31"/>
  <c r="BZ6" i="31"/>
  <c r="CA6" i="31"/>
  <c r="CB6" i="31"/>
  <c r="CC6" i="31"/>
  <c r="AG7" i="31"/>
  <c r="AH7" i="31"/>
  <c r="AI7" i="31"/>
  <c r="AJ7" i="31"/>
  <c r="AK7" i="31"/>
  <c r="AL7" i="31"/>
  <c r="AM7" i="31"/>
  <c r="AN7" i="31"/>
  <c r="AO7" i="31"/>
  <c r="AP7" i="31"/>
  <c r="AQ7" i="31"/>
  <c r="AR7" i="31"/>
  <c r="AS7" i="31"/>
  <c r="AT7" i="31"/>
  <c r="AU7" i="31"/>
  <c r="AV7" i="31"/>
  <c r="AW7" i="31"/>
  <c r="AX7" i="31"/>
  <c r="AY7" i="31"/>
  <c r="AZ7" i="31"/>
  <c r="BA7" i="31"/>
  <c r="BB7" i="31"/>
  <c r="BC7" i="31"/>
  <c r="BD7" i="31"/>
  <c r="BE7" i="31"/>
  <c r="BF7" i="31"/>
  <c r="BG7" i="31"/>
  <c r="BH7" i="31"/>
  <c r="BI7" i="31"/>
  <c r="BJ7" i="31"/>
  <c r="BK7" i="31"/>
  <c r="BL7" i="31"/>
  <c r="BM7" i="31"/>
  <c r="BN7" i="31"/>
  <c r="BO7" i="31"/>
  <c r="BP7" i="31"/>
  <c r="BQ7" i="31"/>
  <c r="BR7" i="31"/>
  <c r="BS7" i="31"/>
  <c r="BT7" i="31"/>
  <c r="BU7" i="31"/>
  <c r="BV7" i="31"/>
  <c r="BW7" i="31"/>
  <c r="BX7" i="31"/>
  <c r="BY7" i="31"/>
  <c r="BZ7" i="31"/>
  <c r="CA7" i="31"/>
  <c r="CB7" i="31"/>
  <c r="CC7" i="31"/>
  <c r="AG8" i="31"/>
  <c r="AH8" i="31"/>
  <c r="AI8" i="31"/>
  <c r="AJ8" i="31"/>
  <c r="AK8" i="31"/>
  <c r="AL8" i="31"/>
  <c r="AM8" i="31"/>
  <c r="AN8" i="31"/>
  <c r="AO8" i="31"/>
  <c r="AP8" i="31"/>
  <c r="AQ8" i="31"/>
  <c r="AR8" i="31"/>
  <c r="AS8" i="31"/>
  <c r="AT8" i="31"/>
  <c r="AU8" i="31"/>
  <c r="AV8" i="31"/>
  <c r="AW8" i="31"/>
  <c r="AX8" i="31"/>
  <c r="AY8" i="31"/>
  <c r="AZ8" i="31"/>
  <c r="BA8" i="31"/>
  <c r="BB8" i="31"/>
  <c r="BC8" i="31"/>
  <c r="BD8" i="31"/>
  <c r="BE8" i="31"/>
  <c r="BF8" i="31"/>
  <c r="BG8" i="31"/>
  <c r="BH8" i="31"/>
  <c r="BI8" i="31"/>
  <c r="BJ8" i="31"/>
  <c r="BK8" i="31"/>
  <c r="BL8" i="31"/>
  <c r="BM8" i="31"/>
  <c r="BN8" i="31"/>
  <c r="BO8" i="31"/>
  <c r="BP8" i="31"/>
  <c r="BQ8" i="31"/>
  <c r="BR8" i="31"/>
  <c r="BS8" i="31"/>
  <c r="BT8" i="31"/>
  <c r="BU8" i="31"/>
  <c r="BV8" i="31"/>
  <c r="BW8" i="31"/>
  <c r="BX8" i="31"/>
  <c r="BY8" i="31"/>
  <c r="BZ8" i="31"/>
  <c r="CA8" i="31"/>
  <c r="CB8" i="31"/>
  <c r="CC8" i="31"/>
  <c r="AG9" i="31"/>
  <c r="AH9" i="31"/>
  <c r="AI9" i="31"/>
  <c r="AJ9" i="31"/>
  <c r="AK9" i="31"/>
  <c r="AL9" i="31"/>
  <c r="AM9" i="31"/>
  <c r="AN9" i="31"/>
  <c r="AO9" i="31"/>
  <c r="AP9" i="31"/>
  <c r="AQ9" i="31"/>
  <c r="AR9" i="31"/>
  <c r="AS9" i="31"/>
  <c r="AT9" i="31"/>
  <c r="AU9" i="31"/>
  <c r="AV9" i="31"/>
  <c r="AW9" i="31"/>
  <c r="AX9" i="31"/>
  <c r="AY9" i="31"/>
  <c r="AZ9" i="31"/>
  <c r="BA9" i="31"/>
  <c r="BB9" i="31"/>
  <c r="BC9" i="31"/>
  <c r="BD9" i="31"/>
  <c r="BE9" i="31"/>
  <c r="BF9" i="31"/>
  <c r="BG9" i="31"/>
  <c r="BH9" i="31"/>
  <c r="BI9" i="31"/>
  <c r="BJ9" i="31"/>
  <c r="BK9" i="31"/>
  <c r="BL9" i="31"/>
  <c r="BM9" i="31"/>
  <c r="BN9" i="31"/>
  <c r="BO9" i="31"/>
  <c r="BP9" i="31"/>
  <c r="BQ9" i="31"/>
  <c r="BR9" i="31"/>
  <c r="BS9" i="31"/>
  <c r="BT9" i="31"/>
  <c r="BU9" i="31"/>
  <c r="BV9" i="31"/>
  <c r="BW9" i="31"/>
  <c r="BX9" i="31"/>
  <c r="BY9" i="31"/>
  <c r="BZ9" i="31"/>
  <c r="CA9" i="31"/>
  <c r="CB9" i="31"/>
  <c r="CC9" i="31"/>
  <c r="AG2" i="32"/>
  <c r="AH2" i="32"/>
  <c r="AI2" i="32"/>
  <c r="AJ2" i="32"/>
  <c r="AK2" i="32"/>
  <c r="AL2" i="32"/>
  <c r="AM2" i="32"/>
  <c r="AN2" i="32"/>
  <c r="AO2" i="32"/>
  <c r="AP2" i="32"/>
  <c r="AQ2" i="32"/>
  <c r="AR2" i="32"/>
  <c r="AS2" i="32"/>
  <c r="AT2" i="32"/>
  <c r="AU2" i="32"/>
  <c r="AV2" i="32"/>
  <c r="AW2" i="32"/>
  <c r="AX2" i="32"/>
  <c r="AY2" i="32"/>
  <c r="AZ2" i="32"/>
  <c r="BA2" i="32"/>
  <c r="BB2" i="32"/>
  <c r="BC2" i="32"/>
  <c r="BD2" i="32"/>
  <c r="BE2" i="32"/>
  <c r="BF2" i="32"/>
  <c r="BG2" i="32"/>
  <c r="BH2" i="32"/>
  <c r="BI2" i="32"/>
  <c r="BJ2" i="32"/>
  <c r="BK2" i="32"/>
  <c r="BL2" i="32"/>
  <c r="BM2" i="32"/>
  <c r="BN2" i="32"/>
  <c r="BO2" i="32"/>
  <c r="BP2" i="32"/>
  <c r="BQ2" i="32"/>
  <c r="BR2" i="32"/>
  <c r="BS2" i="32"/>
  <c r="BT2" i="32"/>
  <c r="BU2" i="32"/>
  <c r="BV2" i="32"/>
  <c r="BW2" i="32"/>
  <c r="BX2" i="32"/>
  <c r="BY2" i="32"/>
  <c r="BZ2" i="32"/>
  <c r="CA2" i="32"/>
  <c r="CB2" i="32"/>
  <c r="CC2" i="32"/>
  <c r="AG3" i="32"/>
  <c r="AH3" i="32"/>
  <c r="AI3" i="32"/>
  <c r="AJ3" i="32"/>
  <c r="AK3" i="32"/>
  <c r="AL3" i="32"/>
  <c r="AM3" i="32"/>
  <c r="AN3" i="32"/>
  <c r="AO3" i="32"/>
  <c r="AP3" i="32"/>
  <c r="AQ3" i="32"/>
  <c r="AR3" i="32"/>
  <c r="AS3" i="32"/>
  <c r="AT3" i="32"/>
  <c r="AU3" i="32"/>
  <c r="AV3" i="32"/>
  <c r="AW3" i="32"/>
  <c r="AX3" i="32"/>
  <c r="AY3" i="32"/>
  <c r="AZ3" i="32"/>
  <c r="BA3" i="32"/>
  <c r="BB3" i="32"/>
  <c r="BC3" i="32"/>
  <c r="BD3" i="32"/>
  <c r="BE3" i="32"/>
  <c r="BF3" i="32"/>
  <c r="BG3" i="32"/>
  <c r="BH3" i="32"/>
  <c r="BI3" i="32"/>
  <c r="BJ3" i="32"/>
  <c r="BK3" i="32"/>
  <c r="BL3" i="32"/>
  <c r="BM3" i="32"/>
  <c r="BN3" i="32"/>
  <c r="BO3" i="32"/>
  <c r="BP3" i="32"/>
  <c r="BQ3" i="32"/>
  <c r="BR3" i="32"/>
  <c r="BS3" i="32"/>
  <c r="BT3" i="32"/>
  <c r="BU3" i="32"/>
  <c r="BV3" i="32"/>
  <c r="BW3" i="32"/>
  <c r="BX3" i="32"/>
  <c r="BY3" i="32"/>
  <c r="BZ3" i="32"/>
  <c r="CA3" i="32"/>
  <c r="CB3" i="32"/>
  <c r="CC3" i="32"/>
  <c r="AG4" i="32"/>
  <c r="AH4" i="32"/>
  <c r="AI4" i="32"/>
  <c r="AJ4" i="32"/>
  <c r="AK4" i="32"/>
  <c r="AL4" i="32"/>
  <c r="AM4" i="32"/>
  <c r="AN4" i="32"/>
  <c r="AO4" i="32"/>
  <c r="AP4" i="32"/>
  <c r="AQ4" i="32"/>
  <c r="AR4" i="32"/>
  <c r="AS4" i="32"/>
  <c r="AT4" i="32"/>
  <c r="AU4" i="32"/>
  <c r="AV4" i="32"/>
  <c r="AW4" i="32"/>
  <c r="AX4" i="32"/>
  <c r="AY4" i="32"/>
  <c r="AZ4" i="32"/>
  <c r="BA4" i="32"/>
  <c r="BB4" i="32"/>
  <c r="BC4" i="32"/>
  <c r="BD4" i="32"/>
  <c r="BE4" i="32"/>
  <c r="BF4" i="32"/>
  <c r="BG4" i="32"/>
  <c r="BH4" i="32"/>
  <c r="BI4" i="32"/>
  <c r="BJ4" i="32"/>
  <c r="BK4" i="32"/>
  <c r="BL4" i="32"/>
  <c r="BM4" i="32"/>
  <c r="BN4" i="32"/>
  <c r="BO4" i="32"/>
  <c r="BP4" i="32"/>
  <c r="BQ4" i="32"/>
  <c r="BR4" i="32"/>
  <c r="BS4" i="32"/>
  <c r="BT4" i="32"/>
  <c r="BU4" i="32"/>
  <c r="BV4" i="32"/>
  <c r="BW4" i="32"/>
  <c r="BX4" i="32"/>
  <c r="BY4" i="32"/>
  <c r="BZ4" i="32"/>
  <c r="CA4" i="32"/>
  <c r="CB4" i="32"/>
  <c r="CC4" i="32"/>
  <c r="AG5" i="32"/>
  <c r="AH5" i="32"/>
  <c r="AI5" i="32"/>
  <c r="AJ5" i="32"/>
  <c r="AK5" i="32"/>
  <c r="AL5" i="32"/>
  <c r="AM5" i="32"/>
  <c r="AN5" i="32"/>
  <c r="AO5" i="32"/>
  <c r="AP5" i="32"/>
  <c r="AQ5" i="32"/>
  <c r="AR5" i="32"/>
  <c r="AS5" i="32"/>
  <c r="AT5" i="32"/>
  <c r="AU5" i="32"/>
  <c r="AV5" i="32"/>
  <c r="AW5" i="32"/>
  <c r="AX5" i="32"/>
  <c r="AY5" i="32"/>
  <c r="AZ5" i="32"/>
  <c r="BA5" i="32"/>
  <c r="BB5" i="32"/>
  <c r="BC5" i="32"/>
  <c r="BD5" i="32"/>
  <c r="BE5" i="32"/>
  <c r="BF5" i="32"/>
  <c r="BG5" i="32"/>
  <c r="BH5" i="32"/>
  <c r="BI5" i="32"/>
  <c r="BJ5" i="32"/>
  <c r="BK5" i="32"/>
  <c r="BL5" i="32"/>
  <c r="BM5" i="32"/>
  <c r="BN5" i="32"/>
  <c r="BO5" i="32"/>
  <c r="BP5" i="32"/>
  <c r="BQ5" i="32"/>
  <c r="BR5" i="32"/>
  <c r="BS5" i="32"/>
  <c r="BT5" i="32"/>
  <c r="BU5" i="32"/>
  <c r="BV5" i="32"/>
  <c r="BW5" i="32"/>
  <c r="BX5" i="32"/>
  <c r="BY5" i="32"/>
  <c r="BZ5" i="32"/>
  <c r="CA5" i="32"/>
  <c r="CB5" i="32"/>
  <c r="CC5" i="32"/>
  <c r="AG6" i="32"/>
  <c r="AH6" i="32"/>
  <c r="AI6" i="32"/>
  <c r="AJ6" i="32"/>
  <c r="AK6" i="32"/>
  <c r="AL6" i="32"/>
  <c r="AM6" i="32"/>
  <c r="AN6" i="32"/>
  <c r="AO6" i="32"/>
  <c r="AP6" i="32"/>
  <c r="AQ6" i="32"/>
  <c r="AR6" i="32"/>
  <c r="AS6" i="32"/>
  <c r="AT6" i="32"/>
  <c r="AU6" i="32"/>
  <c r="AV6" i="32"/>
  <c r="AW6" i="32"/>
  <c r="AX6" i="32"/>
  <c r="AY6" i="32"/>
  <c r="AZ6" i="32"/>
  <c r="BA6" i="32"/>
  <c r="BB6" i="32"/>
  <c r="BC6" i="32"/>
  <c r="BD6" i="32"/>
  <c r="BE6" i="32"/>
  <c r="BF6" i="32"/>
  <c r="BG6" i="32"/>
  <c r="BH6" i="32"/>
  <c r="BI6" i="32"/>
  <c r="BJ6" i="32"/>
  <c r="BK6" i="32"/>
  <c r="BL6" i="32"/>
  <c r="BM6" i="32"/>
  <c r="BN6" i="32"/>
  <c r="BO6" i="32"/>
  <c r="BP6" i="32"/>
  <c r="BQ6" i="32"/>
  <c r="BR6" i="32"/>
  <c r="BS6" i="32"/>
  <c r="BT6" i="32"/>
  <c r="BU6" i="32"/>
  <c r="BV6" i="32"/>
  <c r="BW6" i="32"/>
  <c r="BX6" i="32"/>
  <c r="BY6" i="32"/>
  <c r="BZ6" i="32"/>
  <c r="CA6" i="32"/>
  <c r="CB6" i="32"/>
  <c r="CC6" i="32"/>
  <c r="AG7" i="32"/>
  <c r="AH7" i="32"/>
  <c r="AI7" i="32"/>
  <c r="AJ7" i="32"/>
  <c r="AK7" i="32"/>
  <c r="AL7" i="32"/>
  <c r="AM7" i="32"/>
  <c r="AN7" i="32"/>
  <c r="AO7" i="32"/>
  <c r="AP7" i="32"/>
  <c r="AQ7" i="32"/>
  <c r="AR7" i="32"/>
  <c r="AS7" i="32"/>
  <c r="AT7" i="32"/>
  <c r="AU7" i="32"/>
  <c r="AV7" i="32"/>
  <c r="AW7" i="32"/>
  <c r="AX7" i="32"/>
  <c r="AY7" i="32"/>
  <c r="AZ7" i="32"/>
  <c r="BA7" i="32"/>
  <c r="BB7" i="32"/>
  <c r="BC7" i="32"/>
  <c r="BD7" i="32"/>
  <c r="BE7" i="32"/>
  <c r="BF7" i="32"/>
  <c r="BG7" i="32"/>
  <c r="BH7" i="32"/>
  <c r="BI7" i="32"/>
  <c r="BJ7" i="32"/>
  <c r="BK7" i="32"/>
  <c r="BL7" i="32"/>
  <c r="BM7" i="32"/>
  <c r="BN7" i="32"/>
  <c r="BO7" i="32"/>
  <c r="BP7" i="32"/>
  <c r="BQ7" i="32"/>
  <c r="BR7" i="32"/>
  <c r="BS7" i="32"/>
  <c r="BT7" i="32"/>
  <c r="BU7" i="32"/>
  <c r="BV7" i="32"/>
  <c r="BW7" i="32"/>
  <c r="BX7" i="32"/>
  <c r="BY7" i="32"/>
  <c r="BZ7" i="32"/>
  <c r="CA7" i="32"/>
  <c r="CB7" i="32"/>
  <c r="CC7" i="32"/>
  <c r="AG8" i="32"/>
  <c r="AH8" i="32"/>
  <c r="AI8" i="32"/>
  <c r="AJ8" i="32"/>
  <c r="AK8" i="32"/>
  <c r="AL8" i="32"/>
  <c r="AM8" i="32"/>
  <c r="AN8" i="32"/>
  <c r="AO8" i="32"/>
  <c r="AP8" i="32"/>
  <c r="AQ8" i="32"/>
  <c r="AR8" i="32"/>
  <c r="AS8" i="32"/>
  <c r="AT8" i="32"/>
  <c r="AU8" i="32"/>
  <c r="AV8" i="32"/>
  <c r="AW8" i="32"/>
  <c r="AX8" i="32"/>
  <c r="AY8" i="32"/>
  <c r="AZ8" i="32"/>
  <c r="BA8" i="32"/>
  <c r="BB8" i="32"/>
  <c r="BC8" i="32"/>
  <c r="BD8" i="32"/>
  <c r="BE8" i="32"/>
  <c r="BF8" i="32"/>
  <c r="BG8" i="32"/>
  <c r="BH8" i="32"/>
  <c r="BI8" i="32"/>
  <c r="BJ8" i="32"/>
  <c r="BK8" i="32"/>
  <c r="BL8" i="32"/>
  <c r="BM8" i="32"/>
  <c r="BN8" i="32"/>
  <c r="BO8" i="32"/>
  <c r="BP8" i="32"/>
  <c r="BQ8" i="32"/>
  <c r="BR8" i="32"/>
  <c r="BS8" i="32"/>
  <c r="BT8" i="32"/>
  <c r="BU8" i="32"/>
  <c r="BV8" i="32"/>
  <c r="BW8" i="32"/>
  <c r="BX8" i="32"/>
  <c r="BY8" i="32"/>
  <c r="BZ8" i="32"/>
  <c r="CA8" i="32"/>
  <c r="CB8" i="32"/>
  <c r="CC8" i="32"/>
  <c r="AG9" i="32"/>
  <c r="AH9" i="32"/>
  <c r="AI9" i="32"/>
  <c r="AJ9" i="32"/>
  <c r="AK9" i="32"/>
  <c r="AL9" i="32"/>
  <c r="AM9" i="32"/>
  <c r="AN9" i="32"/>
  <c r="AO9" i="32"/>
  <c r="AP9" i="32"/>
  <c r="AQ9" i="32"/>
  <c r="AR9" i="32"/>
  <c r="AS9" i="32"/>
  <c r="AT9" i="32"/>
  <c r="AU9" i="32"/>
  <c r="AV9" i="32"/>
  <c r="AW9" i="32"/>
  <c r="AX9" i="32"/>
  <c r="AY9" i="32"/>
  <c r="AZ9" i="32"/>
  <c r="BA9" i="32"/>
  <c r="BB9" i="32"/>
  <c r="BC9" i="32"/>
  <c r="BD9" i="32"/>
  <c r="BE9" i="32"/>
  <c r="BF9" i="32"/>
  <c r="BG9" i="32"/>
  <c r="BH9" i="32"/>
  <c r="BI9" i="32"/>
  <c r="BJ9" i="32"/>
  <c r="BK9" i="32"/>
  <c r="BL9" i="32"/>
  <c r="BM9" i="32"/>
  <c r="BN9" i="32"/>
  <c r="BO9" i="32"/>
  <c r="BP9" i="32"/>
  <c r="BQ9" i="32"/>
  <c r="BR9" i="32"/>
  <c r="BS9" i="32"/>
  <c r="BT9" i="32"/>
  <c r="BU9" i="32"/>
  <c r="BV9" i="32"/>
  <c r="BW9" i="32"/>
  <c r="BX9" i="32"/>
  <c r="BY9" i="32"/>
  <c r="BZ9" i="32"/>
  <c r="CA9" i="32"/>
  <c r="CB9" i="32"/>
  <c r="CC9" i="32"/>
  <c r="AG2" i="33"/>
  <c r="AH2" i="33"/>
  <c r="AI2" i="33"/>
  <c r="AJ2" i="33"/>
  <c r="AK2" i="33"/>
  <c r="AL2" i="33"/>
  <c r="AM2" i="33"/>
  <c r="AN2" i="33"/>
  <c r="AO2" i="33"/>
  <c r="AP2" i="33"/>
  <c r="AQ2" i="33"/>
  <c r="AR2" i="33"/>
  <c r="AS2" i="33"/>
  <c r="AT2" i="33"/>
  <c r="AU2" i="33"/>
  <c r="AV2" i="33"/>
  <c r="AW2" i="33"/>
  <c r="AX2" i="33"/>
  <c r="AY2" i="33"/>
  <c r="AZ2" i="33"/>
  <c r="BA2" i="33"/>
  <c r="BB2" i="33"/>
  <c r="BC2" i="33"/>
  <c r="BD2" i="33"/>
  <c r="BE2" i="33"/>
  <c r="BF2" i="33"/>
  <c r="BG2" i="33"/>
  <c r="BH2" i="33"/>
  <c r="BI2" i="33"/>
  <c r="BJ2" i="33"/>
  <c r="BK2" i="33"/>
  <c r="BL2" i="33"/>
  <c r="BM2" i="33"/>
  <c r="BN2" i="33"/>
  <c r="BO2" i="33"/>
  <c r="BP2" i="33"/>
  <c r="BQ2" i="33"/>
  <c r="BR2" i="33"/>
  <c r="BS2" i="33"/>
  <c r="BT2" i="33"/>
  <c r="BU2" i="33"/>
  <c r="BV2" i="33"/>
  <c r="BW2" i="33"/>
  <c r="BX2" i="33"/>
  <c r="BY2" i="33"/>
  <c r="BZ2" i="33"/>
  <c r="CA2" i="33"/>
  <c r="CB2" i="33"/>
  <c r="CC2" i="33"/>
  <c r="AG3" i="33"/>
  <c r="AH3" i="33"/>
  <c r="AI3" i="33"/>
  <c r="AJ3" i="33"/>
  <c r="AK3" i="33"/>
  <c r="AL3" i="33"/>
  <c r="AM3" i="33"/>
  <c r="AN3" i="33"/>
  <c r="AO3" i="33"/>
  <c r="AP3" i="33"/>
  <c r="AQ3" i="33"/>
  <c r="AR3" i="33"/>
  <c r="AS3" i="33"/>
  <c r="AT3" i="33"/>
  <c r="AU3" i="33"/>
  <c r="AV3" i="33"/>
  <c r="AW3" i="33"/>
  <c r="AX3" i="33"/>
  <c r="AY3" i="33"/>
  <c r="AZ3" i="33"/>
  <c r="BA3" i="33"/>
  <c r="BB3" i="33"/>
  <c r="BC3" i="33"/>
  <c r="BD3" i="33"/>
  <c r="BE3" i="33"/>
  <c r="BF3" i="33"/>
  <c r="BG3" i="33"/>
  <c r="BH3" i="33"/>
  <c r="BI3" i="33"/>
  <c r="BJ3" i="33"/>
  <c r="BK3" i="33"/>
  <c r="BL3" i="33"/>
  <c r="BM3" i="33"/>
  <c r="BN3" i="33"/>
  <c r="BO3" i="33"/>
  <c r="BP3" i="33"/>
  <c r="BQ3" i="33"/>
  <c r="BR3" i="33"/>
  <c r="BS3" i="33"/>
  <c r="BT3" i="33"/>
  <c r="BU3" i="33"/>
  <c r="BV3" i="33"/>
  <c r="BW3" i="33"/>
  <c r="BX3" i="33"/>
  <c r="BY3" i="33"/>
  <c r="BZ3" i="33"/>
  <c r="CA3" i="33"/>
  <c r="CB3" i="33"/>
  <c r="CC3" i="33"/>
  <c r="AG4" i="33"/>
  <c r="AH4" i="33"/>
  <c r="AI4" i="33"/>
  <c r="AJ4" i="33"/>
  <c r="AK4" i="33"/>
  <c r="AL4" i="33"/>
  <c r="AM4" i="33"/>
  <c r="AN4" i="33"/>
  <c r="AO4" i="33"/>
  <c r="AP4" i="33"/>
  <c r="AQ4" i="33"/>
  <c r="AR4" i="33"/>
  <c r="AS4" i="33"/>
  <c r="AT4" i="33"/>
  <c r="AU4" i="33"/>
  <c r="AV4" i="33"/>
  <c r="AW4" i="33"/>
  <c r="AX4" i="33"/>
  <c r="AY4" i="33"/>
  <c r="AZ4" i="33"/>
  <c r="BA4" i="33"/>
  <c r="BB4" i="33"/>
  <c r="BC4" i="33"/>
  <c r="BD4" i="33"/>
  <c r="BE4" i="33"/>
  <c r="BF4" i="33"/>
  <c r="BG4" i="33"/>
  <c r="BH4" i="33"/>
  <c r="BI4" i="33"/>
  <c r="BJ4" i="33"/>
  <c r="BK4" i="33"/>
  <c r="BL4" i="33"/>
  <c r="BM4" i="33"/>
  <c r="BN4" i="33"/>
  <c r="BO4" i="33"/>
  <c r="BP4" i="33"/>
  <c r="BQ4" i="33"/>
  <c r="BR4" i="33"/>
  <c r="BS4" i="33"/>
  <c r="BT4" i="33"/>
  <c r="BU4" i="33"/>
  <c r="BV4" i="33"/>
  <c r="BW4" i="33"/>
  <c r="BX4" i="33"/>
  <c r="BY4" i="33"/>
  <c r="BZ4" i="33"/>
  <c r="CA4" i="33"/>
  <c r="CB4" i="33"/>
  <c r="CC4" i="33"/>
  <c r="AG5" i="33"/>
  <c r="AH5" i="33"/>
  <c r="AI5" i="33"/>
  <c r="AJ5" i="33"/>
  <c r="AK5" i="33"/>
  <c r="AL5" i="33"/>
  <c r="AM5" i="33"/>
  <c r="AN5" i="33"/>
  <c r="AO5" i="33"/>
  <c r="AP5" i="33"/>
  <c r="AQ5" i="33"/>
  <c r="AR5" i="33"/>
  <c r="AS5" i="33"/>
  <c r="AT5" i="33"/>
  <c r="AU5" i="33"/>
  <c r="AV5" i="33"/>
  <c r="AW5" i="33"/>
  <c r="AX5" i="33"/>
  <c r="AY5" i="33"/>
  <c r="AZ5" i="33"/>
  <c r="BA5" i="33"/>
  <c r="BB5" i="33"/>
  <c r="BC5" i="33"/>
  <c r="BD5" i="33"/>
  <c r="BE5" i="33"/>
  <c r="BF5" i="33"/>
  <c r="BG5" i="33"/>
  <c r="BH5" i="33"/>
  <c r="BI5" i="33"/>
  <c r="BJ5" i="33"/>
  <c r="BK5" i="33"/>
  <c r="BL5" i="33"/>
  <c r="BM5" i="33"/>
  <c r="BN5" i="33"/>
  <c r="BO5" i="33"/>
  <c r="BP5" i="33"/>
  <c r="BQ5" i="33"/>
  <c r="BR5" i="33"/>
  <c r="BS5" i="33"/>
  <c r="BT5" i="33"/>
  <c r="BU5" i="33"/>
  <c r="BV5" i="33"/>
  <c r="BW5" i="33"/>
  <c r="BX5" i="33"/>
  <c r="BY5" i="33"/>
  <c r="BZ5" i="33"/>
  <c r="CA5" i="33"/>
  <c r="CB5" i="33"/>
  <c r="CC5" i="33"/>
  <c r="AG6" i="33"/>
  <c r="AH6" i="33"/>
  <c r="AI6" i="33"/>
  <c r="AJ6" i="33"/>
  <c r="AK6" i="33"/>
  <c r="AL6" i="33"/>
  <c r="AM6" i="33"/>
  <c r="AN6" i="33"/>
  <c r="AO6" i="33"/>
  <c r="AP6" i="33"/>
  <c r="AQ6" i="33"/>
  <c r="AR6" i="33"/>
  <c r="AS6" i="33"/>
  <c r="AT6" i="33"/>
  <c r="AU6" i="33"/>
  <c r="AV6" i="33"/>
  <c r="AW6" i="33"/>
  <c r="AX6" i="33"/>
  <c r="AY6" i="33"/>
  <c r="AZ6" i="33"/>
  <c r="BA6" i="33"/>
  <c r="BB6" i="33"/>
  <c r="BC6" i="33"/>
  <c r="BD6" i="33"/>
  <c r="BE6" i="33"/>
  <c r="BF6" i="33"/>
  <c r="BG6" i="33"/>
  <c r="BH6" i="33"/>
  <c r="BI6" i="33"/>
  <c r="BJ6" i="33"/>
  <c r="BK6" i="33"/>
  <c r="BL6" i="33"/>
  <c r="BM6" i="33"/>
  <c r="BN6" i="33"/>
  <c r="BO6" i="33"/>
  <c r="BP6" i="33"/>
  <c r="BQ6" i="33"/>
  <c r="BR6" i="33"/>
  <c r="BS6" i="33"/>
  <c r="BT6" i="33"/>
  <c r="BU6" i="33"/>
  <c r="BV6" i="33"/>
  <c r="BW6" i="33"/>
  <c r="BX6" i="33"/>
  <c r="BY6" i="33"/>
  <c r="BZ6" i="33"/>
  <c r="CA6" i="33"/>
  <c r="CB6" i="33"/>
  <c r="CC6" i="33"/>
  <c r="AG7" i="33"/>
  <c r="AH7" i="33"/>
  <c r="AI7" i="33"/>
  <c r="AJ7" i="33"/>
  <c r="AK7" i="33"/>
  <c r="AL7" i="33"/>
  <c r="AM7" i="33"/>
  <c r="AN7" i="33"/>
  <c r="AO7" i="33"/>
  <c r="AP7" i="33"/>
  <c r="AQ7" i="33"/>
  <c r="AR7" i="33"/>
  <c r="AS7" i="33"/>
  <c r="AT7" i="33"/>
  <c r="AU7" i="33"/>
  <c r="AV7" i="33"/>
  <c r="AW7" i="33"/>
  <c r="AX7" i="33"/>
  <c r="AY7" i="33"/>
  <c r="AZ7" i="33"/>
  <c r="BA7" i="33"/>
  <c r="BB7" i="33"/>
  <c r="BC7" i="33"/>
  <c r="BD7" i="33"/>
  <c r="BE7" i="33"/>
  <c r="BF7" i="33"/>
  <c r="BG7" i="33"/>
  <c r="BH7" i="33"/>
  <c r="BI7" i="33"/>
  <c r="BJ7" i="33"/>
  <c r="BK7" i="33"/>
  <c r="BL7" i="33"/>
  <c r="BM7" i="33"/>
  <c r="BN7" i="33"/>
  <c r="BO7" i="33"/>
  <c r="BP7" i="33"/>
  <c r="BQ7" i="33"/>
  <c r="BR7" i="33"/>
  <c r="BS7" i="33"/>
  <c r="BT7" i="33"/>
  <c r="BU7" i="33"/>
  <c r="BV7" i="33"/>
  <c r="BW7" i="33"/>
  <c r="BX7" i="33"/>
  <c r="BY7" i="33"/>
  <c r="BZ7" i="33"/>
  <c r="CA7" i="33"/>
  <c r="CB7" i="33"/>
  <c r="CC7" i="33"/>
  <c r="AG8" i="33"/>
  <c r="AH8" i="33"/>
  <c r="AI8" i="33"/>
  <c r="AJ8" i="33"/>
  <c r="AK8" i="33"/>
  <c r="AL8" i="33"/>
  <c r="AM8" i="33"/>
  <c r="AN8" i="33"/>
  <c r="AO8" i="33"/>
  <c r="AP8" i="33"/>
  <c r="AQ8" i="33"/>
  <c r="AR8" i="33"/>
  <c r="AS8" i="33"/>
  <c r="AT8" i="33"/>
  <c r="AU8" i="33"/>
  <c r="AV8" i="33"/>
  <c r="AW8" i="33"/>
  <c r="AX8" i="33"/>
  <c r="AY8" i="33"/>
  <c r="AZ8" i="33"/>
  <c r="BA8" i="33"/>
  <c r="BB8" i="33"/>
  <c r="BC8" i="33"/>
  <c r="BD8" i="33"/>
  <c r="BE8" i="33"/>
  <c r="BF8" i="33"/>
  <c r="BG8" i="33"/>
  <c r="BH8" i="33"/>
  <c r="BI8" i="33"/>
  <c r="BJ8" i="33"/>
  <c r="BK8" i="33"/>
  <c r="BL8" i="33"/>
  <c r="BM8" i="33"/>
  <c r="BN8" i="33"/>
  <c r="BO8" i="33"/>
  <c r="BP8" i="33"/>
  <c r="BQ8" i="33"/>
  <c r="BR8" i="33"/>
  <c r="BS8" i="33"/>
  <c r="BT8" i="33"/>
  <c r="BU8" i="33"/>
  <c r="BV8" i="33"/>
  <c r="BW8" i="33"/>
  <c r="BX8" i="33"/>
  <c r="BY8" i="33"/>
  <c r="BZ8" i="33"/>
  <c r="CA8" i="33"/>
  <c r="CB8" i="33"/>
  <c r="CC8" i="33"/>
  <c r="AG9" i="33"/>
  <c r="AH9" i="33"/>
  <c r="AI9" i="33"/>
  <c r="AJ9" i="33"/>
  <c r="AK9" i="33"/>
  <c r="AL9" i="33"/>
  <c r="AM9" i="33"/>
  <c r="AN9" i="33"/>
  <c r="AO9" i="33"/>
  <c r="AP9" i="33"/>
  <c r="AQ9" i="33"/>
  <c r="AR9" i="33"/>
  <c r="AS9" i="33"/>
  <c r="AT9" i="33"/>
  <c r="AU9" i="33"/>
  <c r="AV9" i="33"/>
  <c r="AW9" i="33"/>
  <c r="AX9" i="33"/>
  <c r="AY9" i="33"/>
  <c r="AZ9" i="33"/>
  <c r="BA9" i="33"/>
  <c r="BB9" i="33"/>
  <c r="BC9" i="33"/>
  <c r="BD9" i="33"/>
  <c r="BE9" i="33"/>
  <c r="BF9" i="33"/>
  <c r="BG9" i="33"/>
  <c r="BH9" i="33"/>
  <c r="BI9" i="33"/>
  <c r="BJ9" i="33"/>
  <c r="BK9" i="33"/>
  <c r="BL9" i="33"/>
  <c r="BM9" i="33"/>
  <c r="BN9" i="33"/>
  <c r="BO9" i="33"/>
  <c r="BP9" i="33"/>
  <c r="BQ9" i="33"/>
  <c r="BR9" i="33"/>
  <c r="BS9" i="33"/>
  <c r="BT9" i="33"/>
  <c r="BU9" i="33"/>
  <c r="BV9" i="33"/>
  <c r="BW9" i="33"/>
  <c r="BX9" i="33"/>
  <c r="BY9" i="33"/>
  <c r="BZ9" i="33"/>
  <c r="CA9" i="33"/>
  <c r="CB9" i="33"/>
  <c r="CC9" i="33"/>
  <c r="AG2" i="34"/>
  <c r="AH2" i="34"/>
  <c r="AI2" i="34"/>
  <c r="AJ2" i="34"/>
  <c r="AK2" i="34"/>
  <c r="AL2" i="34"/>
  <c r="AM2" i="34"/>
  <c r="AN2" i="34"/>
  <c r="AO2" i="34"/>
  <c r="AP2" i="34"/>
  <c r="AQ2" i="34"/>
  <c r="AR2" i="34"/>
  <c r="AS2" i="34"/>
  <c r="AT2" i="34"/>
  <c r="AU2" i="34"/>
  <c r="AV2" i="34"/>
  <c r="AW2" i="34"/>
  <c r="AX2" i="34"/>
  <c r="AY2" i="34"/>
  <c r="AZ2" i="34"/>
  <c r="BA2" i="34"/>
  <c r="BB2" i="34"/>
  <c r="BC2" i="34"/>
  <c r="BD2" i="34"/>
  <c r="BE2" i="34"/>
  <c r="BF2" i="34"/>
  <c r="BG2" i="34"/>
  <c r="BH2" i="34"/>
  <c r="BI2" i="34"/>
  <c r="BJ2" i="34"/>
  <c r="BK2" i="34"/>
  <c r="BL2" i="34"/>
  <c r="BM2" i="34"/>
  <c r="BN2" i="34"/>
  <c r="BO2" i="34"/>
  <c r="BP2" i="34"/>
  <c r="BQ2" i="34"/>
  <c r="BR2" i="34"/>
  <c r="BS2" i="34"/>
  <c r="BT2" i="34"/>
  <c r="BU2" i="34"/>
  <c r="BV2" i="34"/>
  <c r="BW2" i="34"/>
  <c r="BX2" i="34"/>
  <c r="BY2" i="34"/>
  <c r="BZ2" i="34"/>
  <c r="CA2" i="34"/>
  <c r="CB2" i="34"/>
  <c r="CC2" i="34"/>
  <c r="AG4" i="34"/>
  <c r="AH4" i="34"/>
  <c r="AI4" i="34"/>
  <c r="AJ4" i="34"/>
  <c r="AK4" i="34"/>
  <c r="AL4" i="34"/>
  <c r="AM4" i="34"/>
  <c r="AN4" i="34"/>
  <c r="AO4" i="34"/>
  <c r="AP4" i="34"/>
  <c r="AQ4" i="34"/>
  <c r="AR4" i="34"/>
  <c r="AS4" i="34"/>
  <c r="AT4" i="34"/>
  <c r="AU4" i="34"/>
  <c r="AV4" i="34"/>
  <c r="AW4" i="34"/>
  <c r="AX4" i="34"/>
  <c r="AY4" i="34"/>
  <c r="AZ4" i="34"/>
  <c r="BA4" i="34"/>
  <c r="BB4" i="34"/>
  <c r="BC4" i="34"/>
  <c r="BD4" i="34"/>
  <c r="BE4" i="34"/>
  <c r="BF4" i="34"/>
  <c r="BG4" i="34"/>
  <c r="BH4" i="34"/>
  <c r="BI4" i="34"/>
  <c r="BJ4" i="34"/>
  <c r="BK4" i="34"/>
  <c r="BL4" i="34"/>
  <c r="BM4" i="34"/>
  <c r="BN4" i="34"/>
  <c r="BO4" i="34"/>
  <c r="BP4" i="34"/>
  <c r="BQ4" i="34"/>
  <c r="BR4" i="34"/>
  <c r="BS4" i="34"/>
  <c r="BT4" i="34"/>
  <c r="BU4" i="34"/>
  <c r="BV4" i="34"/>
  <c r="BW4" i="34"/>
  <c r="BX4" i="34"/>
  <c r="BY4" i="34"/>
  <c r="BZ4" i="34"/>
  <c r="CA4" i="34"/>
  <c r="CB4" i="34"/>
  <c r="CC4" i="34"/>
  <c r="AG5" i="34"/>
  <c r="AH5" i="34"/>
  <c r="AI5" i="34"/>
  <c r="AJ5" i="34"/>
  <c r="AK5" i="34"/>
  <c r="AL5" i="34"/>
  <c r="AM5" i="34"/>
  <c r="AN5" i="34"/>
  <c r="AO5" i="34"/>
  <c r="AP5" i="34"/>
  <c r="AQ5" i="34"/>
  <c r="AR5" i="34"/>
  <c r="AS5" i="34"/>
  <c r="AT5" i="34"/>
  <c r="AU5" i="34"/>
  <c r="AV5" i="34"/>
  <c r="AW5" i="34"/>
  <c r="AX5" i="34"/>
  <c r="AY5" i="34"/>
  <c r="AZ5" i="34"/>
  <c r="BA5" i="34"/>
  <c r="BB5" i="34"/>
  <c r="BC5" i="34"/>
  <c r="BD5" i="34"/>
  <c r="BE5" i="34"/>
  <c r="BF5" i="34"/>
  <c r="BG5" i="34"/>
  <c r="BH5" i="34"/>
  <c r="BI5" i="34"/>
  <c r="BJ5" i="34"/>
  <c r="BK5" i="34"/>
  <c r="BL5" i="34"/>
  <c r="BM5" i="34"/>
  <c r="BN5" i="34"/>
  <c r="BO5" i="34"/>
  <c r="BP5" i="34"/>
  <c r="BQ5" i="34"/>
  <c r="BR5" i="34"/>
  <c r="BS5" i="34"/>
  <c r="BT5" i="34"/>
  <c r="BU5" i="34"/>
  <c r="BV5" i="34"/>
  <c r="BW5" i="34"/>
  <c r="BX5" i="34"/>
  <c r="BY5" i="34"/>
  <c r="BZ5" i="34"/>
  <c r="CA5" i="34"/>
  <c r="CB5" i="34"/>
  <c r="CC5" i="34"/>
  <c r="AG6" i="34"/>
  <c r="AH6" i="34"/>
  <c r="AI6" i="34"/>
  <c r="AJ6" i="34"/>
  <c r="AK6" i="34"/>
  <c r="AL6" i="34"/>
  <c r="AM6" i="34"/>
  <c r="AN6" i="34"/>
  <c r="AO6" i="34"/>
  <c r="AP6" i="34"/>
  <c r="AQ6" i="34"/>
  <c r="AR6" i="34"/>
  <c r="AS6" i="34"/>
  <c r="AT6" i="34"/>
  <c r="AU6" i="34"/>
  <c r="AV6" i="34"/>
  <c r="AW6" i="34"/>
  <c r="AX6" i="34"/>
  <c r="AY6" i="34"/>
  <c r="AZ6" i="34"/>
  <c r="BA6" i="34"/>
  <c r="BB6" i="34"/>
  <c r="BC6" i="34"/>
  <c r="BD6" i="34"/>
  <c r="BE6" i="34"/>
  <c r="BF6" i="34"/>
  <c r="BG6" i="34"/>
  <c r="BH6" i="34"/>
  <c r="BI6" i="34"/>
  <c r="BJ6" i="34"/>
  <c r="BK6" i="34"/>
  <c r="BL6" i="34"/>
  <c r="BM6" i="34"/>
  <c r="BN6" i="34"/>
  <c r="BO6" i="34"/>
  <c r="BP6" i="34"/>
  <c r="BQ6" i="34"/>
  <c r="BR6" i="34"/>
  <c r="BS6" i="34"/>
  <c r="BT6" i="34"/>
  <c r="BU6" i="34"/>
  <c r="BV6" i="34"/>
  <c r="BW6" i="34"/>
  <c r="BX6" i="34"/>
  <c r="BY6" i="34"/>
  <c r="BZ6" i="34"/>
  <c r="CA6" i="34"/>
  <c r="CB6" i="34"/>
  <c r="CC6" i="34"/>
  <c r="AG7" i="34"/>
  <c r="AH7" i="34"/>
  <c r="AI7" i="34"/>
  <c r="AJ7" i="34"/>
  <c r="AK7" i="34"/>
  <c r="AL7" i="34"/>
  <c r="AM7" i="34"/>
  <c r="AN7" i="34"/>
  <c r="AO7" i="34"/>
  <c r="AP7" i="34"/>
  <c r="AQ7" i="34"/>
  <c r="AR7" i="34"/>
  <c r="AS7" i="34"/>
  <c r="AT7" i="34"/>
  <c r="AU7" i="34"/>
  <c r="AV7" i="34"/>
  <c r="AW7" i="34"/>
  <c r="AX7" i="34"/>
  <c r="AY7" i="34"/>
  <c r="AZ7" i="34"/>
  <c r="BA7" i="34"/>
  <c r="BB7" i="34"/>
  <c r="BC7" i="34"/>
  <c r="BD7" i="34"/>
  <c r="BE7" i="34"/>
  <c r="BF7" i="34"/>
  <c r="BG7" i="34"/>
  <c r="BH7" i="34"/>
  <c r="BI7" i="34"/>
  <c r="BJ7" i="34"/>
  <c r="BK7" i="34"/>
  <c r="BL7" i="34"/>
  <c r="BM7" i="34"/>
  <c r="BN7" i="34"/>
  <c r="BO7" i="34"/>
  <c r="BP7" i="34"/>
  <c r="BQ7" i="34"/>
  <c r="BR7" i="34"/>
  <c r="BS7" i="34"/>
  <c r="BT7" i="34"/>
  <c r="BU7" i="34"/>
  <c r="BV7" i="34"/>
  <c r="BW7" i="34"/>
  <c r="BX7" i="34"/>
  <c r="BY7" i="34"/>
  <c r="BZ7" i="34"/>
  <c r="CA7" i="34"/>
  <c r="CB7" i="34"/>
  <c r="CC7" i="34"/>
  <c r="AG8" i="34"/>
  <c r="AH8" i="34"/>
  <c r="AI8" i="34"/>
  <c r="AJ8" i="34"/>
  <c r="AK8" i="34"/>
  <c r="AL8" i="34"/>
  <c r="AM8" i="34"/>
  <c r="AN8" i="34"/>
  <c r="AO8" i="34"/>
  <c r="AP8" i="34"/>
  <c r="AQ8" i="34"/>
  <c r="AR8" i="34"/>
  <c r="AS8" i="34"/>
  <c r="AT8" i="34"/>
  <c r="AU8" i="34"/>
  <c r="AV8" i="34"/>
  <c r="AW8" i="34"/>
  <c r="AX8" i="34"/>
  <c r="AY8" i="34"/>
  <c r="AZ8" i="34"/>
  <c r="BA8" i="34"/>
  <c r="BB8" i="34"/>
  <c r="BC8" i="34"/>
  <c r="BD8" i="34"/>
  <c r="BE8" i="34"/>
  <c r="BF8" i="34"/>
  <c r="BG8" i="34"/>
  <c r="BH8" i="34"/>
  <c r="BI8" i="34"/>
  <c r="BJ8" i="34"/>
  <c r="BK8" i="34"/>
  <c r="BL8" i="34"/>
  <c r="BM8" i="34"/>
  <c r="BN8" i="34"/>
  <c r="BO8" i="34"/>
  <c r="BP8" i="34"/>
  <c r="BQ8" i="34"/>
  <c r="BR8" i="34"/>
  <c r="BS8" i="34"/>
  <c r="BT8" i="34"/>
  <c r="BU8" i="34"/>
  <c r="BV8" i="34"/>
  <c r="BW8" i="34"/>
  <c r="BX8" i="34"/>
  <c r="BY8" i="34"/>
  <c r="BZ8" i="34"/>
  <c r="CA8" i="34"/>
  <c r="CB8" i="34"/>
  <c r="CC8" i="34"/>
  <c r="AG9" i="34"/>
  <c r="AH9" i="34"/>
  <c r="AI9" i="34"/>
  <c r="AJ9" i="34"/>
  <c r="AK9" i="34"/>
  <c r="AL9" i="34"/>
  <c r="AM9" i="34"/>
  <c r="AN9" i="34"/>
  <c r="AO9" i="34"/>
  <c r="AP9" i="34"/>
  <c r="AQ9" i="34"/>
  <c r="AR9" i="34"/>
  <c r="AS9" i="34"/>
  <c r="AT9" i="34"/>
  <c r="AU9" i="34"/>
  <c r="AV9" i="34"/>
  <c r="AW9" i="34"/>
  <c r="AX9" i="34"/>
  <c r="AY9" i="34"/>
  <c r="AZ9" i="34"/>
  <c r="BA9" i="34"/>
  <c r="BB9" i="34"/>
  <c r="BC9" i="34"/>
  <c r="BD9" i="34"/>
  <c r="BE9" i="34"/>
  <c r="BF9" i="34"/>
  <c r="BG9" i="34"/>
  <c r="BH9" i="34"/>
  <c r="BI9" i="34"/>
  <c r="BJ9" i="34"/>
  <c r="BK9" i="34"/>
  <c r="BL9" i="34"/>
  <c r="BM9" i="34"/>
  <c r="BN9" i="34"/>
  <c r="BO9" i="34"/>
  <c r="BP9" i="34"/>
  <c r="BQ9" i="34"/>
  <c r="BR9" i="34"/>
  <c r="BS9" i="34"/>
  <c r="BT9" i="34"/>
  <c r="BU9" i="34"/>
  <c r="BV9" i="34"/>
  <c r="BW9" i="34"/>
  <c r="BX9" i="34"/>
  <c r="BY9" i="34"/>
  <c r="BZ9" i="34"/>
  <c r="CA9" i="34"/>
  <c r="CB9" i="34"/>
  <c r="CC9" i="34"/>
  <c r="AG2" i="39"/>
  <c r="AH2" i="39"/>
  <c r="AI2" i="39"/>
  <c r="AJ2" i="39"/>
  <c r="AK2" i="39"/>
  <c r="AL2" i="39"/>
  <c r="AM2" i="39"/>
  <c r="AN2" i="39"/>
  <c r="AO2" i="39"/>
  <c r="AP2" i="39"/>
  <c r="AQ2" i="39"/>
  <c r="AR2" i="39"/>
  <c r="AS2" i="39"/>
  <c r="AT2" i="39"/>
  <c r="AU2" i="39"/>
  <c r="AV2" i="39"/>
  <c r="AW2" i="39"/>
  <c r="AX2" i="39"/>
  <c r="AY2" i="39"/>
  <c r="AZ2" i="39"/>
  <c r="BA2" i="39"/>
  <c r="BB2" i="39"/>
  <c r="BC2" i="39"/>
  <c r="BD2" i="39"/>
  <c r="BE2" i="39"/>
  <c r="BF2" i="39"/>
  <c r="BG2" i="39"/>
  <c r="BH2" i="39"/>
  <c r="BI2" i="39"/>
  <c r="BJ2" i="39"/>
  <c r="BK2" i="39"/>
  <c r="BL2" i="39"/>
  <c r="BM2" i="39"/>
  <c r="BN2" i="39"/>
  <c r="BO2" i="39"/>
  <c r="BP2" i="39"/>
  <c r="BQ2" i="39"/>
  <c r="BR2" i="39"/>
  <c r="BS2" i="39"/>
  <c r="BT2" i="39"/>
  <c r="BU2" i="39"/>
  <c r="BV2" i="39"/>
  <c r="BW2" i="39"/>
  <c r="BX2" i="39"/>
  <c r="BY2" i="39"/>
  <c r="BZ2" i="39"/>
  <c r="CA2" i="39"/>
  <c r="CB2" i="39"/>
  <c r="CC2" i="39"/>
  <c r="AG3" i="39"/>
  <c r="AH3" i="39"/>
  <c r="AI3" i="39"/>
  <c r="AJ3" i="39"/>
  <c r="AK3" i="39"/>
  <c r="AL3" i="39"/>
  <c r="AM3" i="39"/>
  <c r="AN3" i="39"/>
  <c r="AO3" i="39"/>
  <c r="AP3" i="39"/>
  <c r="AQ3" i="39"/>
  <c r="AR3" i="39"/>
  <c r="AS3" i="39"/>
  <c r="AT3" i="39"/>
  <c r="AU3" i="39"/>
  <c r="AV3" i="39"/>
  <c r="AW3" i="39"/>
  <c r="AX3" i="39"/>
  <c r="AY3" i="39"/>
  <c r="AZ3" i="39"/>
  <c r="BA3" i="39"/>
  <c r="BB3" i="39"/>
  <c r="BC3" i="39"/>
  <c r="BD3" i="39"/>
  <c r="BE3" i="39"/>
  <c r="BF3" i="39"/>
  <c r="BG3" i="39"/>
  <c r="BH3" i="39"/>
  <c r="BI3" i="39"/>
  <c r="BJ3" i="39"/>
  <c r="BK3" i="39"/>
  <c r="BL3" i="39"/>
  <c r="BM3" i="39"/>
  <c r="BN3" i="39"/>
  <c r="BO3" i="39"/>
  <c r="BP3" i="39"/>
  <c r="BQ3" i="39"/>
  <c r="BR3" i="39"/>
  <c r="BS3" i="39"/>
  <c r="BT3" i="39"/>
  <c r="BU3" i="39"/>
  <c r="BV3" i="39"/>
  <c r="BW3" i="39"/>
  <c r="BX3" i="39"/>
  <c r="BY3" i="39"/>
  <c r="BZ3" i="39"/>
  <c r="CA3" i="39"/>
  <c r="CB3" i="39"/>
  <c r="CC3" i="39"/>
  <c r="AG4" i="39"/>
  <c r="AH4" i="39"/>
  <c r="AI4" i="39"/>
  <c r="AJ4" i="39"/>
  <c r="AK4" i="39"/>
  <c r="AL4" i="39"/>
  <c r="AM4" i="39"/>
  <c r="AN4" i="39"/>
  <c r="AO4" i="39"/>
  <c r="AP4" i="39"/>
  <c r="AQ4" i="39"/>
  <c r="AR4" i="39"/>
  <c r="AS4" i="39"/>
  <c r="AT4" i="39"/>
  <c r="AU4" i="39"/>
  <c r="AV4" i="39"/>
  <c r="AW4" i="39"/>
  <c r="AX4" i="39"/>
  <c r="AY4" i="39"/>
  <c r="AZ4" i="39"/>
  <c r="BA4" i="39"/>
  <c r="BB4" i="39"/>
  <c r="BC4" i="39"/>
  <c r="BD4" i="39"/>
  <c r="BE4" i="39"/>
  <c r="BF4" i="39"/>
  <c r="BG4" i="39"/>
  <c r="BH4" i="39"/>
  <c r="BI4" i="39"/>
  <c r="BJ4" i="39"/>
  <c r="BK4" i="39"/>
  <c r="BL4" i="39"/>
  <c r="BM4" i="39"/>
  <c r="BN4" i="39"/>
  <c r="BO4" i="39"/>
  <c r="BP4" i="39"/>
  <c r="BQ4" i="39"/>
  <c r="BR4" i="39"/>
  <c r="BS4" i="39"/>
  <c r="BT4" i="39"/>
  <c r="BU4" i="39"/>
  <c r="BV4" i="39"/>
  <c r="BW4" i="39"/>
  <c r="BX4" i="39"/>
  <c r="BY4" i="39"/>
  <c r="BZ4" i="39"/>
  <c r="CA4" i="39"/>
  <c r="CB4" i="39"/>
  <c r="CC4" i="39"/>
  <c r="AG5" i="39"/>
  <c r="AH5" i="39"/>
  <c r="AI5" i="39"/>
  <c r="AJ5" i="39"/>
  <c r="AK5" i="39"/>
  <c r="AL5" i="39"/>
  <c r="AM5" i="39"/>
  <c r="AN5" i="39"/>
  <c r="AO5" i="39"/>
  <c r="AP5" i="39"/>
  <c r="AQ5" i="39"/>
  <c r="AR5" i="39"/>
  <c r="AS5" i="39"/>
  <c r="AT5" i="39"/>
  <c r="AU5" i="39"/>
  <c r="AV5" i="39"/>
  <c r="AW5" i="39"/>
  <c r="AX5" i="39"/>
  <c r="AY5" i="39"/>
  <c r="AZ5" i="39"/>
  <c r="BA5" i="39"/>
  <c r="BB5" i="39"/>
  <c r="BC5" i="39"/>
  <c r="BD5" i="39"/>
  <c r="BE5" i="39"/>
  <c r="BF5" i="39"/>
  <c r="BG5" i="39"/>
  <c r="BH5" i="39"/>
  <c r="BI5" i="39"/>
  <c r="BJ5" i="39"/>
  <c r="BK5" i="39"/>
  <c r="BL5" i="39"/>
  <c r="BM5" i="39"/>
  <c r="BN5" i="39"/>
  <c r="BO5" i="39"/>
  <c r="BP5" i="39"/>
  <c r="BQ5" i="39"/>
  <c r="BR5" i="39"/>
  <c r="BS5" i="39"/>
  <c r="BT5" i="39"/>
  <c r="BU5" i="39"/>
  <c r="BV5" i="39"/>
  <c r="BW5" i="39"/>
  <c r="BX5" i="39"/>
  <c r="BY5" i="39"/>
  <c r="BZ5" i="39"/>
  <c r="CA5" i="39"/>
  <c r="CB5" i="39"/>
  <c r="CC5" i="39"/>
  <c r="AG6" i="39"/>
  <c r="AH6" i="39"/>
  <c r="AI6" i="39"/>
  <c r="AJ6" i="39"/>
  <c r="AK6" i="39"/>
  <c r="AL6" i="39"/>
  <c r="AM6" i="39"/>
  <c r="AN6" i="39"/>
  <c r="AO6" i="39"/>
  <c r="AP6" i="39"/>
  <c r="AQ6" i="39"/>
  <c r="AR6" i="39"/>
  <c r="AS6" i="39"/>
  <c r="AT6" i="39"/>
  <c r="AU6" i="39"/>
  <c r="AV6" i="39"/>
  <c r="AW6" i="39"/>
  <c r="AX6" i="39"/>
  <c r="AY6" i="39"/>
  <c r="AZ6" i="39"/>
  <c r="BA6" i="39"/>
  <c r="BB6" i="39"/>
  <c r="BC6" i="39"/>
  <c r="BD6" i="39"/>
  <c r="BE6" i="39"/>
  <c r="BF6" i="39"/>
  <c r="BG6" i="39"/>
  <c r="BH6" i="39"/>
  <c r="BI6" i="39"/>
  <c r="BJ6" i="39"/>
  <c r="BK6" i="39"/>
  <c r="BL6" i="39"/>
  <c r="BM6" i="39"/>
  <c r="BN6" i="39"/>
  <c r="BO6" i="39"/>
  <c r="BP6" i="39"/>
  <c r="BQ6" i="39"/>
  <c r="BR6" i="39"/>
  <c r="BS6" i="39"/>
  <c r="BT6" i="39"/>
  <c r="BU6" i="39"/>
  <c r="BV6" i="39"/>
  <c r="BW6" i="39"/>
  <c r="BX6" i="39"/>
  <c r="BY6" i="39"/>
  <c r="BZ6" i="39"/>
  <c r="CA6" i="39"/>
  <c r="CB6" i="39"/>
  <c r="CC6" i="39"/>
  <c r="AG7" i="39"/>
  <c r="AH7" i="39"/>
  <c r="AI7" i="39"/>
  <c r="AJ7" i="39"/>
  <c r="AK7" i="39"/>
  <c r="AL7" i="39"/>
  <c r="AM7" i="39"/>
  <c r="AN7" i="39"/>
  <c r="AO7" i="39"/>
  <c r="AP7" i="39"/>
  <c r="AQ7" i="39"/>
  <c r="AR7" i="39"/>
  <c r="AS7" i="39"/>
  <c r="AT7" i="39"/>
  <c r="AU7" i="39"/>
  <c r="AV7" i="39"/>
  <c r="AW7" i="39"/>
  <c r="AX7" i="39"/>
  <c r="AY7" i="39"/>
  <c r="AZ7" i="39"/>
  <c r="BA7" i="39"/>
  <c r="BB7" i="39"/>
  <c r="BC7" i="39"/>
  <c r="BD7" i="39"/>
  <c r="BE7" i="39"/>
  <c r="BF7" i="39"/>
  <c r="BG7" i="39"/>
  <c r="BH7" i="39"/>
  <c r="BI7" i="39"/>
  <c r="BJ7" i="39"/>
  <c r="BK7" i="39"/>
  <c r="BL7" i="39"/>
  <c r="BM7" i="39"/>
  <c r="BN7" i="39"/>
  <c r="BO7" i="39"/>
  <c r="BP7" i="39"/>
  <c r="BQ7" i="39"/>
  <c r="BR7" i="39"/>
  <c r="BS7" i="39"/>
  <c r="BT7" i="39"/>
  <c r="BU7" i="39"/>
  <c r="BV7" i="39"/>
  <c r="BW7" i="39"/>
  <c r="BX7" i="39"/>
  <c r="BY7" i="39"/>
  <c r="BZ7" i="39"/>
  <c r="CA7" i="39"/>
  <c r="CB7" i="39"/>
  <c r="CC7" i="39"/>
  <c r="AG8" i="39"/>
  <c r="AH8" i="39"/>
  <c r="AI8" i="39"/>
  <c r="AJ8" i="39"/>
  <c r="AK8" i="39"/>
  <c r="AL8" i="39"/>
  <c r="AM8" i="39"/>
  <c r="AN8" i="39"/>
  <c r="AO8" i="39"/>
  <c r="AP8" i="39"/>
  <c r="AQ8" i="39"/>
  <c r="AR8" i="39"/>
  <c r="AS8" i="39"/>
  <c r="AT8" i="39"/>
  <c r="AU8" i="39"/>
  <c r="AV8" i="39"/>
  <c r="AW8" i="39"/>
  <c r="AX8" i="39"/>
  <c r="AY8" i="39"/>
  <c r="AZ8" i="39"/>
  <c r="BA8" i="39"/>
  <c r="BB8" i="39"/>
  <c r="BC8" i="39"/>
  <c r="BD8" i="39"/>
  <c r="BE8" i="39"/>
  <c r="BF8" i="39"/>
  <c r="BG8" i="39"/>
  <c r="BH8" i="39"/>
  <c r="BI8" i="39"/>
  <c r="BJ8" i="39"/>
  <c r="BK8" i="39"/>
  <c r="BL8" i="39"/>
  <c r="BM8" i="39"/>
  <c r="BN8" i="39"/>
  <c r="BO8" i="39"/>
  <c r="BP8" i="39"/>
  <c r="BQ8" i="39"/>
  <c r="BR8" i="39"/>
  <c r="BS8" i="39"/>
  <c r="BT8" i="39"/>
  <c r="BU8" i="39"/>
  <c r="BV8" i="39"/>
  <c r="BW8" i="39"/>
  <c r="BX8" i="39"/>
  <c r="BY8" i="39"/>
  <c r="BZ8" i="39"/>
  <c r="CA8" i="39"/>
  <c r="CB8" i="39"/>
  <c r="CC8" i="39"/>
  <c r="AG9" i="39"/>
  <c r="AH9" i="39"/>
  <c r="AI9" i="39"/>
  <c r="AJ9" i="39"/>
  <c r="AK9" i="39"/>
  <c r="AL9" i="39"/>
  <c r="AM9" i="39"/>
  <c r="AN9" i="39"/>
  <c r="AO9" i="39"/>
  <c r="AP9" i="39"/>
  <c r="AQ9" i="39"/>
  <c r="AR9" i="39"/>
  <c r="AS9" i="39"/>
  <c r="AT9" i="39"/>
  <c r="AU9" i="39"/>
  <c r="AV9" i="39"/>
  <c r="AW9" i="39"/>
  <c r="AX9" i="39"/>
  <c r="AY9" i="39"/>
  <c r="AZ9" i="39"/>
  <c r="BA9" i="39"/>
  <c r="BB9" i="39"/>
  <c r="BC9" i="39"/>
  <c r="BD9" i="39"/>
  <c r="BE9" i="39"/>
  <c r="BF9" i="39"/>
  <c r="BG9" i="39"/>
  <c r="BH9" i="39"/>
  <c r="BI9" i="39"/>
  <c r="BJ9" i="39"/>
  <c r="BK9" i="39"/>
  <c r="BL9" i="39"/>
  <c r="BM9" i="39"/>
  <c r="BN9" i="39"/>
  <c r="BO9" i="39"/>
  <c r="BP9" i="39"/>
  <c r="BQ9" i="39"/>
  <c r="BR9" i="39"/>
  <c r="BS9" i="39"/>
  <c r="BT9" i="39"/>
  <c r="BU9" i="39"/>
  <c r="BV9" i="39"/>
  <c r="BW9" i="39"/>
  <c r="BX9" i="39"/>
  <c r="BY9" i="39"/>
  <c r="BZ9" i="39"/>
  <c r="CA9" i="39"/>
  <c r="CB9" i="39"/>
  <c r="CC9" i="39"/>
  <c r="AG2" i="40"/>
  <c r="AH2" i="40"/>
  <c r="AI2" i="40"/>
  <c r="AJ2" i="40"/>
  <c r="AK2" i="40"/>
  <c r="AL2" i="40"/>
  <c r="AM2" i="40"/>
  <c r="AN2" i="40"/>
  <c r="AO2" i="40"/>
  <c r="AP2" i="40"/>
  <c r="AQ2" i="40"/>
  <c r="AR2" i="40"/>
  <c r="AS2" i="40"/>
  <c r="AT2" i="40"/>
  <c r="AU2" i="40"/>
  <c r="AV2" i="40"/>
  <c r="AW2" i="40"/>
  <c r="AX2" i="40"/>
  <c r="AY2" i="40"/>
  <c r="AZ2" i="40"/>
  <c r="BA2" i="40"/>
  <c r="BB2" i="40"/>
  <c r="BC2" i="40"/>
  <c r="BD2" i="40"/>
  <c r="BE2" i="40"/>
  <c r="BF2" i="40"/>
  <c r="BG2" i="40"/>
  <c r="BH2" i="40"/>
  <c r="BI2" i="40"/>
  <c r="BJ2" i="40"/>
  <c r="BK2" i="40"/>
  <c r="BL2" i="40"/>
  <c r="BM2" i="40"/>
  <c r="BN2" i="40"/>
  <c r="BO2" i="40"/>
  <c r="BP2" i="40"/>
  <c r="BQ2" i="40"/>
  <c r="BR2" i="40"/>
  <c r="BS2" i="40"/>
  <c r="BT2" i="40"/>
  <c r="BU2" i="40"/>
  <c r="BV2" i="40"/>
  <c r="BW2" i="40"/>
  <c r="BX2" i="40"/>
  <c r="BY2" i="40"/>
  <c r="BZ2" i="40"/>
  <c r="CA2" i="40"/>
  <c r="CB2" i="40"/>
  <c r="CC2" i="40"/>
  <c r="AG3" i="40"/>
  <c r="AH3" i="40"/>
  <c r="AI3" i="40"/>
  <c r="AJ3" i="40"/>
  <c r="AK3" i="40"/>
  <c r="AL3" i="40"/>
  <c r="AM3" i="40"/>
  <c r="AN3" i="40"/>
  <c r="AO3" i="40"/>
  <c r="AP3" i="40"/>
  <c r="AQ3" i="40"/>
  <c r="AR3" i="40"/>
  <c r="AS3" i="40"/>
  <c r="AT3" i="40"/>
  <c r="AU3" i="40"/>
  <c r="AV3" i="40"/>
  <c r="AW3" i="40"/>
  <c r="AX3" i="40"/>
  <c r="AY3" i="40"/>
  <c r="AZ3" i="40"/>
  <c r="BA3" i="40"/>
  <c r="BB3" i="40"/>
  <c r="BC3" i="40"/>
  <c r="BD3" i="40"/>
  <c r="BE3" i="40"/>
  <c r="BF3" i="40"/>
  <c r="BG3" i="40"/>
  <c r="BH3" i="40"/>
  <c r="BI3" i="40"/>
  <c r="BJ3" i="40"/>
  <c r="BK3" i="40"/>
  <c r="BL3" i="40"/>
  <c r="BM3" i="40"/>
  <c r="BN3" i="40"/>
  <c r="BO3" i="40"/>
  <c r="BP3" i="40"/>
  <c r="BQ3" i="40"/>
  <c r="BR3" i="40"/>
  <c r="BS3" i="40"/>
  <c r="BT3" i="40"/>
  <c r="BU3" i="40"/>
  <c r="BV3" i="40"/>
  <c r="BW3" i="40"/>
  <c r="BX3" i="40"/>
  <c r="BY3" i="40"/>
  <c r="BZ3" i="40"/>
  <c r="CA3" i="40"/>
  <c r="CB3" i="40"/>
  <c r="CC3" i="40"/>
  <c r="AG4" i="40"/>
  <c r="AH4" i="40"/>
  <c r="AI4" i="40"/>
  <c r="AJ4" i="40"/>
  <c r="AK4" i="40"/>
  <c r="AL4" i="40"/>
  <c r="AM4" i="40"/>
  <c r="AN4" i="40"/>
  <c r="AO4" i="40"/>
  <c r="AP4" i="40"/>
  <c r="AQ4" i="40"/>
  <c r="AR4" i="40"/>
  <c r="AS4" i="40"/>
  <c r="AT4" i="40"/>
  <c r="AU4" i="40"/>
  <c r="AV4" i="40"/>
  <c r="AW4" i="40"/>
  <c r="AX4" i="40"/>
  <c r="AY4" i="40"/>
  <c r="AZ4" i="40"/>
  <c r="BA4" i="40"/>
  <c r="BB4" i="40"/>
  <c r="BC4" i="40"/>
  <c r="BD4" i="40"/>
  <c r="BE4" i="40"/>
  <c r="BF4" i="40"/>
  <c r="BG4" i="40"/>
  <c r="BH4" i="40"/>
  <c r="BI4" i="40"/>
  <c r="BJ4" i="40"/>
  <c r="BK4" i="40"/>
  <c r="BL4" i="40"/>
  <c r="BM4" i="40"/>
  <c r="BN4" i="40"/>
  <c r="BO4" i="40"/>
  <c r="BP4" i="40"/>
  <c r="BQ4" i="40"/>
  <c r="BR4" i="40"/>
  <c r="BS4" i="40"/>
  <c r="BT4" i="40"/>
  <c r="BU4" i="40"/>
  <c r="BV4" i="40"/>
  <c r="BW4" i="40"/>
  <c r="BX4" i="40"/>
  <c r="BY4" i="40"/>
  <c r="BZ4" i="40"/>
  <c r="CA4" i="40"/>
  <c r="CB4" i="40"/>
  <c r="CC4" i="40"/>
  <c r="AG5" i="40"/>
  <c r="AH5" i="40"/>
  <c r="AI5" i="40"/>
  <c r="AJ5" i="40"/>
  <c r="AK5" i="40"/>
  <c r="AL5" i="40"/>
  <c r="AM5" i="40"/>
  <c r="AN5" i="40"/>
  <c r="AO5" i="40"/>
  <c r="AP5" i="40"/>
  <c r="AQ5" i="40"/>
  <c r="AR5" i="40"/>
  <c r="AS5" i="40"/>
  <c r="AT5" i="40"/>
  <c r="AU5" i="40"/>
  <c r="AV5" i="40"/>
  <c r="AW5" i="40"/>
  <c r="AX5" i="40"/>
  <c r="AY5" i="40"/>
  <c r="AZ5" i="40"/>
  <c r="BA5" i="40"/>
  <c r="BB5" i="40"/>
  <c r="BC5" i="40"/>
  <c r="BD5" i="40"/>
  <c r="BE5" i="40"/>
  <c r="BF5" i="40"/>
  <c r="BG5" i="40"/>
  <c r="BH5" i="40"/>
  <c r="BI5" i="40"/>
  <c r="BJ5" i="40"/>
  <c r="BK5" i="40"/>
  <c r="BL5" i="40"/>
  <c r="BM5" i="40"/>
  <c r="BN5" i="40"/>
  <c r="BO5" i="40"/>
  <c r="BP5" i="40"/>
  <c r="BQ5" i="40"/>
  <c r="BR5" i="40"/>
  <c r="BS5" i="40"/>
  <c r="BT5" i="40"/>
  <c r="BU5" i="40"/>
  <c r="BV5" i="40"/>
  <c r="BW5" i="40"/>
  <c r="BX5" i="40"/>
  <c r="BY5" i="40"/>
  <c r="BZ5" i="40"/>
  <c r="CA5" i="40"/>
  <c r="CB5" i="40"/>
  <c r="CC5" i="40"/>
  <c r="AG6" i="40"/>
  <c r="AH6" i="40"/>
  <c r="AI6" i="40"/>
  <c r="AJ6" i="40"/>
  <c r="AK6" i="40"/>
  <c r="AL6" i="40"/>
  <c r="AM6" i="40"/>
  <c r="AN6" i="40"/>
  <c r="AO6" i="40"/>
  <c r="AP6" i="40"/>
  <c r="AQ6" i="40"/>
  <c r="AR6" i="40"/>
  <c r="AS6" i="40"/>
  <c r="AT6" i="40"/>
  <c r="AU6" i="40"/>
  <c r="AV6" i="40"/>
  <c r="AW6" i="40"/>
  <c r="AX6" i="40"/>
  <c r="AY6" i="40"/>
  <c r="AZ6" i="40"/>
  <c r="BA6" i="40"/>
  <c r="BB6" i="40"/>
  <c r="BC6" i="40"/>
  <c r="BD6" i="40"/>
  <c r="BE6" i="40"/>
  <c r="BF6" i="40"/>
  <c r="BG6" i="40"/>
  <c r="BH6" i="40"/>
  <c r="BI6" i="40"/>
  <c r="BJ6" i="40"/>
  <c r="BK6" i="40"/>
  <c r="BL6" i="40"/>
  <c r="BM6" i="40"/>
  <c r="BN6" i="40"/>
  <c r="BO6" i="40"/>
  <c r="BP6" i="40"/>
  <c r="BQ6" i="40"/>
  <c r="BR6" i="40"/>
  <c r="BS6" i="40"/>
  <c r="BT6" i="40"/>
  <c r="BU6" i="40"/>
  <c r="BV6" i="40"/>
  <c r="BW6" i="40"/>
  <c r="BX6" i="40"/>
  <c r="BY6" i="40"/>
  <c r="BZ6" i="40"/>
  <c r="CA6" i="40"/>
  <c r="CB6" i="40"/>
  <c r="CC6" i="40"/>
  <c r="AG7" i="40"/>
  <c r="AH7" i="40"/>
  <c r="AI7" i="40"/>
  <c r="AJ7" i="40"/>
  <c r="AK7" i="40"/>
  <c r="AL7" i="40"/>
  <c r="AM7" i="40"/>
  <c r="AN7" i="40"/>
  <c r="AO7" i="40"/>
  <c r="AP7" i="40"/>
  <c r="AQ7" i="40"/>
  <c r="AR7" i="40"/>
  <c r="AS7" i="40"/>
  <c r="AT7" i="40"/>
  <c r="AU7" i="40"/>
  <c r="AV7" i="40"/>
  <c r="AW7" i="40"/>
  <c r="AX7" i="40"/>
  <c r="AY7" i="40"/>
  <c r="AZ7" i="40"/>
  <c r="BA7" i="40"/>
  <c r="BB7" i="40"/>
  <c r="BC7" i="40"/>
  <c r="BD7" i="40"/>
  <c r="BE7" i="40"/>
  <c r="BF7" i="40"/>
  <c r="BG7" i="40"/>
  <c r="BH7" i="40"/>
  <c r="BI7" i="40"/>
  <c r="BJ7" i="40"/>
  <c r="BK7" i="40"/>
  <c r="BL7" i="40"/>
  <c r="BM7" i="40"/>
  <c r="BN7" i="40"/>
  <c r="BO7" i="40"/>
  <c r="BP7" i="40"/>
  <c r="BQ7" i="40"/>
  <c r="BR7" i="40"/>
  <c r="BS7" i="40"/>
  <c r="BT7" i="40"/>
  <c r="BU7" i="40"/>
  <c r="BV7" i="40"/>
  <c r="BW7" i="40"/>
  <c r="BX7" i="40"/>
  <c r="BY7" i="40"/>
  <c r="BZ7" i="40"/>
  <c r="CA7" i="40"/>
  <c r="CB7" i="40"/>
  <c r="CC7" i="40"/>
  <c r="AG8" i="40"/>
  <c r="AH8" i="40"/>
  <c r="AI8" i="40"/>
  <c r="AJ8" i="40"/>
  <c r="AK8" i="40"/>
  <c r="AL8" i="40"/>
  <c r="AM8" i="40"/>
  <c r="AN8" i="40"/>
  <c r="AO8" i="40"/>
  <c r="AP8" i="40"/>
  <c r="AQ8" i="40"/>
  <c r="AR8" i="40"/>
  <c r="AS8" i="40"/>
  <c r="AT8" i="40"/>
  <c r="AU8" i="40"/>
  <c r="AV8" i="40"/>
  <c r="AW8" i="40"/>
  <c r="AX8" i="40"/>
  <c r="AY8" i="40"/>
  <c r="AZ8" i="40"/>
  <c r="BA8" i="40"/>
  <c r="BB8" i="40"/>
  <c r="BC8" i="40"/>
  <c r="BD8" i="40"/>
  <c r="BE8" i="40"/>
  <c r="BF8" i="40"/>
  <c r="BG8" i="40"/>
  <c r="BH8" i="40"/>
  <c r="BI8" i="40"/>
  <c r="BJ8" i="40"/>
  <c r="BK8" i="40"/>
  <c r="BL8" i="40"/>
  <c r="BM8" i="40"/>
  <c r="BN8" i="40"/>
  <c r="BO8" i="40"/>
  <c r="BP8" i="40"/>
  <c r="BQ8" i="40"/>
  <c r="BR8" i="40"/>
  <c r="BS8" i="40"/>
  <c r="BT8" i="40"/>
  <c r="BU8" i="40"/>
  <c r="BV8" i="40"/>
  <c r="BW8" i="40"/>
  <c r="BX8" i="40"/>
  <c r="BY8" i="40"/>
  <c r="BZ8" i="40"/>
  <c r="CA8" i="40"/>
  <c r="CB8" i="40"/>
  <c r="CC8" i="40"/>
  <c r="AG9" i="40"/>
  <c r="AH9" i="40"/>
  <c r="AI9" i="40"/>
  <c r="AJ9" i="40"/>
  <c r="AK9" i="40"/>
  <c r="AL9" i="40"/>
  <c r="AM9" i="40"/>
  <c r="AN9" i="40"/>
  <c r="AO9" i="40"/>
  <c r="AP9" i="40"/>
  <c r="AQ9" i="40"/>
  <c r="AR9" i="40"/>
  <c r="AS9" i="40"/>
  <c r="AT9" i="40"/>
  <c r="AU9" i="40"/>
  <c r="AV9" i="40"/>
  <c r="AW9" i="40"/>
  <c r="AX9" i="40"/>
  <c r="AY9" i="40"/>
  <c r="AZ9" i="40"/>
  <c r="BA9" i="40"/>
  <c r="BB9" i="40"/>
  <c r="BC9" i="40"/>
  <c r="BD9" i="40"/>
  <c r="BE9" i="40"/>
  <c r="BF9" i="40"/>
  <c r="BG9" i="40"/>
  <c r="BH9" i="40"/>
  <c r="BI9" i="40"/>
  <c r="BJ9" i="40"/>
  <c r="BK9" i="40"/>
  <c r="BL9" i="40"/>
  <c r="BM9" i="40"/>
  <c r="BN9" i="40"/>
  <c r="BO9" i="40"/>
  <c r="BP9" i="40"/>
  <c r="BQ9" i="40"/>
  <c r="BR9" i="40"/>
  <c r="BS9" i="40"/>
  <c r="BT9" i="40"/>
  <c r="BU9" i="40"/>
  <c r="BV9" i="40"/>
  <c r="BW9" i="40"/>
  <c r="BX9" i="40"/>
  <c r="BY9" i="40"/>
  <c r="BZ9" i="40"/>
  <c r="CA9" i="40"/>
  <c r="CB9" i="40"/>
  <c r="CC9" i="40"/>
  <c r="AG2" i="41"/>
  <c r="AH2" i="41"/>
  <c r="AI2" i="41"/>
  <c r="AJ2" i="41"/>
  <c r="AK2" i="41"/>
  <c r="AL2" i="41"/>
  <c r="AM2" i="41"/>
  <c r="AN2" i="41"/>
  <c r="AO2" i="41"/>
  <c r="AP2" i="41"/>
  <c r="AQ2" i="41"/>
  <c r="AR2" i="41"/>
  <c r="AS2" i="41"/>
  <c r="AT2" i="41"/>
  <c r="AU2" i="41"/>
  <c r="AV2" i="41"/>
  <c r="AW2" i="41"/>
  <c r="AX2" i="41"/>
  <c r="AY2" i="41"/>
  <c r="AZ2" i="41"/>
  <c r="BA2" i="41"/>
  <c r="BB2" i="41"/>
  <c r="BC2" i="41"/>
  <c r="BD2" i="41"/>
  <c r="BE2" i="41"/>
  <c r="BF2" i="41"/>
  <c r="BG2" i="41"/>
  <c r="BH2" i="41"/>
  <c r="BI2" i="41"/>
  <c r="BJ2" i="41"/>
  <c r="BK2" i="41"/>
  <c r="BL2" i="41"/>
  <c r="BM2" i="41"/>
  <c r="BN2" i="41"/>
  <c r="BO2" i="41"/>
  <c r="BP2" i="41"/>
  <c r="BQ2" i="41"/>
  <c r="BR2" i="41"/>
  <c r="BS2" i="41"/>
  <c r="BT2" i="41"/>
  <c r="BU2" i="41"/>
  <c r="BV2" i="41"/>
  <c r="BW2" i="41"/>
  <c r="BX2" i="41"/>
  <c r="BY2" i="41"/>
  <c r="BZ2" i="41"/>
  <c r="CA2" i="41"/>
  <c r="CB2" i="41"/>
  <c r="CC2" i="41"/>
  <c r="AG3" i="41"/>
  <c r="AH3" i="41"/>
  <c r="AI3" i="41"/>
  <c r="AJ3" i="41"/>
  <c r="AK3" i="41"/>
  <c r="AL3" i="41"/>
  <c r="AM3" i="41"/>
  <c r="AN3" i="41"/>
  <c r="AO3" i="41"/>
  <c r="AP3" i="41"/>
  <c r="AQ3" i="41"/>
  <c r="AR3" i="41"/>
  <c r="AS3" i="41"/>
  <c r="AT3" i="41"/>
  <c r="AU3" i="41"/>
  <c r="AV3" i="41"/>
  <c r="AW3" i="41"/>
  <c r="AX3" i="41"/>
  <c r="AY3" i="41"/>
  <c r="AZ3" i="41"/>
  <c r="BA3" i="41"/>
  <c r="BB3" i="41"/>
  <c r="BC3" i="41"/>
  <c r="BD3" i="41"/>
  <c r="BE3" i="41"/>
  <c r="BF3" i="41"/>
  <c r="BG3" i="41"/>
  <c r="BH3" i="41"/>
  <c r="BI3" i="41"/>
  <c r="BJ3" i="41"/>
  <c r="BK3" i="41"/>
  <c r="BL3" i="41"/>
  <c r="BM3" i="41"/>
  <c r="BN3" i="41"/>
  <c r="BO3" i="41"/>
  <c r="BP3" i="41"/>
  <c r="BQ3" i="41"/>
  <c r="BR3" i="41"/>
  <c r="BS3" i="41"/>
  <c r="BT3" i="41"/>
  <c r="BU3" i="41"/>
  <c r="BV3" i="41"/>
  <c r="BW3" i="41"/>
  <c r="BX3" i="41"/>
  <c r="BY3" i="41"/>
  <c r="BZ3" i="41"/>
  <c r="CA3" i="41"/>
  <c r="CB3" i="41"/>
  <c r="CC3" i="41"/>
  <c r="AG4" i="41"/>
  <c r="AH4" i="41"/>
  <c r="AI4" i="41"/>
  <c r="AJ4" i="41"/>
  <c r="AK4" i="41"/>
  <c r="AL4" i="41"/>
  <c r="AM4" i="41"/>
  <c r="AN4" i="41"/>
  <c r="AO4" i="41"/>
  <c r="AP4" i="41"/>
  <c r="AQ4" i="41"/>
  <c r="AR4" i="41"/>
  <c r="AS4" i="41"/>
  <c r="AT4" i="41"/>
  <c r="AU4" i="41"/>
  <c r="AV4" i="41"/>
  <c r="AW4" i="41"/>
  <c r="AX4" i="41"/>
  <c r="AY4" i="41"/>
  <c r="AZ4" i="41"/>
  <c r="BA4" i="41"/>
  <c r="BB4" i="41"/>
  <c r="BC4" i="41"/>
  <c r="BD4" i="41"/>
  <c r="BE4" i="41"/>
  <c r="BF4" i="41"/>
  <c r="BG4" i="41"/>
  <c r="BH4" i="41"/>
  <c r="BI4" i="41"/>
  <c r="BJ4" i="41"/>
  <c r="BK4" i="41"/>
  <c r="BL4" i="41"/>
  <c r="BM4" i="41"/>
  <c r="BN4" i="41"/>
  <c r="BO4" i="41"/>
  <c r="BP4" i="41"/>
  <c r="BQ4" i="41"/>
  <c r="BR4" i="41"/>
  <c r="BS4" i="41"/>
  <c r="BT4" i="41"/>
  <c r="BU4" i="41"/>
  <c r="BV4" i="41"/>
  <c r="BW4" i="41"/>
  <c r="BX4" i="41"/>
  <c r="BY4" i="41"/>
  <c r="BZ4" i="41"/>
  <c r="CA4" i="41"/>
  <c r="CB4" i="41"/>
  <c r="CC4" i="41"/>
  <c r="AG5" i="41"/>
  <c r="AH5" i="41"/>
  <c r="AI5" i="41"/>
  <c r="AJ5" i="41"/>
  <c r="AK5" i="41"/>
  <c r="AL5" i="41"/>
  <c r="AM5" i="41"/>
  <c r="AN5" i="41"/>
  <c r="AO5" i="41"/>
  <c r="AP5" i="41"/>
  <c r="AQ5" i="41"/>
  <c r="AR5" i="41"/>
  <c r="AS5" i="41"/>
  <c r="AT5" i="41"/>
  <c r="AU5" i="41"/>
  <c r="AV5" i="41"/>
  <c r="AW5" i="41"/>
  <c r="AX5" i="41"/>
  <c r="AY5" i="41"/>
  <c r="AZ5" i="41"/>
  <c r="BA5" i="41"/>
  <c r="BB5" i="41"/>
  <c r="BC5" i="41"/>
  <c r="BD5" i="41"/>
  <c r="BE5" i="41"/>
  <c r="BF5" i="41"/>
  <c r="BG5" i="41"/>
  <c r="BH5" i="41"/>
  <c r="BI5" i="41"/>
  <c r="BJ5" i="41"/>
  <c r="BK5" i="41"/>
  <c r="BL5" i="41"/>
  <c r="BM5" i="41"/>
  <c r="BN5" i="41"/>
  <c r="BO5" i="41"/>
  <c r="BP5" i="41"/>
  <c r="BQ5" i="41"/>
  <c r="BR5" i="41"/>
  <c r="BS5" i="41"/>
  <c r="BT5" i="41"/>
  <c r="BU5" i="41"/>
  <c r="BV5" i="41"/>
  <c r="BW5" i="41"/>
  <c r="BX5" i="41"/>
  <c r="BY5" i="41"/>
  <c r="BZ5" i="41"/>
  <c r="CA5" i="41"/>
  <c r="CB5" i="41"/>
  <c r="CC5" i="41"/>
  <c r="AG6" i="41"/>
  <c r="AH6" i="41"/>
  <c r="AI6" i="41"/>
  <c r="AJ6" i="41"/>
  <c r="AK6" i="41"/>
  <c r="AL6" i="41"/>
  <c r="AM6" i="41"/>
  <c r="AN6" i="41"/>
  <c r="AO6" i="41"/>
  <c r="AP6" i="41"/>
  <c r="AQ6" i="41"/>
  <c r="AR6" i="41"/>
  <c r="AS6" i="41"/>
  <c r="AT6" i="41"/>
  <c r="AU6" i="41"/>
  <c r="AV6" i="41"/>
  <c r="AW6" i="41"/>
  <c r="AX6" i="41"/>
  <c r="AY6" i="41"/>
  <c r="AZ6" i="41"/>
  <c r="BA6" i="41"/>
  <c r="BB6" i="41"/>
  <c r="BC6" i="41"/>
  <c r="BD6" i="41"/>
  <c r="BE6" i="41"/>
  <c r="BF6" i="41"/>
  <c r="BG6" i="41"/>
  <c r="BH6" i="41"/>
  <c r="BI6" i="41"/>
  <c r="BJ6" i="41"/>
  <c r="BK6" i="41"/>
  <c r="BL6" i="41"/>
  <c r="BM6" i="41"/>
  <c r="BN6" i="41"/>
  <c r="BO6" i="41"/>
  <c r="BP6" i="41"/>
  <c r="BQ6" i="41"/>
  <c r="BR6" i="41"/>
  <c r="BS6" i="41"/>
  <c r="BT6" i="41"/>
  <c r="BU6" i="41"/>
  <c r="BV6" i="41"/>
  <c r="BW6" i="41"/>
  <c r="BX6" i="41"/>
  <c r="BY6" i="41"/>
  <c r="BZ6" i="41"/>
  <c r="CA6" i="41"/>
  <c r="CB6" i="41"/>
  <c r="CC6" i="41"/>
  <c r="AG7" i="41"/>
  <c r="AH7" i="41"/>
  <c r="AI7" i="41"/>
  <c r="AJ7" i="41"/>
  <c r="AK7" i="41"/>
  <c r="AL7" i="41"/>
  <c r="AM7" i="41"/>
  <c r="AN7" i="41"/>
  <c r="AO7" i="41"/>
  <c r="AP7" i="41"/>
  <c r="AQ7" i="41"/>
  <c r="AR7" i="41"/>
  <c r="AS7" i="41"/>
  <c r="AT7" i="41"/>
  <c r="AU7" i="41"/>
  <c r="AV7" i="41"/>
  <c r="AW7" i="41"/>
  <c r="AX7" i="41"/>
  <c r="AY7" i="41"/>
  <c r="AZ7" i="41"/>
  <c r="BA7" i="41"/>
  <c r="BB7" i="41"/>
  <c r="BC7" i="41"/>
  <c r="BD7" i="41"/>
  <c r="BE7" i="41"/>
  <c r="BF7" i="41"/>
  <c r="BG7" i="41"/>
  <c r="BH7" i="41"/>
  <c r="BI7" i="41"/>
  <c r="BJ7" i="41"/>
  <c r="BK7" i="41"/>
  <c r="BL7" i="41"/>
  <c r="BM7" i="41"/>
  <c r="BN7" i="41"/>
  <c r="BO7" i="41"/>
  <c r="BP7" i="41"/>
  <c r="BQ7" i="41"/>
  <c r="BR7" i="41"/>
  <c r="BS7" i="41"/>
  <c r="BT7" i="41"/>
  <c r="BU7" i="41"/>
  <c r="BV7" i="41"/>
  <c r="BW7" i="41"/>
  <c r="BX7" i="41"/>
  <c r="BY7" i="41"/>
  <c r="BZ7" i="41"/>
  <c r="CA7" i="41"/>
  <c r="CB7" i="41"/>
  <c r="CC7" i="41"/>
  <c r="AG8" i="41"/>
  <c r="AH8" i="41"/>
  <c r="AI8" i="41"/>
  <c r="AJ8" i="41"/>
  <c r="AK8" i="41"/>
  <c r="AL8" i="41"/>
  <c r="AM8" i="41"/>
  <c r="AN8" i="41"/>
  <c r="AO8" i="41"/>
  <c r="AP8" i="41"/>
  <c r="AQ8" i="41"/>
  <c r="AR8" i="41"/>
  <c r="AS8" i="41"/>
  <c r="AT8" i="41"/>
  <c r="AU8" i="41"/>
  <c r="AV8" i="41"/>
  <c r="AW8" i="41"/>
  <c r="AX8" i="41"/>
  <c r="AY8" i="41"/>
  <c r="AZ8" i="41"/>
  <c r="BA8" i="41"/>
  <c r="BB8" i="41"/>
  <c r="BC8" i="41"/>
  <c r="BD8" i="41"/>
  <c r="BE8" i="41"/>
  <c r="BF8" i="41"/>
  <c r="BG8" i="41"/>
  <c r="BH8" i="41"/>
  <c r="BI8" i="41"/>
  <c r="BJ8" i="41"/>
  <c r="BK8" i="41"/>
  <c r="BL8" i="41"/>
  <c r="BM8" i="41"/>
  <c r="BN8" i="41"/>
  <c r="BO8" i="41"/>
  <c r="BP8" i="41"/>
  <c r="BQ8" i="41"/>
  <c r="BR8" i="41"/>
  <c r="BS8" i="41"/>
  <c r="BT8" i="41"/>
  <c r="BU8" i="41"/>
  <c r="BV8" i="41"/>
  <c r="BW8" i="41"/>
  <c r="BX8" i="41"/>
  <c r="BY8" i="41"/>
  <c r="BZ8" i="41"/>
  <c r="CA8" i="41"/>
  <c r="CB8" i="41"/>
  <c r="CC8" i="41"/>
  <c r="AG9" i="41"/>
  <c r="AH9" i="41"/>
  <c r="AI9" i="41"/>
  <c r="AJ9" i="41"/>
  <c r="AK9" i="41"/>
  <c r="AL9" i="41"/>
  <c r="AM9" i="41"/>
  <c r="AN9" i="41"/>
  <c r="AO9" i="41"/>
  <c r="AP9" i="41"/>
  <c r="AQ9" i="41"/>
  <c r="AR9" i="41"/>
  <c r="AS9" i="41"/>
  <c r="AT9" i="41"/>
  <c r="AU9" i="41"/>
  <c r="AV9" i="41"/>
  <c r="AW9" i="41"/>
  <c r="AX9" i="41"/>
  <c r="AY9" i="41"/>
  <c r="AZ9" i="41"/>
  <c r="BA9" i="41"/>
  <c r="BB9" i="41"/>
  <c r="BC9" i="41"/>
  <c r="BD9" i="41"/>
  <c r="BE9" i="41"/>
  <c r="BF9" i="41"/>
  <c r="BG9" i="41"/>
  <c r="BH9" i="41"/>
  <c r="BI9" i="41"/>
  <c r="BJ9" i="41"/>
  <c r="BK9" i="41"/>
  <c r="BL9" i="41"/>
  <c r="BM9" i="41"/>
  <c r="BN9" i="41"/>
  <c r="BO9" i="41"/>
  <c r="BP9" i="41"/>
  <c r="BQ9" i="41"/>
  <c r="BR9" i="41"/>
  <c r="BS9" i="41"/>
  <c r="BT9" i="41"/>
  <c r="BU9" i="41"/>
  <c r="BV9" i="41"/>
  <c r="BW9" i="41"/>
  <c r="BX9" i="41"/>
  <c r="BY9" i="41"/>
  <c r="BZ9" i="41"/>
  <c r="CA9" i="41"/>
  <c r="CB9" i="41"/>
  <c r="CC9" i="41"/>
  <c r="AG2" i="42"/>
  <c r="AH2" i="42"/>
  <c r="AI2" i="42"/>
  <c r="AJ2" i="42"/>
  <c r="AK2" i="42"/>
  <c r="AL2" i="42"/>
  <c r="AM2" i="42"/>
  <c r="AN2" i="42"/>
  <c r="AO2" i="42"/>
  <c r="AP2" i="42"/>
  <c r="AQ2" i="42"/>
  <c r="AR2" i="42"/>
  <c r="AS2" i="42"/>
  <c r="AT2" i="42"/>
  <c r="AU2" i="42"/>
  <c r="AV2" i="42"/>
  <c r="AW2" i="42"/>
  <c r="AX2" i="42"/>
  <c r="AY2" i="42"/>
  <c r="AZ2" i="42"/>
  <c r="BA2" i="42"/>
  <c r="BB2" i="42"/>
  <c r="BC2" i="42"/>
  <c r="BD2" i="42"/>
  <c r="BE2" i="42"/>
  <c r="BF2" i="42"/>
  <c r="BG2" i="42"/>
  <c r="BH2" i="42"/>
  <c r="BI2" i="42"/>
  <c r="BJ2" i="42"/>
  <c r="BK2" i="42"/>
  <c r="BL2" i="42"/>
  <c r="BM2" i="42"/>
  <c r="BN2" i="42"/>
  <c r="BO2" i="42"/>
  <c r="BP2" i="42"/>
  <c r="BQ2" i="42"/>
  <c r="BR2" i="42"/>
  <c r="BS2" i="42"/>
  <c r="BT2" i="42"/>
  <c r="BU2" i="42"/>
  <c r="BV2" i="42"/>
  <c r="BW2" i="42"/>
  <c r="BX2" i="42"/>
  <c r="BY2" i="42"/>
  <c r="BZ2" i="42"/>
  <c r="CA2" i="42"/>
  <c r="CB2" i="42"/>
  <c r="CC2" i="42"/>
  <c r="AG3" i="42"/>
  <c r="AH3" i="42"/>
  <c r="AI3" i="42"/>
  <c r="AJ3" i="42"/>
  <c r="AK3" i="42"/>
  <c r="AL3" i="42"/>
  <c r="AM3" i="42"/>
  <c r="AN3" i="42"/>
  <c r="AO3" i="42"/>
  <c r="AP3" i="42"/>
  <c r="AQ3" i="42"/>
  <c r="AR3" i="42"/>
  <c r="AS3" i="42"/>
  <c r="AT3" i="42"/>
  <c r="AU3" i="42"/>
  <c r="AV3" i="42"/>
  <c r="AW3" i="42"/>
  <c r="AX3" i="42"/>
  <c r="AY3" i="42"/>
  <c r="AZ3" i="42"/>
  <c r="BA3" i="42"/>
  <c r="BB3" i="42"/>
  <c r="BC3" i="42"/>
  <c r="BD3" i="42"/>
  <c r="BE3" i="42"/>
  <c r="BF3" i="42"/>
  <c r="BG3" i="42"/>
  <c r="BH3" i="42"/>
  <c r="BI3" i="42"/>
  <c r="BJ3" i="42"/>
  <c r="BK3" i="42"/>
  <c r="BL3" i="42"/>
  <c r="BM3" i="42"/>
  <c r="BN3" i="42"/>
  <c r="BO3" i="42"/>
  <c r="BP3" i="42"/>
  <c r="BQ3" i="42"/>
  <c r="BR3" i="42"/>
  <c r="BS3" i="42"/>
  <c r="BT3" i="42"/>
  <c r="BU3" i="42"/>
  <c r="BV3" i="42"/>
  <c r="BW3" i="42"/>
  <c r="BX3" i="42"/>
  <c r="BY3" i="42"/>
  <c r="BZ3" i="42"/>
  <c r="CA3" i="42"/>
  <c r="CB3" i="42"/>
  <c r="CC3" i="42"/>
  <c r="AG4" i="42"/>
  <c r="AH4" i="42"/>
  <c r="AI4" i="42"/>
  <c r="AJ4" i="42"/>
  <c r="AK4" i="42"/>
  <c r="AL4" i="42"/>
  <c r="AM4" i="42"/>
  <c r="AN4" i="42"/>
  <c r="AO4" i="42"/>
  <c r="AP4" i="42"/>
  <c r="AQ4" i="42"/>
  <c r="AR4" i="42"/>
  <c r="AS4" i="42"/>
  <c r="AT4" i="42"/>
  <c r="AU4" i="42"/>
  <c r="AV4" i="42"/>
  <c r="AW4" i="42"/>
  <c r="AX4" i="42"/>
  <c r="AY4" i="42"/>
  <c r="AZ4" i="42"/>
  <c r="BA4" i="42"/>
  <c r="BB4" i="42"/>
  <c r="BC4" i="42"/>
  <c r="BD4" i="42"/>
  <c r="BE4" i="42"/>
  <c r="BF4" i="42"/>
  <c r="BG4" i="42"/>
  <c r="BH4" i="42"/>
  <c r="BI4" i="42"/>
  <c r="BJ4" i="42"/>
  <c r="BK4" i="42"/>
  <c r="BL4" i="42"/>
  <c r="BM4" i="42"/>
  <c r="BN4" i="42"/>
  <c r="BO4" i="42"/>
  <c r="BP4" i="42"/>
  <c r="BQ4" i="42"/>
  <c r="BR4" i="42"/>
  <c r="BS4" i="42"/>
  <c r="BT4" i="42"/>
  <c r="BU4" i="42"/>
  <c r="BV4" i="42"/>
  <c r="BW4" i="42"/>
  <c r="BX4" i="42"/>
  <c r="BY4" i="42"/>
  <c r="BZ4" i="42"/>
  <c r="CA4" i="42"/>
  <c r="CB4" i="42"/>
  <c r="CC4" i="42"/>
  <c r="AG5" i="42"/>
  <c r="AH5" i="42"/>
  <c r="AI5" i="42"/>
  <c r="AJ5" i="42"/>
  <c r="AK5" i="42"/>
  <c r="AL5" i="42"/>
  <c r="AM5" i="42"/>
  <c r="AN5" i="42"/>
  <c r="AO5" i="42"/>
  <c r="AP5" i="42"/>
  <c r="AQ5" i="42"/>
  <c r="AR5" i="42"/>
  <c r="AS5" i="42"/>
  <c r="AT5" i="42"/>
  <c r="AU5" i="42"/>
  <c r="AV5" i="42"/>
  <c r="AW5" i="42"/>
  <c r="AX5" i="42"/>
  <c r="AY5" i="42"/>
  <c r="AZ5" i="42"/>
  <c r="BA5" i="42"/>
  <c r="BB5" i="42"/>
  <c r="BC5" i="42"/>
  <c r="BD5" i="42"/>
  <c r="BE5" i="42"/>
  <c r="BF5" i="42"/>
  <c r="BG5" i="42"/>
  <c r="BH5" i="42"/>
  <c r="BI5" i="42"/>
  <c r="BJ5" i="42"/>
  <c r="BK5" i="42"/>
  <c r="BL5" i="42"/>
  <c r="BM5" i="42"/>
  <c r="BN5" i="42"/>
  <c r="BO5" i="42"/>
  <c r="BP5" i="42"/>
  <c r="BQ5" i="42"/>
  <c r="BR5" i="42"/>
  <c r="BS5" i="42"/>
  <c r="BT5" i="42"/>
  <c r="BU5" i="42"/>
  <c r="BV5" i="42"/>
  <c r="BW5" i="42"/>
  <c r="BX5" i="42"/>
  <c r="BY5" i="42"/>
  <c r="BZ5" i="42"/>
  <c r="CA5" i="42"/>
  <c r="CB5" i="42"/>
  <c r="CC5" i="42"/>
  <c r="AG6" i="42"/>
  <c r="AH6" i="42"/>
  <c r="AI6" i="42"/>
  <c r="AJ6" i="42"/>
  <c r="AK6" i="42"/>
  <c r="AL6" i="42"/>
  <c r="AM6" i="42"/>
  <c r="AN6" i="42"/>
  <c r="AO6" i="42"/>
  <c r="AP6" i="42"/>
  <c r="AQ6" i="42"/>
  <c r="AR6" i="42"/>
  <c r="AS6" i="42"/>
  <c r="AT6" i="42"/>
  <c r="AU6" i="42"/>
  <c r="AV6" i="42"/>
  <c r="AW6" i="42"/>
  <c r="AX6" i="42"/>
  <c r="AY6" i="42"/>
  <c r="AZ6" i="42"/>
  <c r="BA6" i="42"/>
  <c r="BB6" i="42"/>
  <c r="BC6" i="42"/>
  <c r="BD6" i="42"/>
  <c r="BE6" i="42"/>
  <c r="BF6" i="42"/>
  <c r="BG6" i="42"/>
  <c r="BH6" i="42"/>
  <c r="BI6" i="42"/>
  <c r="BJ6" i="42"/>
  <c r="BK6" i="42"/>
  <c r="BL6" i="42"/>
  <c r="BM6" i="42"/>
  <c r="BN6" i="42"/>
  <c r="BO6" i="42"/>
  <c r="BP6" i="42"/>
  <c r="BQ6" i="42"/>
  <c r="BR6" i="42"/>
  <c r="BS6" i="42"/>
  <c r="BT6" i="42"/>
  <c r="BU6" i="42"/>
  <c r="BV6" i="42"/>
  <c r="BW6" i="42"/>
  <c r="BX6" i="42"/>
  <c r="BY6" i="42"/>
  <c r="BZ6" i="42"/>
  <c r="CA6" i="42"/>
  <c r="CB6" i="42"/>
  <c r="CC6" i="42"/>
  <c r="AG7" i="42"/>
  <c r="AH7" i="42"/>
  <c r="AI7" i="42"/>
  <c r="AJ7" i="42"/>
  <c r="AK7" i="42"/>
  <c r="AL7" i="42"/>
  <c r="AM7" i="42"/>
  <c r="AN7" i="42"/>
  <c r="AO7" i="42"/>
  <c r="AP7" i="42"/>
  <c r="AQ7" i="42"/>
  <c r="AR7" i="42"/>
  <c r="AS7" i="42"/>
  <c r="AT7" i="42"/>
  <c r="AU7" i="42"/>
  <c r="AV7" i="42"/>
  <c r="AW7" i="42"/>
  <c r="AX7" i="42"/>
  <c r="AY7" i="42"/>
  <c r="AZ7" i="42"/>
  <c r="BA7" i="42"/>
  <c r="BB7" i="42"/>
  <c r="BC7" i="42"/>
  <c r="BD7" i="42"/>
  <c r="BE7" i="42"/>
  <c r="BF7" i="42"/>
  <c r="BG7" i="42"/>
  <c r="BH7" i="42"/>
  <c r="BI7" i="42"/>
  <c r="BJ7" i="42"/>
  <c r="BK7" i="42"/>
  <c r="BL7" i="42"/>
  <c r="BM7" i="42"/>
  <c r="BN7" i="42"/>
  <c r="BO7" i="42"/>
  <c r="BP7" i="42"/>
  <c r="BQ7" i="42"/>
  <c r="BR7" i="42"/>
  <c r="BS7" i="42"/>
  <c r="BT7" i="42"/>
  <c r="BU7" i="42"/>
  <c r="BV7" i="42"/>
  <c r="BW7" i="42"/>
  <c r="BX7" i="42"/>
  <c r="BY7" i="42"/>
  <c r="BZ7" i="42"/>
  <c r="CA7" i="42"/>
  <c r="CB7" i="42"/>
  <c r="CC7" i="42"/>
  <c r="AG8" i="42"/>
  <c r="AH8" i="42"/>
  <c r="AI8" i="42"/>
  <c r="AJ8" i="42"/>
  <c r="AK8" i="42"/>
  <c r="AL8" i="42"/>
  <c r="AM8" i="42"/>
  <c r="AN8" i="42"/>
  <c r="AO8" i="42"/>
  <c r="AP8" i="42"/>
  <c r="AQ8" i="42"/>
  <c r="AR8" i="42"/>
  <c r="AS8" i="42"/>
  <c r="AT8" i="42"/>
  <c r="AU8" i="42"/>
  <c r="AV8" i="42"/>
  <c r="AW8" i="42"/>
  <c r="AX8" i="42"/>
  <c r="AY8" i="42"/>
  <c r="AZ8" i="42"/>
  <c r="BA8" i="42"/>
  <c r="BB8" i="42"/>
  <c r="BC8" i="42"/>
  <c r="BD8" i="42"/>
  <c r="BE8" i="42"/>
  <c r="BF8" i="42"/>
  <c r="BG8" i="42"/>
  <c r="BH8" i="42"/>
  <c r="BI8" i="42"/>
  <c r="BJ8" i="42"/>
  <c r="BK8" i="42"/>
  <c r="BL8" i="42"/>
  <c r="BM8" i="42"/>
  <c r="BN8" i="42"/>
  <c r="BO8" i="42"/>
  <c r="BP8" i="42"/>
  <c r="BQ8" i="42"/>
  <c r="BR8" i="42"/>
  <c r="BS8" i="42"/>
  <c r="BT8" i="42"/>
  <c r="BU8" i="42"/>
  <c r="BV8" i="42"/>
  <c r="BW8" i="42"/>
  <c r="BX8" i="42"/>
  <c r="BY8" i="42"/>
  <c r="BZ8" i="42"/>
  <c r="CA8" i="42"/>
  <c r="CB8" i="42"/>
  <c r="CC8" i="42"/>
  <c r="AG9" i="42"/>
  <c r="AH9" i="42"/>
  <c r="AI9" i="42"/>
  <c r="AJ9" i="42"/>
  <c r="AK9" i="42"/>
  <c r="AL9" i="42"/>
  <c r="AM9" i="42"/>
  <c r="AN9" i="42"/>
  <c r="AO9" i="42"/>
  <c r="AP9" i="42"/>
  <c r="AQ9" i="42"/>
  <c r="AR9" i="42"/>
  <c r="AS9" i="42"/>
  <c r="AT9" i="42"/>
  <c r="AU9" i="42"/>
  <c r="AV9" i="42"/>
  <c r="AW9" i="42"/>
  <c r="AX9" i="42"/>
  <c r="AY9" i="42"/>
  <c r="AZ9" i="42"/>
  <c r="BA9" i="42"/>
  <c r="BB9" i="42"/>
  <c r="BC9" i="42"/>
  <c r="BD9" i="42"/>
  <c r="BE9" i="42"/>
  <c r="BF9" i="42"/>
  <c r="BG9" i="42"/>
  <c r="BH9" i="42"/>
  <c r="BI9" i="42"/>
  <c r="BJ9" i="42"/>
  <c r="BK9" i="42"/>
  <c r="BL9" i="42"/>
  <c r="BM9" i="42"/>
  <c r="BN9" i="42"/>
  <c r="BO9" i="42"/>
  <c r="BP9" i="42"/>
  <c r="BQ9" i="42"/>
  <c r="BR9" i="42"/>
  <c r="BS9" i="42"/>
  <c r="BT9" i="42"/>
  <c r="BU9" i="42"/>
  <c r="BV9" i="42"/>
  <c r="BW9" i="42"/>
  <c r="BX9" i="42"/>
  <c r="BY9" i="42"/>
  <c r="BZ9" i="42"/>
  <c r="CA9" i="42"/>
  <c r="CB9" i="42"/>
  <c r="CC9" i="42"/>
  <c r="AG2" i="43"/>
  <c r="AH2" i="43"/>
  <c r="AI2" i="43"/>
  <c r="AJ2" i="43"/>
  <c r="AK2" i="43"/>
  <c r="AL2" i="43"/>
  <c r="AM2" i="43"/>
  <c r="AN2" i="43"/>
  <c r="AO2" i="43"/>
  <c r="AP2" i="43"/>
  <c r="AQ2" i="43"/>
  <c r="AR2" i="43"/>
  <c r="AS2" i="43"/>
  <c r="AT2" i="43"/>
  <c r="AU2" i="43"/>
  <c r="AV2" i="43"/>
  <c r="AW2" i="43"/>
  <c r="AX2" i="43"/>
  <c r="AY2" i="43"/>
  <c r="AZ2" i="43"/>
  <c r="BA2" i="43"/>
  <c r="BB2" i="43"/>
  <c r="BC2" i="43"/>
  <c r="BD2" i="43"/>
  <c r="BE2" i="43"/>
  <c r="BF2" i="43"/>
  <c r="BG2" i="43"/>
  <c r="BH2" i="43"/>
  <c r="BI2" i="43"/>
  <c r="BJ2" i="43"/>
  <c r="BK2" i="43"/>
  <c r="BL2" i="43"/>
  <c r="BM2" i="43"/>
  <c r="BN2" i="43"/>
  <c r="BO2" i="43"/>
  <c r="BP2" i="43"/>
  <c r="BQ2" i="43"/>
  <c r="BR2" i="43"/>
  <c r="BS2" i="43"/>
  <c r="BT2" i="43"/>
  <c r="BU2" i="43"/>
  <c r="BV2" i="43"/>
  <c r="BW2" i="43"/>
  <c r="BX2" i="43"/>
  <c r="BY2" i="43"/>
  <c r="BZ2" i="43"/>
  <c r="CA2" i="43"/>
  <c r="CB2" i="43"/>
  <c r="CC2" i="43"/>
  <c r="AG3" i="43"/>
  <c r="AH3" i="43"/>
  <c r="AI3" i="43"/>
  <c r="AJ3" i="43"/>
  <c r="AK3" i="43"/>
  <c r="AL3" i="43"/>
  <c r="AM3" i="43"/>
  <c r="AN3" i="43"/>
  <c r="AO3" i="43"/>
  <c r="AP3" i="43"/>
  <c r="AQ3" i="43"/>
  <c r="AR3" i="43"/>
  <c r="AS3" i="43"/>
  <c r="AT3" i="43"/>
  <c r="AU3" i="43"/>
  <c r="AV3" i="43"/>
  <c r="AW3" i="43"/>
  <c r="AX3" i="43"/>
  <c r="AY3" i="43"/>
  <c r="AZ3" i="43"/>
  <c r="BA3" i="43"/>
  <c r="BB3" i="43"/>
  <c r="BC3" i="43"/>
  <c r="BD3" i="43"/>
  <c r="BE3" i="43"/>
  <c r="BF3" i="43"/>
  <c r="BG3" i="43"/>
  <c r="BH3" i="43"/>
  <c r="BI3" i="43"/>
  <c r="BJ3" i="43"/>
  <c r="BK3" i="43"/>
  <c r="BL3" i="43"/>
  <c r="BM3" i="43"/>
  <c r="BN3" i="43"/>
  <c r="BO3" i="43"/>
  <c r="BP3" i="43"/>
  <c r="BQ3" i="43"/>
  <c r="BR3" i="43"/>
  <c r="BS3" i="43"/>
  <c r="BT3" i="43"/>
  <c r="BU3" i="43"/>
  <c r="BV3" i="43"/>
  <c r="BW3" i="43"/>
  <c r="BX3" i="43"/>
  <c r="BY3" i="43"/>
  <c r="BZ3" i="43"/>
  <c r="CA3" i="43"/>
  <c r="CB3" i="43"/>
  <c r="CC3" i="43"/>
  <c r="AG4" i="43"/>
  <c r="AH4" i="43"/>
  <c r="AI4" i="43"/>
  <c r="AJ4" i="43"/>
  <c r="AK4" i="43"/>
  <c r="AL4" i="43"/>
  <c r="AM4" i="43"/>
  <c r="AN4" i="43"/>
  <c r="AO4" i="43"/>
  <c r="AP4" i="43"/>
  <c r="AQ4" i="43"/>
  <c r="AR4" i="43"/>
  <c r="AS4" i="43"/>
  <c r="AT4" i="43"/>
  <c r="AU4" i="43"/>
  <c r="AV4" i="43"/>
  <c r="AW4" i="43"/>
  <c r="AX4" i="43"/>
  <c r="AY4" i="43"/>
  <c r="AZ4" i="43"/>
  <c r="BA4" i="43"/>
  <c r="BB4" i="43"/>
  <c r="BC4" i="43"/>
  <c r="BD4" i="43"/>
  <c r="BE4" i="43"/>
  <c r="BF4" i="43"/>
  <c r="BG4" i="43"/>
  <c r="BH4" i="43"/>
  <c r="BI4" i="43"/>
  <c r="BJ4" i="43"/>
  <c r="BK4" i="43"/>
  <c r="BL4" i="43"/>
  <c r="BM4" i="43"/>
  <c r="BN4" i="43"/>
  <c r="BO4" i="43"/>
  <c r="BP4" i="43"/>
  <c r="BQ4" i="43"/>
  <c r="BR4" i="43"/>
  <c r="BS4" i="43"/>
  <c r="BT4" i="43"/>
  <c r="BU4" i="43"/>
  <c r="BV4" i="43"/>
  <c r="BW4" i="43"/>
  <c r="BX4" i="43"/>
  <c r="BY4" i="43"/>
  <c r="BZ4" i="43"/>
  <c r="CA4" i="43"/>
  <c r="CB4" i="43"/>
  <c r="CC4" i="43"/>
  <c r="AG5" i="43"/>
  <c r="AH5" i="43"/>
  <c r="AI5" i="43"/>
  <c r="AJ5" i="43"/>
  <c r="AK5" i="43"/>
  <c r="AL5" i="43"/>
  <c r="AM5" i="43"/>
  <c r="AN5" i="43"/>
  <c r="AO5" i="43"/>
  <c r="AP5" i="43"/>
  <c r="AQ5" i="43"/>
  <c r="AR5" i="43"/>
  <c r="AS5" i="43"/>
  <c r="AT5" i="43"/>
  <c r="AU5" i="43"/>
  <c r="AV5" i="43"/>
  <c r="AW5" i="43"/>
  <c r="AX5" i="43"/>
  <c r="AY5" i="43"/>
  <c r="AZ5" i="43"/>
  <c r="BA5" i="43"/>
  <c r="BB5" i="43"/>
  <c r="BC5" i="43"/>
  <c r="BD5" i="43"/>
  <c r="BE5" i="43"/>
  <c r="BF5" i="43"/>
  <c r="BG5" i="43"/>
  <c r="BH5" i="43"/>
  <c r="BI5" i="43"/>
  <c r="BJ5" i="43"/>
  <c r="BK5" i="43"/>
  <c r="BL5" i="43"/>
  <c r="BM5" i="43"/>
  <c r="BN5" i="43"/>
  <c r="BO5" i="43"/>
  <c r="BP5" i="43"/>
  <c r="BQ5" i="43"/>
  <c r="BR5" i="43"/>
  <c r="BS5" i="43"/>
  <c r="BT5" i="43"/>
  <c r="BU5" i="43"/>
  <c r="BV5" i="43"/>
  <c r="BW5" i="43"/>
  <c r="BX5" i="43"/>
  <c r="BY5" i="43"/>
  <c r="BZ5" i="43"/>
  <c r="CA5" i="43"/>
  <c r="CB5" i="43"/>
  <c r="CC5" i="43"/>
  <c r="AG6" i="43"/>
  <c r="AH6" i="43"/>
  <c r="AI6" i="43"/>
  <c r="AJ6" i="43"/>
  <c r="AK6" i="43"/>
  <c r="AL6" i="43"/>
  <c r="AM6" i="43"/>
  <c r="AN6" i="43"/>
  <c r="AO6" i="43"/>
  <c r="AP6" i="43"/>
  <c r="AQ6" i="43"/>
  <c r="AR6" i="43"/>
  <c r="AS6" i="43"/>
  <c r="AT6" i="43"/>
  <c r="AU6" i="43"/>
  <c r="AV6" i="43"/>
  <c r="AW6" i="43"/>
  <c r="AX6" i="43"/>
  <c r="AY6" i="43"/>
  <c r="AZ6" i="43"/>
  <c r="BA6" i="43"/>
  <c r="BB6" i="43"/>
  <c r="BC6" i="43"/>
  <c r="BD6" i="43"/>
  <c r="BE6" i="43"/>
  <c r="BF6" i="43"/>
  <c r="BG6" i="43"/>
  <c r="BH6" i="43"/>
  <c r="BI6" i="43"/>
  <c r="BJ6" i="43"/>
  <c r="BK6" i="43"/>
  <c r="BL6" i="43"/>
  <c r="BM6" i="43"/>
  <c r="BN6" i="43"/>
  <c r="BO6" i="43"/>
  <c r="BP6" i="43"/>
  <c r="BQ6" i="43"/>
  <c r="BR6" i="43"/>
  <c r="BS6" i="43"/>
  <c r="BT6" i="43"/>
  <c r="BU6" i="43"/>
  <c r="BV6" i="43"/>
  <c r="BW6" i="43"/>
  <c r="BX6" i="43"/>
  <c r="BY6" i="43"/>
  <c r="BZ6" i="43"/>
  <c r="CA6" i="43"/>
  <c r="CB6" i="43"/>
  <c r="CC6" i="43"/>
  <c r="AG7" i="43"/>
  <c r="AH7" i="43"/>
  <c r="AI7" i="43"/>
  <c r="AJ7" i="43"/>
  <c r="AK7" i="43"/>
  <c r="AL7" i="43"/>
  <c r="AM7" i="43"/>
  <c r="AN7" i="43"/>
  <c r="AO7" i="43"/>
  <c r="AP7" i="43"/>
  <c r="AQ7" i="43"/>
  <c r="AR7" i="43"/>
  <c r="AS7" i="43"/>
  <c r="AT7" i="43"/>
  <c r="AU7" i="43"/>
  <c r="AV7" i="43"/>
  <c r="AW7" i="43"/>
  <c r="AX7" i="43"/>
  <c r="AY7" i="43"/>
  <c r="AZ7" i="43"/>
  <c r="BA7" i="43"/>
  <c r="BB7" i="43"/>
  <c r="BC7" i="43"/>
  <c r="BD7" i="43"/>
  <c r="BE7" i="43"/>
  <c r="BF7" i="43"/>
  <c r="BG7" i="43"/>
  <c r="BH7" i="43"/>
  <c r="BI7" i="43"/>
  <c r="BJ7" i="43"/>
  <c r="BK7" i="43"/>
  <c r="BL7" i="43"/>
  <c r="BM7" i="43"/>
  <c r="BN7" i="43"/>
  <c r="BO7" i="43"/>
  <c r="BP7" i="43"/>
  <c r="BQ7" i="43"/>
  <c r="BR7" i="43"/>
  <c r="BS7" i="43"/>
  <c r="BT7" i="43"/>
  <c r="BU7" i="43"/>
  <c r="BV7" i="43"/>
  <c r="BW7" i="43"/>
  <c r="BX7" i="43"/>
  <c r="BY7" i="43"/>
  <c r="BZ7" i="43"/>
  <c r="CA7" i="43"/>
  <c r="CB7" i="43"/>
  <c r="CC7" i="43"/>
  <c r="AG8" i="43"/>
  <c r="AH8" i="43"/>
  <c r="AI8" i="43"/>
  <c r="AJ8" i="43"/>
  <c r="AK8" i="43"/>
  <c r="AL8" i="43"/>
  <c r="AM8" i="43"/>
  <c r="AN8" i="43"/>
  <c r="AO8" i="43"/>
  <c r="AP8" i="43"/>
  <c r="AQ8" i="43"/>
  <c r="AR8" i="43"/>
  <c r="AS8" i="43"/>
  <c r="AT8" i="43"/>
  <c r="AU8" i="43"/>
  <c r="AV8" i="43"/>
  <c r="AW8" i="43"/>
  <c r="AX8" i="43"/>
  <c r="AY8" i="43"/>
  <c r="AZ8" i="43"/>
  <c r="BA8" i="43"/>
  <c r="BB8" i="43"/>
  <c r="BC8" i="43"/>
  <c r="BD8" i="43"/>
  <c r="BE8" i="43"/>
  <c r="BF8" i="43"/>
  <c r="BG8" i="43"/>
  <c r="BH8" i="43"/>
  <c r="BI8" i="43"/>
  <c r="BJ8" i="43"/>
  <c r="BK8" i="43"/>
  <c r="BL8" i="43"/>
  <c r="BM8" i="43"/>
  <c r="BN8" i="43"/>
  <c r="BO8" i="43"/>
  <c r="BP8" i="43"/>
  <c r="BQ8" i="43"/>
  <c r="BR8" i="43"/>
  <c r="BS8" i="43"/>
  <c r="BT8" i="43"/>
  <c r="BU8" i="43"/>
  <c r="BV8" i="43"/>
  <c r="BW8" i="43"/>
  <c r="BX8" i="43"/>
  <c r="BY8" i="43"/>
  <c r="BZ8" i="43"/>
  <c r="CA8" i="43"/>
  <c r="CB8" i="43"/>
  <c r="CC8" i="43"/>
  <c r="AG9" i="43"/>
  <c r="AH9" i="43"/>
  <c r="AI9" i="43"/>
  <c r="AJ9" i="43"/>
  <c r="AK9" i="43"/>
  <c r="AL9" i="43"/>
  <c r="AM9" i="43"/>
  <c r="AN9" i="43"/>
  <c r="AO9" i="43"/>
  <c r="AP9" i="43"/>
  <c r="AQ9" i="43"/>
  <c r="AR9" i="43"/>
  <c r="AS9" i="43"/>
  <c r="AT9" i="43"/>
  <c r="AU9" i="43"/>
  <c r="AV9" i="43"/>
  <c r="AW9" i="43"/>
  <c r="AX9" i="43"/>
  <c r="AY9" i="43"/>
  <c r="AZ9" i="43"/>
  <c r="BA9" i="43"/>
  <c r="BB9" i="43"/>
  <c r="BC9" i="43"/>
  <c r="BD9" i="43"/>
  <c r="BE9" i="43"/>
  <c r="BF9" i="43"/>
  <c r="BG9" i="43"/>
  <c r="BH9" i="43"/>
  <c r="BI9" i="43"/>
  <c r="BJ9" i="43"/>
  <c r="BK9" i="43"/>
  <c r="BL9" i="43"/>
  <c r="BM9" i="43"/>
  <c r="BN9" i="43"/>
  <c r="BO9" i="43"/>
  <c r="BP9" i="43"/>
  <c r="BQ9" i="43"/>
  <c r="BR9" i="43"/>
  <c r="BS9" i="43"/>
  <c r="BT9" i="43"/>
  <c r="BU9" i="43"/>
  <c r="BV9" i="43"/>
  <c r="BW9" i="43"/>
  <c r="BX9" i="43"/>
  <c r="BY9" i="43"/>
  <c r="BZ9" i="43"/>
  <c r="CA9" i="43"/>
  <c r="CB9" i="43"/>
  <c r="CC9" i="43"/>
  <c r="AG2" i="44"/>
  <c r="AH2" i="44"/>
  <c r="AI2" i="44"/>
  <c r="AJ2" i="44"/>
  <c r="AK2" i="44"/>
  <c r="AL2" i="44"/>
  <c r="AM2" i="44"/>
  <c r="AN2" i="44"/>
  <c r="AO2" i="44"/>
  <c r="AP2" i="44"/>
  <c r="AQ2" i="44"/>
  <c r="AR2" i="44"/>
  <c r="AS2" i="44"/>
  <c r="AT2" i="44"/>
  <c r="AU2" i="44"/>
  <c r="AV2" i="44"/>
  <c r="AW2" i="44"/>
  <c r="AX2" i="44"/>
  <c r="AY2" i="44"/>
  <c r="AZ2" i="44"/>
  <c r="BA2" i="44"/>
  <c r="BB2" i="44"/>
  <c r="BC2" i="44"/>
  <c r="BD2" i="44"/>
  <c r="BE2" i="44"/>
  <c r="BF2" i="44"/>
  <c r="BG2" i="44"/>
  <c r="BH2" i="44"/>
  <c r="BI2" i="44"/>
  <c r="BJ2" i="44"/>
  <c r="BK2" i="44"/>
  <c r="BL2" i="44"/>
  <c r="BM2" i="44"/>
  <c r="BN2" i="44"/>
  <c r="BO2" i="44"/>
  <c r="BP2" i="44"/>
  <c r="BQ2" i="44"/>
  <c r="BR2" i="44"/>
  <c r="BS2" i="44"/>
  <c r="BT2" i="44"/>
  <c r="BU2" i="44"/>
  <c r="BV2" i="44"/>
  <c r="BW2" i="44"/>
  <c r="BX2" i="44"/>
  <c r="BY2" i="44"/>
  <c r="BZ2" i="44"/>
  <c r="CA2" i="44"/>
  <c r="CB2" i="44"/>
  <c r="CC2" i="44"/>
  <c r="AG3" i="44"/>
  <c r="AH3" i="44"/>
  <c r="AI3" i="44"/>
  <c r="AJ3" i="44"/>
  <c r="AK3" i="44"/>
  <c r="AL3" i="44"/>
  <c r="AM3" i="44"/>
  <c r="AN3" i="44"/>
  <c r="AO3" i="44"/>
  <c r="AP3" i="44"/>
  <c r="AQ3" i="44"/>
  <c r="AR3" i="44"/>
  <c r="AS3" i="44"/>
  <c r="AT3" i="44"/>
  <c r="AU3" i="44"/>
  <c r="AV3" i="44"/>
  <c r="AW3" i="44"/>
  <c r="AX3" i="44"/>
  <c r="AY3" i="44"/>
  <c r="AZ3" i="44"/>
  <c r="BA3" i="44"/>
  <c r="BB3" i="44"/>
  <c r="BC3" i="44"/>
  <c r="BD3" i="44"/>
  <c r="BE3" i="44"/>
  <c r="BF3" i="44"/>
  <c r="BG3" i="44"/>
  <c r="BH3" i="44"/>
  <c r="BI3" i="44"/>
  <c r="BJ3" i="44"/>
  <c r="BK3" i="44"/>
  <c r="BL3" i="44"/>
  <c r="BM3" i="44"/>
  <c r="BN3" i="44"/>
  <c r="BO3" i="44"/>
  <c r="BP3" i="44"/>
  <c r="BQ3" i="44"/>
  <c r="BR3" i="44"/>
  <c r="BS3" i="44"/>
  <c r="BT3" i="44"/>
  <c r="BU3" i="44"/>
  <c r="BV3" i="44"/>
  <c r="BW3" i="44"/>
  <c r="BX3" i="44"/>
  <c r="BY3" i="44"/>
  <c r="BZ3" i="44"/>
  <c r="CA3" i="44"/>
  <c r="CB3" i="44"/>
  <c r="CC3" i="44"/>
  <c r="AG4" i="44"/>
  <c r="AH4" i="44"/>
  <c r="AI4" i="44"/>
  <c r="AJ4" i="44"/>
  <c r="AK4" i="44"/>
  <c r="AL4" i="44"/>
  <c r="AM4" i="44"/>
  <c r="AN4" i="44"/>
  <c r="AO4" i="44"/>
  <c r="AP4" i="44"/>
  <c r="AQ4" i="44"/>
  <c r="AR4" i="44"/>
  <c r="AS4" i="44"/>
  <c r="AT4" i="44"/>
  <c r="AU4" i="44"/>
  <c r="AV4" i="44"/>
  <c r="AW4" i="44"/>
  <c r="AX4" i="44"/>
  <c r="AY4" i="44"/>
  <c r="AZ4" i="44"/>
  <c r="BA4" i="44"/>
  <c r="BB4" i="44"/>
  <c r="BC4" i="44"/>
  <c r="BD4" i="44"/>
  <c r="BE4" i="44"/>
  <c r="BF4" i="44"/>
  <c r="BG4" i="44"/>
  <c r="BH4" i="44"/>
  <c r="BI4" i="44"/>
  <c r="BJ4" i="44"/>
  <c r="BK4" i="44"/>
  <c r="BL4" i="44"/>
  <c r="BM4" i="44"/>
  <c r="BN4" i="44"/>
  <c r="BO4" i="44"/>
  <c r="BP4" i="44"/>
  <c r="BQ4" i="44"/>
  <c r="BR4" i="44"/>
  <c r="BS4" i="44"/>
  <c r="BT4" i="44"/>
  <c r="BU4" i="44"/>
  <c r="BV4" i="44"/>
  <c r="BW4" i="44"/>
  <c r="BX4" i="44"/>
  <c r="BY4" i="44"/>
  <c r="BZ4" i="44"/>
  <c r="CA4" i="44"/>
  <c r="CB4" i="44"/>
  <c r="CC4" i="44"/>
  <c r="AG5" i="44"/>
  <c r="AH5" i="44"/>
  <c r="AI5" i="44"/>
  <c r="AJ5" i="44"/>
  <c r="AK5" i="44"/>
  <c r="AL5" i="44"/>
  <c r="AM5" i="44"/>
  <c r="AN5" i="44"/>
  <c r="AO5" i="44"/>
  <c r="AP5" i="44"/>
  <c r="AQ5" i="44"/>
  <c r="AR5" i="44"/>
  <c r="AS5" i="44"/>
  <c r="AT5" i="44"/>
  <c r="AU5" i="44"/>
  <c r="AV5" i="44"/>
  <c r="AW5" i="44"/>
  <c r="AX5" i="44"/>
  <c r="AY5" i="44"/>
  <c r="AZ5" i="44"/>
  <c r="BA5" i="44"/>
  <c r="BB5" i="44"/>
  <c r="BC5" i="44"/>
  <c r="BD5" i="44"/>
  <c r="BE5" i="44"/>
  <c r="BF5" i="44"/>
  <c r="BG5" i="44"/>
  <c r="BH5" i="44"/>
  <c r="BI5" i="44"/>
  <c r="BJ5" i="44"/>
  <c r="BK5" i="44"/>
  <c r="BL5" i="44"/>
  <c r="BM5" i="44"/>
  <c r="BN5" i="44"/>
  <c r="BO5" i="44"/>
  <c r="BP5" i="44"/>
  <c r="BQ5" i="44"/>
  <c r="BR5" i="44"/>
  <c r="BS5" i="44"/>
  <c r="BT5" i="44"/>
  <c r="BU5" i="44"/>
  <c r="BV5" i="44"/>
  <c r="BW5" i="44"/>
  <c r="BX5" i="44"/>
  <c r="BY5" i="44"/>
  <c r="BZ5" i="44"/>
  <c r="CA5" i="44"/>
  <c r="CB5" i="44"/>
  <c r="CC5" i="44"/>
  <c r="AG6" i="44"/>
  <c r="AH6" i="44"/>
  <c r="AI6" i="44"/>
  <c r="AJ6" i="44"/>
  <c r="AK6" i="44"/>
  <c r="AL6" i="44"/>
  <c r="AM6" i="44"/>
  <c r="AN6" i="44"/>
  <c r="AO6" i="44"/>
  <c r="AP6" i="44"/>
  <c r="AQ6" i="44"/>
  <c r="AR6" i="44"/>
  <c r="AS6" i="44"/>
  <c r="AT6" i="44"/>
  <c r="AU6" i="44"/>
  <c r="AV6" i="44"/>
  <c r="AW6" i="44"/>
  <c r="AX6" i="44"/>
  <c r="AY6" i="44"/>
  <c r="AZ6" i="44"/>
  <c r="BA6" i="44"/>
  <c r="BB6" i="44"/>
  <c r="BC6" i="44"/>
  <c r="BD6" i="44"/>
  <c r="BE6" i="44"/>
  <c r="BF6" i="44"/>
  <c r="BG6" i="44"/>
  <c r="BH6" i="44"/>
  <c r="BI6" i="44"/>
  <c r="BJ6" i="44"/>
  <c r="BK6" i="44"/>
  <c r="BL6" i="44"/>
  <c r="BM6" i="44"/>
  <c r="BN6" i="44"/>
  <c r="BO6" i="44"/>
  <c r="BP6" i="44"/>
  <c r="BQ6" i="44"/>
  <c r="BR6" i="44"/>
  <c r="BS6" i="44"/>
  <c r="BT6" i="44"/>
  <c r="BU6" i="44"/>
  <c r="BV6" i="44"/>
  <c r="BW6" i="44"/>
  <c r="BX6" i="44"/>
  <c r="BY6" i="44"/>
  <c r="BZ6" i="44"/>
  <c r="CA6" i="44"/>
  <c r="CB6" i="44"/>
  <c r="CC6" i="44"/>
  <c r="AG7" i="44"/>
  <c r="AH7" i="44"/>
  <c r="AI7" i="44"/>
  <c r="AJ7" i="44"/>
  <c r="AK7" i="44"/>
  <c r="AL7" i="44"/>
  <c r="AM7" i="44"/>
  <c r="AN7" i="44"/>
  <c r="AO7" i="44"/>
  <c r="AP7" i="44"/>
  <c r="AQ7" i="44"/>
  <c r="AR7" i="44"/>
  <c r="AS7" i="44"/>
  <c r="AT7" i="44"/>
  <c r="AU7" i="44"/>
  <c r="AV7" i="44"/>
  <c r="AW7" i="44"/>
  <c r="AX7" i="44"/>
  <c r="AY7" i="44"/>
  <c r="AZ7" i="44"/>
  <c r="BA7" i="44"/>
  <c r="BB7" i="44"/>
  <c r="BC7" i="44"/>
  <c r="BD7" i="44"/>
  <c r="BE7" i="44"/>
  <c r="BF7" i="44"/>
  <c r="BG7" i="44"/>
  <c r="BH7" i="44"/>
  <c r="BI7" i="44"/>
  <c r="BJ7" i="44"/>
  <c r="BK7" i="44"/>
  <c r="BL7" i="44"/>
  <c r="BM7" i="44"/>
  <c r="BN7" i="44"/>
  <c r="BO7" i="44"/>
  <c r="BP7" i="44"/>
  <c r="BQ7" i="44"/>
  <c r="BR7" i="44"/>
  <c r="BS7" i="44"/>
  <c r="BT7" i="44"/>
  <c r="BU7" i="44"/>
  <c r="BV7" i="44"/>
  <c r="BW7" i="44"/>
  <c r="BX7" i="44"/>
  <c r="BY7" i="44"/>
  <c r="BZ7" i="44"/>
  <c r="CA7" i="44"/>
  <c r="CB7" i="44"/>
  <c r="CC7" i="44"/>
  <c r="AG8" i="44"/>
  <c r="AH8" i="44"/>
  <c r="AI8" i="44"/>
  <c r="AJ8" i="44"/>
  <c r="AK8" i="44"/>
  <c r="AL8" i="44"/>
  <c r="AM8" i="44"/>
  <c r="AN8" i="44"/>
  <c r="AO8" i="44"/>
  <c r="AP8" i="44"/>
  <c r="AQ8" i="44"/>
  <c r="AR8" i="44"/>
  <c r="AS8" i="44"/>
  <c r="AT8" i="44"/>
  <c r="AU8" i="44"/>
  <c r="AV8" i="44"/>
  <c r="AW8" i="44"/>
  <c r="AX8" i="44"/>
  <c r="AY8" i="44"/>
  <c r="AZ8" i="44"/>
  <c r="BA8" i="44"/>
  <c r="BB8" i="44"/>
  <c r="BC8" i="44"/>
  <c r="BD8" i="44"/>
  <c r="BE8" i="44"/>
  <c r="BF8" i="44"/>
  <c r="BG8" i="44"/>
  <c r="BH8" i="44"/>
  <c r="BI8" i="44"/>
  <c r="BJ8" i="44"/>
  <c r="BK8" i="44"/>
  <c r="BL8" i="44"/>
  <c r="BM8" i="44"/>
  <c r="BN8" i="44"/>
  <c r="BO8" i="44"/>
  <c r="BP8" i="44"/>
  <c r="BQ8" i="44"/>
  <c r="BR8" i="44"/>
  <c r="BS8" i="44"/>
  <c r="BT8" i="44"/>
  <c r="BU8" i="44"/>
  <c r="BV8" i="44"/>
  <c r="BW8" i="44"/>
  <c r="BX8" i="44"/>
  <c r="BY8" i="44"/>
  <c r="BZ8" i="44"/>
  <c r="CA8" i="44"/>
  <c r="CB8" i="44"/>
  <c r="CC8" i="44"/>
  <c r="AG9" i="44"/>
  <c r="AH9" i="44"/>
  <c r="AI9" i="44"/>
  <c r="AJ9" i="44"/>
  <c r="AK9" i="44"/>
  <c r="AL9" i="44"/>
  <c r="AM9" i="44"/>
  <c r="AN9" i="44"/>
  <c r="AO9" i="44"/>
  <c r="AP9" i="44"/>
  <c r="AQ9" i="44"/>
  <c r="AR9" i="44"/>
  <c r="AS9" i="44"/>
  <c r="AT9" i="44"/>
  <c r="AU9" i="44"/>
  <c r="AV9" i="44"/>
  <c r="AW9" i="44"/>
  <c r="AX9" i="44"/>
  <c r="AY9" i="44"/>
  <c r="AZ9" i="44"/>
  <c r="BA9" i="44"/>
  <c r="BB9" i="44"/>
  <c r="BC9" i="44"/>
  <c r="BD9" i="44"/>
  <c r="BE9" i="44"/>
  <c r="BF9" i="44"/>
  <c r="BG9" i="44"/>
  <c r="BH9" i="44"/>
  <c r="BI9" i="44"/>
  <c r="BJ9" i="44"/>
  <c r="BK9" i="44"/>
  <c r="BL9" i="44"/>
  <c r="BM9" i="44"/>
  <c r="BN9" i="44"/>
  <c r="BO9" i="44"/>
  <c r="BP9" i="44"/>
  <c r="BQ9" i="44"/>
  <c r="BR9" i="44"/>
  <c r="BS9" i="44"/>
  <c r="BT9" i="44"/>
  <c r="BU9" i="44"/>
  <c r="BV9" i="44"/>
  <c r="BW9" i="44"/>
  <c r="BX9" i="44"/>
  <c r="BY9" i="44"/>
  <c r="BZ9" i="44"/>
  <c r="CA9" i="44"/>
  <c r="CB9" i="44"/>
  <c r="CC9" i="44"/>
  <c r="AG2" i="45"/>
  <c r="AH2" i="45"/>
  <c r="AI2" i="45"/>
  <c r="AJ2" i="45"/>
  <c r="AK2" i="45"/>
  <c r="AL2" i="45"/>
  <c r="AM2" i="45"/>
  <c r="AN2" i="45"/>
  <c r="AO2" i="45"/>
  <c r="AP2" i="45"/>
  <c r="AQ2" i="45"/>
  <c r="AR2" i="45"/>
  <c r="AS2" i="45"/>
  <c r="AT2" i="45"/>
  <c r="AU2" i="45"/>
  <c r="AV2" i="45"/>
  <c r="AW2" i="45"/>
  <c r="AX2" i="45"/>
  <c r="AY2" i="45"/>
  <c r="AZ2" i="45"/>
  <c r="BA2" i="45"/>
  <c r="BB2" i="45"/>
  <c r="BC2" i="45"/>
  <c r="BD2" i="45"/>
  <c r="BE2" i="45"/>
  <c r="BF2" i="45"/>
  <c r="BG2" i="45"/>
  <c r="BH2" i="45"/>
  <c r="BI2" i="45"/>
  <c r="BJ2" i="45"/>
  <c r="BK2" i="45"/>
  <c r="BL2" i="45"/>
  <c r="BM2" i="45"/>
  <c r="BN2" i="45"/>
  <c r="BO2" i="45"/>
  <c r="BP2" i="45"/>
  <c r="BQ2" i="45"/>
  <c r="BR2" i="45"/>
  <c r="BS2" i="45"/>
  <c r="BT2" i="45"/>
  <c r="BU2" i="45"/>
  <c r="BV2" i="45"/>
  <c r="BW2" i="45"/>
  <c r="BX2" i="45"/>
  <c r="BY2" i="45"/>
  <c r="BZ2" i="45"/>
  <c r="CA2" i="45"/>
  <c r="CB2" i="45"/>
  <c r="CC2" i="45"/>
  <c r="AG3" i="45"/>
  <c r="AH3" i="45"/>
  <c r="AI3" i="45"/>
  <c r="AJ3" i="45"/>
  <c r="AK3" i="45"/>
  <c r="AL3" i="45"/>
  <c r="AM3" i="45"/>
  <c r="AN3" i="45"/>
  <c r="AO3" i="45"/>
  <c r="AP3" i="45"/>
  <c r="AQ3" i="45"/>
  <c r="AR3" i="45"/>
  <c r="AS3" i="45"/>
  <c r="AT3" i="45"/>
  <c r="AU3" i="45"/>
  <c r="AV3" i="45"/>
  <c r="AW3" i="45"/>
  <c r="AX3" i="45"/>
  <c r="AY3" i="45"/>
  <c r="AZ3" i="45"/>
  <c r="BA3" i="45"/>
  <c r="BB3" i="45"/>
  <c r="BC3" i="45"/>
  <c r="BD3" i="45"/>
  <c r="BE3" i="45"/>
  <c r="BF3" i="45"/>
  <c r="BG3" i="45"/>
  <c r="BH3" i="45"/>
  <c r="BI3" i="45"/>
  <c r="BJ3" i="45"/>
  <c r="BK3" i="45"/>
  <c r="BL3" i="45"/>
  <c r="BM3" i="45"/>
  <c r="BN3" i="45"/>
  <c r="BO3" i="45"/>
  <c r="BP3" i="45"/>
  <c r="BQ3" i="45"/>
  <c r="BR3" i="45"/>
  <c r="BS3" i="45"/>
  <c r="BT3" i="45"/>
  <c r="BU3" i="45"/>
  <c r="BV3" i="45"/>
  <c r="BW3" i="45"/>
  <c r="BX3" i="45"/>
  <c r="BY3" i="45"/>
  <c r="BZ3" i="45"/>
  <c r="CA3" i="45"/>
  <c r="CB3" i="45"/>
  <c r="CC3" i="45"/>
  <c r="AG4" i="45"/>
  <c r="AH4" i="45"/>
  <c r="AI4" i="45"/>
  <c r="AJ4" i="45"/>
  <c r="AK4" i="45"/>
  <c r="AL4" i="45"/>
  <c r="AM4" i="45"/>
  <c r="AN4" i="45"/>
  <c r="AO4" i="45"/>
  <c r="AP4" i="45"/>
  <c r="AQ4" i="45"/>
  <c r="AR4" i="45"/>
  <c r="AS4" i="45"/>
  <c r="AT4" i="45"/>
  <c r="AU4" i="45"/>
  <c r="AV4" i="45"/>
  <c r="AW4" i="45"/>
  <c r="AX4" i="45"/>
  <c r="AY4" i="45"/>
  <c r="AZ4" i="45"/>
  <c r="BA4" i="45"/>
  <c r="BB4" i="45"/>
  <c r="BC4" i="45"/>
  <c r="BD4" i="45"/>
  <c r="BE4" i="45"/>
  <c r="BF4" i="45"/>
  <c r="BG4" i="45"/>
  <c r="BH4" i="45"/>
  <c r="BI4" i="45"/>
  <c r="BJ4" i="45"/>
  <c r="BK4" i="45"/>
  <c r="BL4" i="45"/>
  <c r="BM4" i="45"/>
  <c r="BN4" i="45"/>
  <c r="BO4" i="45"/>
  <c r="BP4" i="45"/>
  <c r="BQ4" i="45"/>
  <c r="BR4" i="45"/>
  <c r="BS4" i="45"/>
  <c r="BT4" i="45"/>
  <c r="BU4" i="45"/>
  <c r="BV4" i="45"/>
  <c r="BW4" i="45"/>
  <c r="BX4" i="45"/>
  <c r="BY4" i="45"/>
  <c r="BZ4" i="45"/>
  <c r="CA4" i="45"/>
  <c r="CB4" i="45"/>
  <c r="CC4" i="45"/>
  <c r="AG5" i="45"/>
  <c r="AH5" i="45"/>
  <c r="AI5" i="45"/>
  <c r="AJ5" i="45"/>
  <c r="AK5" i="45"/>
  <c r="AL5" i="45"/>
  <c r="AM5" i="45"/>
  <c r="AN5" i="45"/>
  <c r="AO5" i="45"/>
  <c r="AP5" i="45"/>
  <c r="AQ5" i="45"/>
  <c r="AR5" i="45"/>
  <c r="AS5" i="45"/>
  <c r="AT5" i="45"/>
  <c r="AU5" i="45"/>
  <c r="AV5" i="45"/>
  <c r="AW5" i="45"/>
  <c r="AX5" i="45"/>
  <c r="AY5" i="45"/>
  <c r="AZ5" i="45"/>
  <c r="BA5" i="45"/>
  <c r="BB5" i="45"/>
  <c r="BC5" i="45"/>
  <c r="BD5" i="45"/>
  <c r="BE5" i="45"/>
  <c r="BF5" i="45"/>
  <c r="BG5" i="45"/>
  <c r="BH5" i="45"/>
  <c r="BI5" i="45"/>
  <c r="BJ5" i="45"/>
  <c r="BK5" i="45"/>
  <c r="BL5" i="45"/>
  <c r="BM5" i="45"/>
  <c r="BN5" i="45"/>
  <c r="BO5" i="45"/>
  <c r="BP5" i="45"/>
  <c r="BQ5" i="45"/>
  <c r="BR5" i="45"/>
  <c r="BS5" i="45"/>
  <c r="BT5" i="45"/>
  <c r="BU5" i="45"/>
  <c r="BV5" i="45"/>
  <c r="BW5" i="45"/>
  <c r="BX5" i="45"/>
  <c r="BY5" i="45"/>
  <c r="BZ5" i="45"/>
  <c r="CA5" i="45"/>
  <c r="CB5" i="45"/>
  <c r="CC5" i="45"/>
  <c r="AG6" i="45"/>
  <c r="AH6" i="45"/>
  <c r="AI6" i="45"/>
  <c r="AJ6" i="45"/>
  <c r="AK6" i="45"/>
  <c r="AL6" i="45"/>
  <c r="AM6" i="45"/>
  <c r="AN6" i="45"/>
  <c r="AO6" i="45"/>
  <c r="AP6" i="45"/>
  <c r="AQ6" i="45"/>
  <c r="AR6" i="45"/>
  <c r="AS6" i="45"/>
  <c r="AT6" i="45"/>
  <c r="AU6" i="45"/>
  <c r="AV6" i="45"/>
  <c r="AW6" i="45"/>
  <c r="AX6" i="45"/>
  <c r="AY6" i="45"/>
  <c r="AZ6" i="45"/>
  <c r="BA6" i="45"/>
  <c r="BB6" i="45"/>
  <c r="BC6" i="45"/>
  <c r="BD6" i="45"/>
  <c r="BE6" i="45"/>
  <c r="BF6" i="45"/>
  <c r="BG6" i="45"/>
  <c r="BH6" i="45"/>
  <c r="BI6" i="45"/>
  <c r="BJ6" i="45"/>
  <c r="BK6" i="45"/>
  <c r="BL6" i="45"/>
  <c r="BM6" i="45"/>
  <c r="BN6" i="45"/>
  <c r="BO6" i="45"/>
  <c r="BP6" i="45"/>
  <c r="BQ6" i="45"/>
  <c r="BR6" i="45"/>
  <c r="BS6" i="45"/>
  <c r="BT6" i="45"/>
  <c r="BU6" i="45"/>
  <c r="BV6" i="45"/>
  <c r="BW6" i="45"/>
  <c r="BX6" i="45"/>
  <c r="BY6" i="45"/>
  <c r="BZ6" i="45"/>
  <c r="CA6" i="45"/>
  <c r="CB6" i="45"/>
  <c r="CC6" i="45"/>
  <c r="AG7" i="45"/>
  <c r="AH7" i="45"/>
  <c r="AI7" i="45"/>
  <c r="AJ7" i="45"/>
  <c r="AK7" i="45"/>
  <c r="AL7" i="45"/>
  <c r="AM7" i="45"/>
  <c r="AN7" i="45"/>
  <c r="AO7" i="45"/>
  <c r="AP7" i="45"/>
  <c r="AQ7" i="45"/>
  <c r="AR7" i="45"/>
  <c r="AS7" i="45"/>
  <c r="AT7" i="45"/>
  <c r="AU7" i="45"/>
  <c r="AV7" i="45"/>
  <c r="AW7" i="45"/>
  <c r="AX7" i="45"/>
  <c r="AY7" i="45"/>
  <c r="AZ7" i="45"/>
  <c r="BA7" i="45"/>
  <c r="BB7" i="45"/>
  <c r="BC7" i="45"/>
  <c r="BD7" i="45"/>
  <c r="BE7" i="45"/>
  <c r="BF7" i="45"/>
  <c r="BG7" i="45"/>
  <c r="BH7" i="45"/>
  <c r="BI7" i="45"/>
  <c r="BJ7" i="45"/>
  <c r="BK7" i="45"/>
  <c r="BL7" i="45"/>
  <c r="BM7" i="45"/>
  <c r="BN7" i="45"/>
  <c r="BO7" i="45"/>
  <c r="BP7" i="45"/>
  <c r="BQ7" i="45"/>
  <c r="BR7" i="45"/>
  <c r="BS7" i="45"/>
  <c r="BT7" i="45"/>
  <c r="BU7" i="45"/>
  <c r="BV7" i="45"/>
  <c r="BW7" i="45"/>
  <c r="BX7" i="45"/>
  <c r="BY7" i="45"/>
  <c r="BZ7" i="45"/>
  <c r="CA7" i="45"/>
  <c r="CB7" i="45"/>
  <c r="CC7" i="45"/>
  <c r="AG8" i="45"/>
  <c r="AH8" i="45"/>
  <c r="AI8" i="45"/>
  <c r="AJ8" i="45"/>
  <c r="AK8" i="45"/>
  <c r="AL8" i="45"/>
  <c r="AM8" i="45"/>
  <c r="AN8" i="45"/>
  <c r="AO8" i="45"/>
  <c r="AP8" i="45"/>
  <c r="AQ8" i="45"/>
  <c r="AR8" i="45"/>
  <c r="AS8" i="45"/>
  <c r="AT8" i="45"/>
  <c r="AU8" i="45"/>
  <c r="AV8" i="45"/>
  <c r="AW8" i="45"/>
  <c r="AX8" i="45"/>
  <c r="AY8" i="45"/>
  <c r="AZ8" i="45"/>
  <c r="BA8" i="45"/>
  <c r="BB8" i="45"/>
  <c r="BC8" i="45"/>
  <c r="BD8" i="45"/>
  <c r="BE8" i="45"/>
  <c r="BF8" i="45"/>
  <c r="BG8" i="45"/>
  <c r="BH8" i="45"/>
  <c r="BI8" i="45"/>
  <c r="BJ8" i="45"/>
  <c r="BK8" i="45"/>
  <c r="BL8" i="45"/>
  <c r="BM8" i="45"/>
  <c r="BN8" i="45"/>
  <c r="BO8" i="45"/>
  <c r="BP8" i="45"/>
  <c r="BQ8" i="45"/>
  <c r="BR8" i="45"/>
  <c r="BS8" i="45"/>
  <c r="BT8" i="45"/>
  <c r="BU8" i="45"/>
  <c r="BV8" i="45"/>
  <c r="BW8" i="45"/>
  <c r="BX8" i="45"/>
  <c r="BY8" i="45"/>
  <c r="BZ8" i="45"/>
  <c r="CA8" i="45"/>
  <c r="CB8" i="45"/>
  <c r="CC8" i="45"/>
  <c r="AG9" i="45"/>
  <c r="AH9" i="45"/>
  <c r="AI9" i="45"/>
  <c r="AJ9" i="45"/>
  <c r="AK9" i="45"/>
  <c r="AL9" i="45"/>
  <c r="AM9" i="45"/>
  <c r="AN9" i="45"/>
  <c r="AO9" i="45"/>
  <c r="AP9" i="45"/>
  <c r="AQ9" i="45"/>
  <c r="AR9" i="45"/>
  <c r="AS9" i="45"/>
  <c r="AT9" i="45"/>
  <c r="AU9" i="45"/>
  <c r="AV9" i="45"/>
  <c r="AW9" i="45"/>
  <c r="AX9" i="45"/>
  <c r="AY9" i="45"/>
  <c r="AZ9" i="45"/>
  <c r="BA9" i="45"/>
  <c r="BB9" i="45"/>
  <c r="BC9" i="45"/>
  <c r="BD9" i="45"/>
  <c r="BE9" i="45"/>
  <c r="BF9" i="45"/>
  <c r="BG9" i="45"/>
  <c r="BH9" i="45"/>
  <c r="BI9" i="45"/>
  <c r="BJ9" i="45"/>
  <c r="BK9" i="45"/>
  <c r="BL9" i="45"/>
  <c r="BM9" i="45"/>
  <c r="BN9" i="45"/>
  <c r="BO9" i="45"/>
  <c r="BP9" i="45"/>
  <c r="BQ9" i="45"/>
  <c r="BR9" i="45"/>
  <c r="BS9" i="45"/>
  <c r="BT9" i="45"/>
  <c r="BU9" i="45"/>
  <c r="BV9" i="45"/>
  <c r="BW9" i="45"/>
  <c r="BX9" i="45"/>
  <c r="BY9" i="45"/>
  <c r="BZ9" i="45"/>
  <c r="CA9" i="45"/>
  <c r="CB9" i="45"/>
  <c r="CC9" i="45"/>
  <c r="AG2" i="46"/>
  <c r="AH2" i="46"/>
  <c r="AI2" i="46"/>
  <c r="AJ2" i="46"/>
  <c r="AK2" i="46"/>
  <c r="AL2" i="46"/>
  <c r="AM2" i="46"/>
  <c r="AN2" i="46"/>
  <c r="AO2" i="46"/>
  <c r="AP2" i="46"/>
  <c r="AQ2" i="46"/>
  <c r="AR2" i="46"/>
  <c r="AS2" i="46"/>
  <c r="AT2" i="46"/>
  <c r="AU2" i="46"/>
  <c r="AV2" i="46"/>
  <c r="AW2" i="46"/>
  <c r="AX2" i="46"/>
  <c r="AY2" i="46"/>
  <c r="AZ2" i="46"/>
  <c r="BA2" i="46"/>
  <c r="BB2" i="46"/>
  <c r="BC2" i="46"/>
  <c r="BD2" i="46"/>
  <c r="BE2" i="46"/>
  <c r="BF2" i="46"/>
  <c r="BG2" i="46"/>
  <c r="BH2" i="46"/>
  <c r="BI2" i="46"/>
  <c r="BJ2" i="46"/>
  <c r="BK2" i="46"/>
  <c r="BL2" i="46"/>
  <c r="BM2" i="46"/>
  <c r="BN2" i="46"/>
  <c r="BO2" i="46"/>
  <c r="BP2" i="46"/>
  <c r="BQ2" i="46"/>
  <c r="BR2" i="46"/>
  <c r="BS2" i="46"/>
  <c r="BT2" i="46"/>
  <c r="BU2" i="46"/>
  <c r="BV2" i="46"/>
  <c r="BW2" i="46"/>
  <c r="BX2" i="46"/>
  <c r="BY2" i="46"/>
  <c r="BZ2" i="46"/>
  <c r="CA2" i="46"/>
  <c r="CB2" i="46"/>
  <c r="CC2" i="46"/>
  <c r="AG3" i="46"/>
  <c r="AH3" i="46"/>
  <c r="AI3" i="46"/>
  <c r="AJ3" i="46"/>
  <c r="AK3" i="46"/>
  <c r="AL3" i="46"/>
  <c r="AM3" i="46"/>
  <c r="AN3" i="46"/>
  <c r="AO3" i="46"/>
  <c r="AP3" i="46"/>
  <c r="AQ3" i="46"/>
  <c r="AR3" i="46"/>
  <c r="AS3" i="46"/>
  <c r="AT3" i="46"/>
  <c r="AU3" i="46"/>
  <c r="AV3" i="46"/>
  <c r="AW3" i="46"/>
  <c r="AX3" i="46"/>
  <c r="AY3" i="46"/>
  <c r="AZ3" i="46"/>
  <c r="BA3" i="46"/>
  <c r="BB3" i="46"/>
  <c r="BC3" i="46"/>
  <c r="BD3" i="46"/>
  <c r="BE3" i="46"/>
  <c r="BF3" i="46"/>
  <c r="BG3" i="46"/>
  <c r="BH3" i="46"/>
  <c r="BI3" i="46"/>
  <c r="BJ3" i="46"/>
  <c r="BK3" i="46"/>
  <c r="BL3" i="46"/>
  <c r="BM3" i="46"/>
  <c r="BN3" i="46"/>
  <c r="BO3" i="46"/>
  <c r="BP3" i="46"/>
  <c r="BQ3" i="46"/>
  <c r="BR3" i="46"/>
  <c r="BS3" i="46"/>
  <c r="BT3" i="46"/>
  <c r="BU3" i="46"/>
  <c r="BV3" i="46"/>
  <c r="BW3" i="46"/>
  <c r="BX3" i="46"/>
  <c r="BY3" i="46"/>
  <c r="BZ3" i="46"/>
  <c r="CA3" i="46"/>
  <c r="CB3" i="46"/>
  <c r="CC3" i="46"/>
  <c r="AG4" i="46"/>
  <c r="AH4" i="46"/>
  <c r="AI4" i="46"/>
  <c r="AJ4" i="46"/>
  <c r="AK4" i="46"/>
  <c r="AL4" i="46"/>
  <c r="AM4" i="46"/>
  <c r="AN4" i="46"/>
  <c r="AO4" i="46"/>
  <c r="AP4" i="46"/>
  <c r="AQ4" i="46"/>
  <c r="AR4" i="46"/>
  <c r="AS4" i="46"/>
  <c r="AT4" i="46"/>
  <c r="AU4" i="46"/>
  <c r="AV4" i="46"/>
  <c r="AW4" i="46"/>
  <c r="AX4" i="46"/>
  <c r="AY4" i="46"/>
  <c r="AZ4" i="46"/>
  <c r="BA4" i="46"/>
  <c r="BB4" i="46"/>
  <c r="BC4" i="46"/>
  <c r="BD4" i="46"/>
  <c r="BE4" i="46"/>
  <c r="BF4" i="46"/>
  <c r="BG4" i="46"/>
  <c r="BH4" i="46"/>
  <c r="BI4" i="46"/>
  <c r="BJ4" i="46"/>
  <c r="BK4" i="46"/>
  <c r="BL4" i="46"/>
  <c r="BM4" i="46"/>
  <c r="BN4" i="46"/>
  <c r="BO4" i="46"/>
  <c r="BP4" i="46"/>
  <c r="BQ4" i="46"/>
  <c r="BR4" i="46"/>
  <c r="BS4" i="46"/>
  <c r="BT4" i="46"/>
  <c r="BU4" i="46"/>
  <c r="BV4" i="46"/>
  <c r="BW4" i="46"/>
  <c r="BX4" i="46"/>
  <c r="BY4" i="46"/>
  <c r="BZ4" i="46"/>
  <c r="CA4" i="46"/>
  <c r="CB4" i="46"/>
  <c r="CC4" i="46"/>
  <c r="AG5" i="46"/>
  <c r="AH5" i="46"/>
  <c r="AI5" i="46"/>
  <c r="AJ5" i="46"/>
  <c r="AK5" i="46"/>
  <c r="AL5" i="46"/>
  <c r="AM5" i="46"/>
  <c r="AN5" i="46"/>
  <c r="AO5" i="46"/>
  <c r="AP5" i="46"/>
  <c r="AQ5" i="46"/>
  <c r="AR5" i="46"/>
  <c r="AS5" i="46"/>
  <c r="AT5" i="46"/>
  <c r="AU5" i="46"/>
  <c r="AV5" i="46"/>
  <c r="AW5" i="46"/>
  <c r="AX5" i="46"/>
  <c r="AY5" i="46"/>
  <c r="AZ5" i="46"/>
  <c r="BA5" i="46"/>
  <c r="BB5" i="46"/>
  <c r="BC5" i="46"/>
  <c r="BD5" i="46"/>
  <c r="BE5" i="46"/>
  <c r="BF5" i="46"/>
  <c r="BG5" i="46"/>
  <c r="BH5" i="46"/>
  <c r="BI5" i="46"/>
  <c r="BJ5" i="46"/>
  <c r="BK5" i="46"/>
  <c r="BL5" i="46"/>
  <c r="BM5" i="46"/>
  <c r="BN5" i="46"/>
  <c r="BO5" i="46"/>
  <c r="BP5" i="46"/>
  <c r="BQ5" i="46"/>
  <c r="BR5" i="46"/>
  <c r="BS5" i="46"/>
  <c r="BT5" i="46"/>
  <c r="BU5" i="46"/>
  <c r="BV5" i="46"/>
  <c r="BW5" i="46"/>
  <c r="BX5" i="46"/>
  <c r="BY5" i="46"/>
  <c r="BZ5" i="46"/>
  <c r="CA5" i="46"/>
  <c r="CB5" i="46"/>
  <c r="CC5" i="46"/>
  <c r="AG6" i="46"/>
  <c r="AH6" i="46"/>
  <c r="AI6" i="46"/>
  <c r="AJ6" i="46"/>
  <c r="AK6" i="46"/>
  <c r="AL6" i="46"/>
  <c r="AM6" i="46"/>
  <c r="AN6" i="46"/>
  <c r="AO6" i="46"/>
  <c r="AP6" i="46"/>
  <c r="AQ6" i="46"/>
  <c r="AR6" i="46"/>
  <c r="AS6" i="46"/>
  <c r="AT6" i="46"/>
  <c r="AU6" i="46"/>
  <c r="AV6" i="46"/>
  <c r="AW6" i="46"/>
  <c r="AX6" i="46"/>
  <c r="AY6" i="46"/>
  <c r="AZ6" i="46"/>
  <c r="BA6" i="46"/>
  <c r="BB6" i="46"/>
  <c r="BC6" i="46"/>
  <c r="BD6" i="46"/>
  <c r="BE6" i="46"/>
  <c r="BF6" i="46"/>
  <c r="BG6" i="46"/>
  <c r="BH6" i="46"/>
  <c r="BI6" i="46"/>
  <c r="BJ6" i="46"/>
  <c r="BK6" i="46"/>
  <c r="BL6" i="46"/>
  <c r="BM6" i="46"/>
  <c r="BN6" i="46"/>
  <c r="BO6" i="46"/>
  <c r="BP6" i="46"/>
  <c r="BQ6" i="46"/>
  <c r="BR6" i="46"/>
  <c r="BS6" i="46"/>
  <c r="BT6" i="46"/>
  <c r="BU6" i="46"/>
  <c r="BV6" i="46"/>
  <c r="BW6" i="46"/>
  <c r="BX6" i="46"/>
  <c r="BY6" i="46"/>
  <c r="BZ6" i="46"/>
  <c r="CA6" i="46"/>
  <c r="CB6" i="46"/>
  <c r="CC6" i="46"/>
  <c r="AG7" i="46"/>
  <c r="AH7" i="46"/>
  <c r="AI7" i="46"/>
  <c r="AJ7" i="46"/>
  <c r="AK7" i="46"/>
  <c r="AL7" i="46"/>
  <c r="AM7" i="46"/>
  <c r="AN7" i="46"/>
  <c r="AO7" i="46"/>
  <c r="AP7" i="46"/>
  <c r="AQ7" i="46"/>
  <c r="AR7" i="46"/>
  <c r="AS7" i="46"/>
  <c r="AT7" i="46"/>
  <c r="AU7" i="46"/>
  <c r="AV7" i="46"/>
  <c r="AW7" i="46"/>
  <c r="AX7" i="46"/>
  <c r="AY7" i="46"/>
  <c r="AZ7" i="46"/>
  <c r="BA7" i="46"/>
  <c r="BB7" i="46"/>
  <c r="BC7" i="46"/>
  <c r="BD7" i="46"/>
  <c r="BE7" i="46"/>
  <c r="BF7" i="46"/>
  <c r="BG7" i="46"/>
  <c r="BH7" i="46"/>
  <c r="BI7" i="46"/>
  <c r="BJ7" i="46"/>
  <c r="BK7" i="46"/>
  <c r="BL7" i="46"/>
  <c r="BM7" i="46"/>
  <c r="BN7" i="46"/>
  <c r="BO7" i="46"/>
  <c r="BP7" i="46"/>
  <c r="BQ7" i="46"/>
  <c r="BR7" i="46"/>
  <c r="BS7" i="46"/>
  <c r="BT7" i="46"/>
  <c r="BU7" i="46"/>
  <c r="BV7" i="46"/>
  <c r="BW7" i="46"/>
  <c r="BX7" i="46"/>
  <c r="BY7" i="46"/>
  <c r="BZ7" i="46"/>
  <c r="CA7" i="46"/>
  <c r="CB7" i="46"/>
  <c r="CC7" i="46"/>
  <c r="AG8" i="46"/>
  <c r="AH8" i="46"/>
  <c r="AI8" i="46"/>
  <c r="AJ8" i="46"/>
  <c r="AK8" i="46"/>
  <c r="AL8" i="46"/>
  <c r="AM8" i="46"/>
  <c r="AN8" i="46"/>
  <c r="AO8" i="46"/>
  <c r="AP8" i="46"/>
  <c r="AQ8" i="46"/>
  <c r="AR8" i="46"/>
  <c r="AS8" i="46"/>
  <c r="AT8" i="46"/>
  <c r="AU8" i="46"/>
  <c r="AV8" i="46"/>
  <c r="AW8" i="46"/>
  <c r="AX8" i="46"/>
  <c r="AY8" i="46"/>
  <c r="AZ8" i="46"/>
  <c r="BA8" i="46"/>
  <c r="BB8" i="46"/>
  <c r="BC8" i="46"/>
  <c r="BD8" i="46"/>
  <c r="BE8" i="46"/>
  <c r="BF8" i="46"/>
  <c r="BG8" i="46"/>
  <c r="BH8" i="46"/>
  <c r="BI8" i="46"/>
  <c r="BJ8" i="46"/>
  <c r="BK8" i="46"/>
  <c r="BL8" i="46"/>
  <c r="BM8" i="46"/>
  <c r="BN8" i="46"/>
  <c r="BO8" i="46"/>
  <c r="BP8" i="46"/>
  <c r="BQ8" i="46"/>
  <c r="BR8" i="46"/>
  <c r="BS8" i="46"/>
  <c r="BT8" i="46"/>
  <c r="BU8" i="46"/>
  <c r="BV8" i="46"/>
  <c r="BW8" i="46"/>
  <c r="BX8" i="46"/>
  <c r="BY8" i="46"/>
  <c r="BZ8" i="46"/>
  <c r="CA8" i="46"/>
  <c r="CB8" i="46"/>
  <c r="CC8" i="46"/>
  <c r="AG9" i="46"/>
  <c r="AH9" i="46"/>
  <c r="AI9" i="46"/>
  <c r="AJ9" i="46"/>
  <c r="AK9" i="46"/>
  <c r="AL9" i="46"/>
  <c r="AM9" i="46"/>
  <c r="AN9" i="46"/>
  <c r="AO9" i="46"/>
  <c r="AP9" i="46"/>
  <c r="AQ9" i="46"/>
  <c r="AR9" i="46"/>
  <c r="AS9" i="46"/>
  <c r="AT9" i="46"/>
  <c r="AU9" i="46"/>
  <c r="AV9" i="46"/>
  <c r="AW9" i="46"/>
  <c r="AX9" i="46"/>
  <c r="AY9" i="46"/>
  <c r="AZ9" i="46"/>
  <c r="BA9" i="46"/>
  <c r="BB9" i="46"/>
  <c r="BC9" i="46"/>
  <c r="BD9" i="46"/>
  <c r="BE9" i="46"/>
  <c r="BF9" i="46"/>
  <c r="BG9" i="46"/>
  <c r="BH9" i="46"/>
  <c r="BI9" i="46"/>
  <c r="BJ9" i="46"/>
  <c r="BK9" i="46"/>
  <c r="BL9" i="46"/>
  <c r="BM9" i="46"/>
  <c r="BN9" i="46"/>
  <c r="BO9" i="46"/>
  <c r="BP9" i="46"/>
  <c r="BQ9" i="46"/>
  <c r="BR9" i="46"/>
  <c r="BS9" i="46"/>
  <c r="BT9" i="46"/>
  <c r="BU9" i="46"/>
  <c r="BV9" i="46"/>
  <c r="BW9" i="46"/>
  <c r="BX9" i="46"/>
  <c r="BY9" i="46"/>
  <c r="BZ9" i="46"/>
  <c r="CA9" i="46"/>
  <c r="CB9" i="46"/>
  <c r="CC9" i="46"/>
  <c r="AG2" i="47"/>
  <c r="AH2" i="47"/>
  <c r="AI2" i="47"/>
  <c r="AJ2" i="47"/>
  <c r="AK2" i="47"/>
  <c r="AL2" i="47"/>
  <c r="AM2" i="47"/>
  <c r="AN2" i="47"/>
  <c r="AO2" i="47"/>
  <c r="AP2" i="47"/>
  <c r="AQ2" i="47"/>
  <c r="AR2" i="47"/>
  <c r="AS2" i="47"/>
  <c r="AT2" i="47"/>
  <c r="AU2" i="47"/>
  <c r="AV2" i="47"/>
  <c r="AW2" i="47"/>
  <c r="AX2" i="47"/>
  <c r="AY2" i="47"/>
  <c r="AZ2" i="47"/>
  <c r="BA2" i="47"/>
  <c r="BB2" i="47"/>
  <c r="BC2" i="47"/>
  <c r="BD2" i="47"/>
  <c r="BE2" i="47"/>
  <c r="BF2" i="47"/>
  <c r="BG2" i="47"/>
  <c r="BH2" i="47"/>
  <c r="BI2" i="47"/>
  <c r="BJ2" i="47"/>
  <c r="BK2" i="47"/>
  <c r="BL2" i="47"/>
  <c r="BM2" i="47"/>
  <c r="BN2" i="47"/>
  <c r="BO2" i="47"/>
  <c r="BP2" i="47"/>
  <c r="BQ2" i="47"/>
  <c r="BR2" i="47"/>
  <c r="BS2" i="47"/>
  <c r="BT2" i="47"/>
  <c r="BU2" i="47"/>
  <c r="BV2" i="47"/>
  <c r="BW2" i="47"/>
  <c r="BX2" i="47"/>
  <c r="BY2" i="47"/>
  <c r="BZ2" i="47"/>
  <c r="CA2" i="47"/>
  <c r="CB2" i="47"/>
  <c r="CC2" i="47"/>
  <c r="AG3" i="47"/>
  <c r="AH3" i="47"/>
  <c r="AI3" i="47"/>
  <c r="AJ3" i="47"/>
  <c r="AK3" i="47"/>
  <c r="AL3" i="47"/>
  <c r="AM3" i="47"/>
  <c r="AN3" i="47"/>
  <c r="AO3" i="47"/>
  <c r="AP3" i="47"/>
  <c r="AQ3" i="47"/>
  <c r="AR3" i="47"/>
  <c r="AS3" i="47"/>
  <c r="AT3" i="47"/>
  <c r="AU3" i="47"/>
  <c r="AV3" i="47"/>
  <c r="AW3" i="47"/>
  <c r="AX3" i="47"/>
  <c r="AY3" i="47"/>
  <c r="AZ3" i="47"/>
  <c r="BA3" i="47"/>
  <c r="BB3" i="47"/>
  <c r="BC3" i="47"/>
  <c r="BD3" i="47"/>
  <c r="BE3" i="47"/>
  <c r="BF3" i="47"/>
  <c r="BG3" i="47"/>
  <c r="BH3" i="47"/>
  <c r="BI3" i="47"/>
  <c r="BJ3" i="47"/>
  <c r="BK3" i="47"/>
  <c r="BL3" i="47"/>
  <c r="BM3" i="47"/>
  <c r="BN3" i="47"/>
  <c r="BO3" i="47"/>
  <c r="BP3" i="47"/>
  <c r="BQ3" i="47"/>
  <c r="BR3" i="47"/>
  <c r="BS3" i="47"/>
  <c r="BT3" i="47"/>
  <c r="BU3" i="47"/>
  <c r="BV3" i="47"/>
  <c r="BW3" i="47"/>
  <c r="BX3" i="47"/>
  <c r="BY3" i="47"/>
  <c r="BZ3" i="47"/>
  <c r="CA3" i="47"/>
  <c r="CB3" i="47"/>
  <c r="CC3" i="47"/>
  <c r="AG4" i="47"/>
  <c r="AH4" i="47"/>
  <c r="AI4" i="47"/>
  <c r="AJ4" i="47"/>
  <c r="AK4" i="47"/>
  <c r="AL4" i="47"/>
  <c r="AM4" i="47"/>
  <c r="AN4" i="47"/>
  <c r="AO4" i="47"/>
  <c r="AP4" i="47"/>
  <c r="AQ4" i="47"/>
  <c r="AR4" i="47"/>
  <c r="AS4" i="47"/>
  <c r="AT4" i="47"/>
  <c r="AU4" i="47"/>
  <c r="AV4" i="47"/>
  <c r="AW4" i="47"/>
  <c r="AX4" i="47"/>
  <c r="AY4" i="47"/>
  <c r="AZ4" i="47"/>
  <c r="BA4" i="47"/>
  <c r="BB4" i="47"/>
  <c r="BC4" i="47"/>
  <c r="BD4" i="47"/>
  <c r="BE4" i="47"/>
  <c r="BF4" i="47"/>
  <c r="BG4" i="47"/>
  <c r="BH4" i="47"/>
  <c r="BI4" i="47"/>
  <c r="BJ4" i="47"/>
  <c r="BK4" i="47"/>
  <c r="BL4" i="47"/>
  <c r="BM4" i="47"/>
  <c r="BN4" i="47"/>
  <c r="BO4" i="47"/>
  <c r="BP4" i="47"/>
  <c r="BQ4" i="47"/>
  <c r="BR4" i="47"/>
  <c r="BS4" i="47"/>
  <c r="BT4" i="47"/>
  <c r="BU4" i="47"/>
  <c r="BV4" i="47"/>
  <c r="BW4" i="47"/>
  <c r="BX4" i="47"/>
  <c r="BY4" i="47"/>
  <c r="BZ4" i="47"/>
  <c r="CA4" i="47"/>
  <c r="CB4" i="47"/>
  <c r="CC4" i="47"/>
  <c r="AG5" i="47"/>
  <c r="AH5" i="47"/>
  <c r="AI5" i="47"/>
  <c r="AJ5" i="47"/>
  <c r="AK5" i="47"/>
  <c r="AL5" i="47"/>
  <c r="AM5" i="47"/>
  <c r="AN5" i="47"/>
  <c r="AO5" i="47"/>
  <c r="AP5" i="47"/>
  <c r="AQ5" i="47"/>
  <c r="AR5" i="47"/>
  <c r="AS5" i="47"/>
  <c r="AT5" i="47"/>
  <c r="AU5" i="47"/>
  <c r="AV5" i="47"/>
  <c r="AW5" i="47"/>
  <c r="AX5" i="47"/>
  <c r="AY5" i="47"/>
  <c r="AZ5" i="47"/>
  <c r="BA5" i="47"/>
  <c r="BB5" i="47"/>
  <c r="BC5" i="47"/>
  <c r="BD5" i="47"/>
  <c r="BE5" i="47"/>
  <c r="BF5" i="47"/>
  <c r="BG5" i="47"/>
  <c r="BH5" i="47"/>
  <c r="BI5" i="47"/>
  <c r="BJ5" i="47"/>
  <c r="BK5" i="47"/>
  <c r="BL5" i="47"/>
  <c r="BM5" i="47"/>
  <c r="BN5" i="47"/>
  <c r="BO5" i="47"/>
  <c r="BP5" i="47"/>
  <c r="BQ5" i="47"/>
  <c r="BR5" i="47"/>
  <c r="BS5" i="47"/>
  <c r="BT5" i="47"/>
  <c r="BU5" i="47"/>
  <c r="BV5" i="47"/>
  <c r="BW5" i="47"/>
  <c r="BX5" i="47"/>
  <c r="BY5" i="47"/>
  <c r="BZ5" i="47"/>
  <c r="CA5" i="47"/>
  <c r="CB5" i="47"/>
  <c r="CC5" i="47"/>
  <c r="AG6" i="47"/>
  <c r="AH6" i="47"/>
  <c r="AI6" i="47"/>
  <c r="AJ6" i="47"/>
  <c r="AK6" i="47"/>
  <c r="AL6" i="47"/>
  <c r="AM6" i="47"/>
  <c r="AN6" i="47"/>
  <c r="AO6" i="47"/>
  <c r="AP6" i="47"/>
  <c r="AQ6" i="47"/>
  <c r="AR6" i="47"/>
  <c r="AS6" i="47"/>
  <c r="AT6" i="47"/>
  <c r="AU6" i="47"/>
  <c r="AV6" i="47"/>
  <c r="AW6" i="47"/>
  <c r="AX6" i="47"/>
  <c r="AY6" i="47"/>
  <c r="AZ6" i="47"/>
  <c r="BA6" i="47"/>
  <c r="BB6" i="47"/>
  <c r="BC6" i="47"/>
  <c r="BD6" i="47"/>
  <c r="BE6" i="47"/>
  <c r="BF6" i="47"/>
  <c r="BG6" i="47"/>
  <c r="BH6" i="47"/>
  <c r="BI6" i="47"/>
  <c r="BJ6" i="47"/>
  <c r="BK6" i="47"/>
  <c r="BL6" i="47"/>
  <c r="BM6" i="47"/>
  <c r="BN6" i="47"/>
  <c r="BO6" i="47"/>
  <c r="BP6" i="47"/>
  <c r="BQ6" i="47"/>
  <c r="BR6" i="47"/>
  <c r="BS6" i="47"/>
  <c r="BT6" i="47"/>
  <c r="BU6" i="47"/>
  <c r="BV6" i="47"/>
  <c r="BW6" i="47"/>
  <c r="BX6" i="47"/>
  <c r="BY6" i="47"/>
  <c r="BZ6" i="47"/>
  <c r="CA6" i="47"/>
  <c r="CB6" i="47"/>
  <c r="CC6" i="47"/>
  <c r="AG7" i="47"/>
  <c r="AH7" i="47"/>
  <c r="AI7" i="47"/>
  <c r="AJ7" i="47"/>
  <c r="AK7" i="47"/>
  <c r="AL7" i="47"/>
  <c r="AM7" i="47"/>
  <c r="AN7" i="47"/>
  <c r="AO7" i="47"/>
  <c r="AP7" i="47"/>
  <c r="AQ7" i="47"/>
  <c r="AR7" i="47"/>
  <c r="AS7" i="47"/>
  <c r="AT7" i="47"/>
  <c r="AU7" i="47"/>
  <c r="AV7" i="47"/>
  <c r="AW7" i="47"/>
  <c r="AX7" i="47"/>
  <c r="AY7" i="47"/>
  <c r="AZ7" i="47"/>
  <c r="BA7" i="47"/>
  <c r="BB7" i="47"/>
  <c r="BC7" i="47"/>
  <c r="BD7" i="47"/>
  <c r="BE7" i="47"/>
  <c r="BF7" i="47"/>
  <c r="BG7" i="47"/>
  <c r="BH7" i="47"/>
  <c r="BI7" i="47"/>
  <c r="BJ7" i="47"/>
  <c r="BK7" i="47"/>
  <c r="BL7" i="47"/>
  <c r="BM7" i="47"/>
  <c r="BN7" i="47"/>
  <c r="BO7" i="47"/>
  <c r="BP7" i="47"/>
  <c r="BQ7" i="47"/>
  <c r="BR7" i="47"/>
  <c r="BS7" i="47"/>
  <c r="BT7" i="47"/>
  <c r="BU7" i="47"/>
  <c r="BV7" i="47"/>
  <c r="BW7" i="47"/>
  <c r="BX7" i="47"/>
  <c r="BY7" i="47"/>
  <c r="BZ7" i="47"/>
  <c r="CA7" i="47"/>
  <c r="CB7" i="47"/>
  <c r="CC7" i="47"/>
  <c r="AG8" i="47"/>
  <c r="AH8" i="47"/>
  <c r="AI8" i="47"/>
  <c r="AJ8" i="47"/>
  <c r="AK8" i="47"/>
  <c r="AL8" i="47"/>
  <c r="AM8" i="47"/>
  <c r="AN8" i="47"/>
  <c r="AO8" i="47"/>
  <c r="AP8" i="47"/>
  <c r="AQ8" i="47"/>
  <c r="AR8" i="47"/>
  <c r="AS8" i="47"/>
  <c r="AT8" i="47"/>
  <c r="AU8" i="47"/>
  <c r="AV8" i="47"/>
  <c r="AW8" i="47"/>
  <c r="AX8" i="47"/>
  <c r="AY8" i="47"/>
  <c r="AZ8" i="47"/>
  <c r="BA8" i="47"/>
  <c r="BB8" i="47"/>
  <c r="BC8" i="47"/>
  <c r="BD8" i="47"/>
  <c r="BE8" i="47"/>
  <c r="BF8" i="47"/>
  <c r="BG8" i="47"/>
  <c r="BH8" i="47"/>
  <c r="BI8" i="47"/>
  <c r="BJ8" i="47"/>
  <c r="BK8" i="47"/>
  <c r="BL8" i="47"/>
  <c r="BM8" i="47"/>
  <c r="BN8" i="47"/>
  <c r="BO8" i="47"/>
  <c r="BP8" i="47"/>
  <c r="BQ8" i="47"/>
  <c r="BR8" i="47"/>
  <c r="BS8" i="47"/>
  <c r="BT8" i="47"/>
  <c r="BU8" i="47"/>
  <c r="BV8" i="47"/>
  <c r="BW8" i="47"/>
  <c r="BX8" i="47"/>
  <c r="BY8" i="47"/>
  <c r="BZ8" i="47"/>
  <c r="CA8" i="47"/>
  <c r="CB8" i="47"/>
  <c r="CC8" i="47"/>
  <c r="AG9" i="47"/>
  <c r="AH9" i="47"/>
  <c r="AI9" i="47"/>
  <c r="AJ9" i="47"/>
  <c r="AK9" i="47"/>
  <c r="AL9" i="47"/>
  <c r="AM9" i="47"/>
  <c r="AN9" i="47"/>
  <c r="AO9" i="47"/>
  <c r="AP9" i="47"/>
  <c r="AQ9" i="47"/>
  <c r="AR9" i="47"/>
  <c r="AS9" i="47"/>
  <c r="AT9" i="47"/>
  <c r="AU9" i="47"/>
  <c r="AV9" i="47"/>
  <c r="AW9" i="47"/>
  <c r="AX9" i="47"/>
  <c r="AY9" i="47"/>
  <c r="AZ9" i="47"/>
  <c r="BA9" i="47"/>
  <c r="BB9" i="47"/>
  <c r="BC9" i="47"/>
  <c r="BD9" i="47"/>
  <c r="BE9" i="47"/>
  <c r="BF9" i="47"/>
  <c r="BG9" i="47"/>
  <c r="BH9" i="47"/>
  <c r="BI9" i="47"/>
  <c r="BJ9" i="47"/>
  <c r="BK9" i="47"/>
  <c r="BL9" i="47"/>
  <c r="BM9" i="47"/>
  <c r="BN9" i="47"/>
  <c r="BO9" i="47"/>
  <c r="BP9" i="47"/>
  <c r="BQ9" i="47"/>
  <c r="BR9" i="47"/>
  <c r="BS9" i="47"/>
  <c r="BT9" i="47"/>
  <c r="BU9" i="47"/>
  <c r="BV9" i="47"/>
  <c r="BW9" i="47"/>
  <c r="BX9" i="47"/>
  <c r="BY9" i="47"/>
  <c r="BZ9" i="47"/>
  <c r="CA9" i="47"/>
  <c r="CB9" i="47"/>
  <c r="CC9" i="47"/>
  <c r="AG2" i="48"/>
  <c r="AH2" i="48"/>
  <c r="AI2" i="48"/>
  <c r="AJ2" i="48"/>
  <c r="AK2" i="48"/>
  <c r="AL2" i="48"/>
  <c r="AM2" i="48"/>
  <c r="AN2" i="48"/>
  <c r="AO2" i="48"/>
  <c r="AP2" i="48"/>
  <c r="AQ2" i="48"/>
  <c r="AR2" i="48"/>
  <c r="AS2" i="48"/>
  <c r="AT2" i="48"/>
  <c r="AU2" i="48"/>
  <c r="AV2" i="48"/>
  <c r="AW2" i="48"/>
  <c r="AX2" i="48"/>
  <c r="AY2" i="48"/>
  <c r="AZ2" i="48"/>
  <c r="BA2" i="48"/>
  <c r="BB2" i="48"/>
  <c r="BC2" i="48"/>
  <c r="BD2" i="48"/>
  <c r="BE2" i="48"/>
  <c r="BF2" i="48"/>
  <c r="BG2" i="48"/>
  <c r="BH2" i="48"/>
  <c r="BI2" i="48"/>
  <c r="BJ2" i="48"/>
  <c r="BK2" i="48"/>
  <c r="BL2" i="48"/>
  <c r="BM2" i="48"/>
  <c r="BN2" i="48"/>
  <c r="BO2" i="48"/>
  <c r="BP2" i="48"/>
  <c r="BQ2" i="48"/>
  <c r="BR2" i="48"/>
  <c r="BS2" i="48"/>
  <c r="BT2" i="48"/>
  <c r="BU2" i="48"/>
  <c r="BV2" i="48"/>
  <c r="BW2" i="48"/>
  <c r="BX2" i="48"/>
  <c r="BY2" i="48"/>
  <c r="BZ2" i="48"/>
  <c r="CA2" i="48"/>
  <c r="CB2" i="48"/>
  <c r="CC2" i="48"/>
  <c r="AG3" i="48"/>
  <c r="AH3" i="48"/>
  <c r="AI3" i="48"/>
  <c r="AJ3" i="48"/>
  <c r="AK3" i="48"/>
  <c r="AL3" i="48"/>
  <c r="AM3" i="48"/>
  <c r="AN3" i="48"/>
  <c r="AO3" i="48"/>
  <c r="AP3" i="48"/>
  <c r="AQ3" i="48"/>
  <c r="AR3" i="48"/>
  <c r="AS3" i="48"/>
  <c r="AT3" i="48"/>
  <c r="AU3" i="48"/>
  <c r="AV3" i="48"/>
  <c r="AW3" i="48"/>
  <c r="AX3" i="48"/>
  <c r="AY3" i="48"/>
  <c r="AZ3" i="48"/>
  <c r="BA3" i="48"/>
  <c r="BB3" i="48"/>
  <c r="BC3" i="48"/>
  <c r="BD3" i="48"/>
  <c r="BE3" i="48"/>
  <c r="BF3" i="48"/>
  <c r="BG3" i="48"/>
  <c r="BH3" i="48"/>
  <c r="BI3" i="48"/>
  <c r="BJ3" i="48"/>
  <c r="BK3" i="48"/>
  <c r="BL3" i="48"/>
  <c r="BM3" i="48"/>
  <c r="BN3" i="48"/>
  <c r="BO3" i="48"/>
  <c r="BP3" i="48"/>
  <c r="BQ3" i="48"/>
  <c r="BR3" i="48"/>
  <c r="BS3" i="48"/>
  <c r="BT3" i="48"/>
  <c r="BU3" i="48"/>
  <c r="BV3" i="48"/>
  <c r="BW3" i="48"/>
  <c r="BX3" i="48"/>
  <c r="BY3" i="48"/>
  <c r="BZ3" i="48"/>
  <c r="CA3" i="48"/>
  <c r="CB3" i="48"/>
  <c r="CC3" i="48"/>
  <c r="AG4" i="48"/>
  <c r="AH4" i="48"/>
  <c r="AI4" i="48"/>
  <c r="AJ4" i="48"/>
  <c r="AK4" i="48"/>
  <c r="AL4" i="48"/>
  <c r="AM4" i="48"/>
  <c r="AN4" i="48"/>
  <c r="AO4" i="48"/>
  <c r="AP4" i="48"/>
  <c r="AQ4" i="48"/>
  <c r="AR4" i="48"/>
  <c r="AS4" i="48"/>
  <c r="AT4" i="48"/>
  <c r="AU4" i="48"/>
  <c r="AV4" i="48"/>
  <c r="AW4" i="48"/>
  <c r="AX4" i="48"/>
  <c r="AY4" i="48"/>
  <c r="AZ4" i="48"/>
  <c r="BA4" i="48"/>
  <c r="BB4" i="48"/>
  <c r="BC4" i="48"/>
  <c r="BD4" i="48"/>
  <c r="BE4" i="48"/>
  <c r="BF4" i="48"/>
  <c r="BG4" i="48"/>
  <c r="BH4" i="48"/>
  <c r="BI4" i="48"/>
  <c r="BJ4" i="48"/>
  <c r="BK4" i="48"/>
  <c r="BL4" i="48"/>
  <c r="BM4" i="48"/>
  <c r="BN4" i="48"/>
  <c r="BO4" i="48"/>
  <c r="BP4" i="48"/>
  <c r="BQ4" i="48"/>
  <c r="BR4" i="48"/>
  <c r="BS4" i="48"/>
  <c r="BT4" i="48"/>
  <c r="BU4" i="48"/>
  <c r="BV4" i="48"/>
  <c r="BW4" i="48"/>
  <c r="BX4" i="48"/>
  <c r="BY4" i="48"/>
  <c r="BZ4" i="48"/>
  <c r="CA4" i="48"/>
  <c r="CB4" i="48"/>
  <c r="CC4" i="48"/>
  <c r="AG5" i="48"/>
  <c r="AH5" i="48"/>
  <c r="AI5" i="48"/>
  <c r="AJ5" i="48"/>
  <c r="AK5" i="48"/>
  <c r="AL5" i="48"/>
  <c r="AM5" i="48"/>
  <c r="AN5" i="48"/>
  <c r="AO5" i="48"/>
  <c r="AP5" i="48"/>
  <c r="AQ5" i="48"/>
  <c r="AR5" i="48"/>
  <c r="AS5" i="48"/>
  <c r="AT5" i="48"/>
  <c r="AU5" i="48"/>
  <c r="AV5" i="48"/>
  <c r="AW5" i="48"/>
  <c r="AX5" i="48"/>
  <c r="AY5" i="48"/>
  <c r="AZ5" i="48"/>
  <c r="BA5" i="48"/>
  <c r="BB5" i="48"/>
  <c r="BC5" i="48"/>
  <c r="BD5" i="48"/>
  <c r="BE5" i="48"/>
  <c r="BF5" i="48"/>
  <c r="BG5" i="48"/>
  <c r="BH5" i="48"/>
  <c r="BI5" i="48"/>
  <c r="BJ5" i="48"/>
  <c r="BK5" i="48"/>
  <c r="BL5" i="48"/>
  <c r="BM5" i="48"/>
  <c r="BN5" i="48"/>
  <c r="BO5" i="48"/>
  <c r="BP5" i="48"/>
  <c r="BQ5" i="48"/>
  <c r="BR5" i="48"/>
  <c r="BS5" i="48"/>
  <c r="BT5" i="48"/>
  <c r="BU5" i="48"/>
  <c r="BV5" i="48"/>
  <c r="BW5" i="48"/>
  <c r="BX5" i="48"/>
  <c r="BY5" i="48"/>
  <c r="BZ5" i="48"/>
  <c r="CA5" i="48"/>
  <c r="CB5" i="48"/>
  <c r="CC5" i="48"/>
  <c r="AG6" i="48"/>
  <c r="AH6" i="48"/>
  <c r="AI6" i="48"/>
  <c r="AJ6" i="48"/>
  <c r="AK6" i="48"/>
  <c r="AL6" i="48"/>
  <c r="AM6" i="48"/>
  <c r="AN6" i="48"/>
  <c r="AO6" i="48"/>
  <c r="AP6" i="48"/>
  <c r="AQ6" i="48"/>
  <c r="AR6" i="48"/>
  <c r="AS6" i="48"/>
  <c r="AT6" i="48"/>
  <c r="AU6" i="48"/>
  <c r="AV6" i="48"/>
  <c r="AW6" i="48"/>
  <c r="AX6" i="48"/>
  <c r="AY6" i="48"/>
  <c r="AZ6" i="48"/>
  <c r="BA6" i="48"/>
  <c r="BB6" i="48"/>
  <c r="BC6" i="48"/>
  <c r="BD6" i="48"/>
  <c r="BE6" i="48"/>
  <c r="BF6" i="48"/>
  <c r="BG6" i="48"/>
  <c r="BH6" i="48"/>
  <c r="BI6" i="48"/>
  <c r="BJ6" i="48"/>
  <c r="BK6" i="48"/>
  <c r="BL6" i="48"/>
  <c r="BM6" i="48"/>
  <c r="BN6" i="48"/>
  <c r="BO6" i="48"/>
  <c r="BP6" i="48"/>
  <c r="BQ6" i="48"/>
  <c r="BR6" i="48"/>
  <c r="BS6" i="48"/>
  <c r="BT6" i="48"/>
  <c r="BU6" i="48"/>
  <c r="BV6" i="48"/>
  <c r="BW6" i="48"/>
  <c r="BX6" i="48"/>
  <c r="BY6" i="48"/>
  <c r="BZ6" i="48"/>
  <c r="CA6" i="48"/>
  <c r="CB6" i="48"/>
  <c r="CC6" i="48"/>
  <c r="AG7" i="48"/>
  <c r="AH7" i="48"/>
  <c r="AI7" i="48"/>
  <c r="AJ7" i="48"/>
  <c r="AK7" i="48"/>
  <c r="AL7" i="48"/>
  <c r="AM7" i="48"/>
  <c r="AN7" i="48"/>
  <c r="AO7" i="48"/>
  <c r="AP7" i="48"/>
  <c r="AQ7" i="48"/>
  <c r="AR7" i="48"/>
  <c r="AS7" i="48"/>
  <c r="AT7" i="48"/>
  <c r="AU7" i="48"/>
  <c r="AV7" i="48"/>
  <c r="AW7" i="48"/>
  <c r="AX7" i="48"/>
  <c r="AY7" i="48"/>
  <c r="AZ7" i="48"/>
  <c r="BA7" i="48"/>
  <c r="BB7" i="48"/>
  <c r="BC7" i="48"/>
  <c r="BD7" i="48"/>
  <c r="BE7" i="48"/>
  <c r="BF7" i="48"/>
  <c r="BG7" i="48"/>
  <c r="BH7" i="48"/>
  <c r="BI7" i="48"/>
  <c r="BJ7" i="48"/>
  <c r="BK7" i="48"/>
  <c r="BL7" i="48"/>
  <c r="BM7" i="48"/>
  <c r="BN7" i="48"/>
  <c r="BO7" i="48"/>
  <c r="BP7" i="48"/>
  <c r="BQ7" i="48"/>
  <c r="BR7" i="48"/>
  <c r="BS7" i="48"/>
  <c r="BT7" i="48"/>
  <c r="BU7" i="48"/>
  <c r="BV7" i="48"/>
  <c r="BW7" i="48"/>
  <c r="BX7" i="48"/>
  <c r="BY7" i="48"/>
  <c r="BZ7" i="48"/>
  <c r="CA7" i="48"/>
  <c r="CB7" i="48"/>
  <c r="CC7" i="48"/>
  <c r="AG8" i="48"/>
  <c r="AH8" i="48"/>
  <c r="AI8" i="48"/>
  <c r="AJ8" i="48"/>
  <c r="AK8" i="48"/>
  <c r="AL8" i="48"/>
  <c r="AM8" i="48"/>
  <c r="AN8" i="48"/>
  <c r="AO8" i="48"/>
  <c r="AP8" i="48"/>
  <c r="AQ8" i="48"/>
  <c r="AR8" i="48"/>
  <c r="AS8" i="48"/>
  <c r="AT8" i="48"/>
  <c r="AU8" i="48"/>
  <c r="AV8" i="48"/>
  <c r="AW8" i="48"/>
  <c r="AX8" i="48"/>
  <c r="AY8" i="48"/>
  <c r="AZ8" i="48"/>
  <c r="BA8" i="48"/>
  <c r="BB8" i="48"/>
  <c r="BC8" i="48"/>
  <c r="BD8" i="48"/>
  <c r="BE8" i="48"/>
  <c r="BF8" i="48"/>
  <c r="BG8" i="48"/>
  <c r="BH8" i="48"/>
  <c r="BI8" i="48"/>
  <c r="BJ8" i="48"/>
  <c r="BK8" i="48"/>
  <c r="BL8" i="48"/>
  <c r="BM8" i="48"/>
  <c r="BN8" i="48"/>
  <c r="BO8" i="48"/>
  <c r="BP8" i="48"/>
  <c r="BQ8" i="48"/>
  <c r="BR8" i="48"/>
  <c r="BS8" i="48"/>
  <c r="BT8" i="48"/>
  <c r="BU8" i="48"/>
  <c r="BV8" i="48"/>
  <c r="BW8" i="48"/>
  <c r="BX8" i="48"/>
  <c r="BY8" i="48"/>
  <c r="BZ8" i="48"/>
  <c r="CA8" i="48"/>
  <c r="CB8" i="48"/>
  <c r="CC8" i="48"/>
  <c r="AG9" i="48"/>
  <c r="AH9" i="48"/>
  <c r="AI9" i="48"/>
  <c r="AJ9" i="48"/>
  <c r="AK9" i="48"/>
  <c r="AL9" i="48"/>
  <c r="AM9" i="48"/>
  <c r="AN9" i="48"/>
  <c r="AO9" i="48"/>
  <c r="AP9" i="48"/>
  <c r="AQ9" i="48"/>
  <c r="AR9" i="48"/>
  <c r="AS9" i="48"/>
  <c r="AT9" i="48"/>
  <c r="AU9" i="48"/>
  <c r="AV9" i="48"/>
  <c r="AW9" i="48"/>
  <c r="AX9" i="48"/>
  <c r="AY9" i="48"/>
  <c r="AZ9" i="48"/>
  <c r="BA9" i="48"/>
  <c r="BB9" i="48"/>
  <c r="BC9" i="48"/>
  <c r="BD9" i="48"/>
  <c r="BE9" i="48"/>
  <c r="BF9" i="48"/>
  <c r="BG9" i="48"/>
  <c r="BH9" i="48"/>
  <c r="BI9" i="48"/>
  <c r="BJ9" i="48"/>
  <c r="BK9" i="48"/>
  <c r="BL9" i="48"/>
  <c r="BM9" i="48"/>
  <c r="BN9" i="48"/>
  <c r="BO9" i="48"/>
  <c r="BP9" i="48"/>
  <c r="BQ9" i="48"/>
  <c r="BR9" i="48"/>
  <c r="BS9" i="48"/>
  <c r="BT9" i="48"/>
  <c r="BU9" i="48"/>
  <c r="BV9" i="48"/>
  <c r="BW9" i="48"/>
  <c r="BX9" i="48"/>
  <c r="BY9" i="48"/>
  <c r="BZ9" i="48"/>
  <c r="CA9" i="48"/>
  <c r="CB9" i="48"/>
  <c r="CC9" i="48"/>
  <c r="AG2" i="49"/>
  <c r="AH2" i="49"/>
  <c r="AI2" i="49"/>
  <c r="AJ2" i="49"/>
  <c r="AK2" i="49"/>
  <c r="AL2" i="49"/>
  <c r="AM2" i="49"/>
  <c r="AN2" i="49"/>
  <c r="AO2" i="49"/>
  <c r="AP2" i="49"/>
  <c r="AQ2" i="49"/>
  <c r="AR2" i="49"/>
  <c r="AS2" i="49"/>
  <c r="AT2" i="49"/>
  <c r="AU2" i="49"/>
  <c r="AV2" i="49"/>
  <c r="AW2" i="49"/>
  <c r="AX2" i="49"/>
  <c r="AY2" i="49"/>
  <c r="AZ2" i="49"/>
  <c r="BA2" i="49"/>
  <c r="BB2" i="49"/>
  <c r="BC2" i="49"/>
  <c r="BD2" i="49"/>
  <c r="BE2" i="49"/>
  <c r="BF2" i="49"/>
  <c r="BG2" i="49"/>
  <c r="BH2" i="49"/>
  <c r="BI2" i="49"/>
  <c r="BJ2" i="49"/>
  <c r="BK2" i="49"/>
  <c r="BL2" i="49"/>
  <c r="BM2" i="49"/>
  <c r="BN2" i="49"/>
  <c r="BO2" i="49"/>
  <c r="BP2" i="49"/>
  <c r="BQ2" i="49"/>
  <c r="BR2" i="49"/>
  <c r="BS2" i="49"/>
  <c r="BT2" i="49"/>
  <c r="BU2" i="49"/>
  <c r="BV2" i="49"/>
  <c r="BW2" i="49"/>
  <c r="BX2" i="49"/>
  <c r="BY2" i="49"/>
  <c r="BZ2" i="49"/>
  <c r="CA2" i="49"/>
  <c r="CB2" i="49"/>
  <c r="CC2" i="49"/>
  <c r="AG3" i="49"/>
  <c r="AH3" i="49"/>
  <c r="AI3" i="49"/>
  <c r="AJ3" i="49"/>
  <c r="AK3" i="49"/>
  <c r="AL3" i="49"/>
  <c r="AM3" i="49"/>
  <c r="AN3" i="49"/>
  <c r="AO3" i="49"/>
  <c r="AP3" i="49"/>
  <c r="AQ3" i="49"/>
  <c r="AR3" i="49"/>
  <c r="AS3" i="49"/>
  <c r="AT3" i="49"/>
  <c r="AU3" i="49"/>
  <c r="AV3" i="49"/>
  <c r="AW3" i="49"/>
  <c r="AX3" i="49"/>
  <c r="AY3" i="49"/>
  <c r="AZ3" i="49"/>
  <c r="BA3" i="49"/>
  <c r="BB3" i="49"/>
  <c r="BC3" i="49"/>
  <c r="BD3" i="49"/>
  <c r="BE3" i="49"/>
  <c r="BF3" i="49"/>
  <c r="BG3" i="49"/>
  <c r="BH3" i="49"/>
  <c r="BI3" i="49"/>
  <c r="BJ3" i="49"/>
  <c r="BK3" i="49"/>
  <c r="BL3" i="49"/>
  <c r="BM3" i="49"/>
  <c r="BN3" i="49"/>
  <c r="BO3" i="49"/>
  <c r="BP3" i="49"/>
  <c r="BQ3" i="49"/>
  <c r="BR3" i="49"/>
  <c r="BS3" i="49"/>
  <c r="BT3" i="49"/>
  <c r="BU3" i="49"/>
  <c r="BV3" i="49"/>
  <c r="BW3" i="49"/>
  <c r="BX3" i="49"/>
  <c r="BY3" i="49"/>
  <c r="BZ3" i="49"/>
  <c r="CA3" i="49"/>
  <c r="CB3" i="49"/>
  <c r="CC3" i="49"/>
  <c r="AG4" i="49"/>
  <c r="AH4" i="49"/>
  <c r="AI4" i="49"/>
  <c r="AJ4" i="49"/>
  <c r="AK4" i="49"/>
  <c r="AL4" i="49"/>
  <c r="AM4" i="49"/>
  <c r="AN4" i="49"/>
  <c r="AO4" i="49"/>
  <c r="AP4" i="49"/>
  <c r="AQ4" i="49"/>
  <c r="AR4" i="49"/>
  <c r="AS4" i="49"/>
  <c r="AT4" i="49"/>
  <c r="AU4" i="49"/>
  <c r="AV4" i="49"/>
  <c r="AW4" i="49"/>
  <c r="AX4" i="49"/>
  <c r="AY4" i="49"/>
  <c r="AZ4" i="49"/>
  <c r="BA4" i="49"/>
  <c r="BB4" i="49"/>
  <c r="BC4" i="49"/>
  <c r="BD4" i="49"/>
  <c r="BE4" i="49"/>
  <c r="BF4" i="49"/>
  <c r="BG4" i="49"/>
  <c r="BH4" i="49"/>
  <c r="BI4" i="49"/>
  <c r="BJ4" i="49"/>
  <c r="BK4" i="49"/>
  <c r="BL4" i="49"/>
  <c r="BM4" i="49"/>
  <c r="BN4" i="49"/>
  <c r="BO4" i="49"/>
  <c r="BP4" i="49"/>
  <c r="BQ4" i="49"/>
  <c r="BR4" i="49"/>
  <c r="BS4" i="49"/>
  <c r="BT4" i="49"/>
  <c r="BU4" i="49"/>
  <c r="BV4" i="49"/>
  <c r="BW4" i="49"/>
  <c r="BX4" i="49"/>
  <c r="BY4" i="49"/>
  <c r="BZ4" i="49"/>
  <c r="CA4" i="49"/>
  <c r="CB4" i="49"/>
  <c r="CC4" i="49"/>
  <c r="AG5" i="49"/>
  <c r="AH5" i="49"/>
  <c r="AI5" i="49"/>
  <c r="AJ5" i="49"/>
  <c r="AK5" i="49"/>
  <c r="AL5" i="49"/>
  <c r="AM5" i="49"/>
  <c r="AN5" i="49"/>
  <c r="AO5" i="49"/>
  <c r="AP5" i="49"/>
  <c r="AQ5" i="49"/>
  <c r="AR5" i="49"/>
  <c r="AS5" i="49"/>
  <c r="AT5" i="49"/>
  <c r="AU5" i="49"/>
  <c r="AV5" i="49"/>
  <c r="AW5" i="49"/>
  <c r="AX5" i="49"/>
  <c r="AY5" i="49"/>
  <c r="AZ5" i="49"/>
  <c r="BA5" i="49"/>
  <c r="BB5" i="49"/>
  <c r="BC5" i="49"/>
  <c r="BD5" i="49"/>
  <c r="BE5" i="49"/>
  <c r="BF5" i="49"/>
  <c r="BG5" i="49"/>
  <c r="BH5" i="49"/>
  <c r="BI5" i="49"/>
  <c r="BJ5" i="49"/>
  <c r="BK5" i="49"/>
  <c r="BL5" i="49"/>
  <c r="BM5" i="49"/>
  <c r="BN5" i="49"/>
  <c r="BO5" i="49"/>
  <c r="BP5" i="49"/>
  <c r="BQ5" i="49"/>
  <c r="BR5" i="49"/>
  <c r="BS5" i="49"/>
  <c r="BT5" i="49"/>
  <c r="BU5" i="49"/>
  <c r="BV5" i="49"/>
  <c r="BW5" i="49"/>
  <c r="BX5" i="49"/>
  <c r="BY5" i="49"/>
  <c r="BZ5" i="49"/>
  <c r="CA5" i="49"/>
  <c r="CB5" i="49"/>
  <c r="CC5" i="49"/>
  <c r="AG6" i="49"/>
  <c r="AH6" i="49"/>
  <c r="AI6" i="49"/>
  <c r="AJ6" i="49"/>
  <c r="AK6" i="49"/>
  <c r="AL6" i="49"/>
  <c r="AM6" i="49"/>
  <c r="AN6" i="49"/>
  <c r="AO6" i="49"/>
  <c r="AP6" i="49"/>
  <c r="AQ6" i="49"/>
  <c r="AR6" i="49"/>
  <c r="AS6" i="49"/>
  <c r="AT6" i="49"/>
  <c r="AU6" i="49"/>
  <c r="AV6" i="49"/>
  <c r="AW6" i="49"/>
  <c r="AX6" i="49"/>
  <c r="AY6" i="49"/>
  <c r="AZ6" i="49"/>
  <c r="BA6" i="49"/>
  <c r="BB6" i="49"/>
  <c r="BC6" i="49"/>
  <c r="BD6" i="49"/>
  <c r="BE6" i="49"/>
  <c r="BF6" i="49"/>
  <c r="BG6" i="49"/>
  <c r="BH6" i="49"/>
  <c r="BI6" i="49"/>
  <c r="BJ6" i="49"/>
  <c r="BK6" i="49"/>
  <c r="BL6" i="49"/>
  <c r="BM6" i="49"/>
  <c r="BN6" i="49"/>
  <c r="BO6" i="49"/>
  <c r="BP6" i="49"/>
  <c r="BQ6" i="49"/>
  <c r="BR6" i="49"/>
  <c r="BS6" i="49"/>
  <c r="BT6" i="49"/>
  <c r="BU6" i="49"/>
  <c r="BV6" i="49"/>
  <c r="BW6" i="49"/>
  <c r="BX6" i="49"/>
  <c r="BY6" i="49"/>
  <c r="BZ6" i="49"/>
  <c r="CA6" i="49"/>
  <c r="CB6" i="49"/>
  <c r="CC6" i="49"/>
  <c r="AG7" i="49"/>
  <c r="AH7" i="49"/>
  <c r="AI7" i="49"/>
  <c r="AJ7" i="49"/>
  <c r="AK7" i="49"/>
  <c r="AL7" i="49"/>
  <c r="AM7" i="49"/>
  <c r="AN7" i="49"/>
  <c r="AO7" i="49"/>
  <c r="AP7" i="49"/>
  <c r="AQ7" i="49"/>
  <c r="AR7" i="49"/>
  <c r="AS7" i="49"/>
  <c r="AT7" i="49"/>
  <c r="AU7" i="49"/>
  <c r="AV7" i="49"/>
  <c r="AW7" i="49"/>
  <c r="AX7" i="49"/>
  <c r="AY7" i="49"/>
  <c r="AZ7" i="49"/>
  <c r="BA7" i="49"/>
  <c r="BB7" i="49"/>
  <c r="BC7" i="49"/>
  <c r="BD7" i="49"/>
  <c r="BE7" i="49"/>
  <c r="BF7" i="49"/>
  <c r="BG7" i="49"/>
  <c r="BH7" i="49"/>
  <c r="BI7" i="49"/>
  <c r="BJ7" i="49"/>
  <c r="BK7" i="49"/>
  <c r="BL7" i="49"/>
  <c r="BM7" i="49"/>
  <c r="BN7" i="49"/>
  <c r="BO7" i="49"/>
  <c r="BP7" i="49"/>
  <c r="BQ7" i="49"/>
  <c r="BR7" i="49"/>
  <c r="BS7" i="49"/>
  <c r="BT7" i="49"/>
  <c r="BU7" i="49"/>
  <c r="BV7" i="49"/>
  <c r="BW7" i="49"/>
  <c r="BX7" i="49"/>
  <c r="BY7" i="49"/>
  <c r="BZ7" i="49"/>
  <c r="CA7" i="49"/>
  <c r="CB7" i="49"/>
  <c r="CC7" i="49"/>
  <c r="AG8" i="49"/>
  <c r="AH8" i="49"/>
  <c r="AI8" i="49"/>
  <c r="AJ8" i="49"/>
  <c r="AK8" i="49"/>
  <c r="AL8" i="49"/>
  <c r="AM8" i="49"/>
  <c r="AN8" i="49"/>
  <c r="AO8" i="49"/>
  <c r="AP8" i="49"/>
  <c r="AQ8" i="49"/>
  <c r="AR8" i="49"/>
  <c r="AS8" i="49"/>
  <c r="AT8" i="49"/>
  <c r="AU8" i="49"/>
  <c r="AV8" i="49"/>
  <c r="AW8" i="49"/>
  <c r="AX8" i="49"/>
  <c r="AY8" i="49"/>
  <c r="AZ8" i="49"/>
  <c r="BA8" i="49"/>
  <c r="BB8" i="49"/>
  <c r="BC8" i="49"/>
  <c r="BD8" i="49"/>
  <c r="BE8" i="49"/>
  <c r="BF8" i="49"/>
  <c r="BG8" i="49"/>
  <c r="BH8" i="49"/>
  <c r="BI8" i="49"/>
  <c r="BJ8" i="49"/>
  <c r="BK8" i="49"/>
  <c r="BL8" i="49"/>
  <c r="BM8" i="49"/>
  <c r="BN8" i="49"/>
  <c r="BO8" i="49"/>
  <c r="BP8" i="49"/>
  <c r="BQ8" i="49"/>
  <c r="BR8" i="49"/>
  <c r="BS8" i="49"/>
  <c r="BT8" i="49"/>
  <c r="BU8" i="49"/>
  <c r="BV8" i="49"/>
  <c r="BW8" i="49"/>
  <c r="BX8" i="49"/>
  <c r="BY8" i="49"/>
  <c r="BZ8" i="49"/>
  <c r="CA8" i="49"/>
  <c r="CB8" i="49"/>
  <c r="CC8" i="49"/>
  <c r="AG9" i="49"/>
  <c r="AH9" i="49"/>
  <c r="AI9" i="49"/>
  <c r="AJ9" i="49"/>
  <c r="AK9" i="49"/>
  <c r="AL9" i="49"/>
  <c r="AM9" i="49"/>
  <c r="AN9" i="49"/>
  <c r="AO9" i="49"/>
  <c r="AP9" i="49"/>
  <c r="AQ9" i="49"/>
  <c r="AR9" i="49"/>
  <c r="AS9" i="49"/>
  <c r="AT9" i="49"/>
  <c r="AU9" i="49"/>
  <c r="AV9" i="49"/>
  <c r="AW9" i="49"/>
  <c r="AX9" i="49"/>
  <c r="AY9" i="49"/>
  <c r="AZ9" i="49"/>
  <c r="BA9" i="49"/>
  <c r="BB9" i="49"/>
  <c r="BC9" i="49"/>
  <c r="BD9" i="49"/>
  <c r="BE9" i="49"/>
  <c r="BF9" i="49"/>
  <c r="BG9" i="49"/>
  <c r="BH9" i="49"/>
  <c r="BI9" i="49"/>
  <c r="BJ9" i="49"/>
  <c r="BK9" i="49"/>
  <c r="BL9" i="49"/>
  <c r="BM9" i="49"/>
  <c r="BN9" i="49"/>
  <c r="BO9" i="49"/>
  <c r="BP9" i="49"/>
  <c r="BQ9" i="49"/>
  <c r="BR9" i="49"/>
  <c r="BS9" i="49"/>
  <c r="BT9" i="49"/>
  <c r="BU9" i="49"/>
  <c r="BV9" i="49"/>
  <c r="BW9" i="49"/>
  <c r="BX9" i="49"/>
  <c r="BY9" i="49"/>
  <c r="BZ9" i="49"/>
  <c r="CA9" i="49"/>
  <c r="CB9" i="49"/>
  <c r="CC9" i="49"/>
  <c r="AG2" i="50"/>
  <c r="AH2" i="50"/>
  <c r="AI2" i="50"/>
  <c r="AJ2" i="50"/>
  <c r="AK2" i="50"/>
  <c r="AL2" i="50"/>
  <c r="AM2" i="50"/>
  <c r="AN2" i="50"/>
  <c r="AO2" i="50"/>
  <c r="AP2" i="50"/>
  <c r="AQ2" i="50"/>
  <c r="AR2" i="50"/>
  <c r="AS2" i="50"/>
  <c r="AT2" i="50"/>
  <c r="AU2" i="50"/>
  <c r="AV2" i="50"/>
  <c r="AW2" i="50"/>
  <c r="AX2" i="50"/>
  <c r="AY2" i="50"/>
  <c r="AZ2" i="50"/>
  <c r="BA2" i="50"/>
  <c r="BB2" i="50"/>
  <c r="BC2" i="50"/>
  <c r="BD2" i="50"/>
  <c r="BE2" i="50"/>
  <c r="BF2" i="50"/>
  <c r="BG2" i="50"/>
  <c r="BH2" i="50"/>
  <c r="BI2" i="50"/>
  <c r="BJ2" i="50"/>
  <c r="BK2" i="50"/>
  <c r="BL2" i="50"/>
  <c r="BM2" i="50"/>
  <c r="BN2" i="50"/>
  <c r="BO2" i="50"/>
  <c r="BP2" i="50"/>
  <c r="BQ2" i="50"/>
  <c r="BR2" i="50"/>
  <c r="BS2" i="50"/>
  <c r="BT2" i="50"/>
  <c r="BU2" i="50"/>
  <c r="BV2" i="50"/>
  <c r="BW2" i="50"/>
  <c r="BX2" i="50"/>
  <c r="BY2" i="50"/>
  <c r="BZ2" i="50"/>
  <c r="CA2" i="50"/>
  <c r="CB2" i="50"/>
  <c r="CC2" i="50"/>
  <c r="AG3" i="50"/>
  <c r="AH3" i="50"/>
  <c r="AI3" i="50"/>
  <c r="AJ3" i="50"/>
  <c r="AK3" i="50"/>
  <c r="AL3" i="50"/>
  <c r="AM3" i="50"/>
  <c r="AN3" i="50"/>
  <c r="AO3" i="50"/>
  <c r="AP3" i="50"/>
  <c r="AQ3" i="50"/>
  <c r="AR3" i="50"/>
  <c r="AS3" i="50"/>
  <c r="AT3" i="50"/>
  <c r="AU3" i="50"/>
  <c r="AV3" i="50"/>
  <c r="AW3" i="50"/>
  <c r="AX3" i="50"/>
  <c r="AY3" i="50"/>
  <c r="AZ3" i="50"/>
  <c r="BA3" i="50"/>
  <c r="BB3" i="50"/>
  <c r="BC3" i="50"/>
  <c r="BD3" i="50"/>
  <c r="BE3" i="50"/>
  <c r="BF3" i="50"/>
  <c r="BG3" i="50"/>
  <c r="BH3" i="50"/>
  <c r="BI3" i="50"/>
  <c r="BJ3" i="50"/>
  <c r="BK3" i="50"/>
  <c r="BL3" i="50"/>
  <c r="BM3" i="50"/>
  <c r="BN3" i="50"/>
  <c r="BO3" i="50"/>
  <c r="BP3" i="50"/>
  <c r="BQ3" i="50"/>
  <c r="BR3" i="50"/>
  <c r="BS3" i="50"/>
  <c r="BT3" i="50"/>
  <c r="BU3" i="50"/>
  <c r="BV3" i="50"/>
  <c r="BW3" i="50"/>
  <c r="BX3" i="50"/>
  <c r="BY3" i="50"/>
  <c r="BZ3" i="50"/>
  <c r="CA3" i="50"/>
  <c r="CB3" i="50"/>
  <c r="CC3" i="50"/>
  <c r="AG4" i="50"/>
  <c r="AH4" i="50"/>
  <c r="AI4" i="50"/>
  <c r="AJ4" i="50"/>
  <c r="AK4" i="50"/>
  <c r="AL4" i="50"/>
  <c r="AM4" i="50"/>
  <c r="AN4" i="50"/>
  <c r="AO4" i="50"/>
  <c r="AP4" i="50"/>
  <c r="AQ4" i="50"/>
  <c r="AR4" i="50"/>
  <c r="AS4" i="50"/>
  <c r="AT4" i="50"/>
  <c r="AU4" i="50"/>
  <c r="AV4" i="50"/>
  <c r="AW4" i="50"/>
  <c r="AX4" i="50"/>
  <c r="AY4" i="50"/>
  <c r="AZ4" i="50"/>
  <c r="BA4" i="50"/>
  <c r="BB4" i="50"/>
  <c r="BC4" i="50"/>
  <c r="BD4" i="50"/>
  <c r="BE4" i="50"/>
  <c r="BF4" i="50"/>
  <c r="BG4" i="50"/>
  <c r="BH4" i="50"/>
  <c r="BI4" i="50"/>
  <c r="BJ4" i="50"/>
  <c r="BK4" i="50"/>
  <c r="BL4" i="50"/>
  <c r="BM4" i="50"/>
  <c r="BN4" i="50"/>
  <c r="BO4" i="50"/>
  <c r="BP4" i="50"/>
  <c r="BQ4" i="50"/>
  <c r="BR4" i="50"/>
  <c r="BS4" i="50"/>
  <c r="BT4" i="50"/>
  <c r="BU4" i="50"/>
  <c r="BV4" i="50"/>
  <c r="BW4" i="50"/>
  <c r="BX4" i="50"/>
  <c r="BY4" i="50"/>
  <c r="BZ4" i="50"/>
  <c r="CA4" i="50"/>
  <c r="CB4" i="50"/>
  <c r="CC4" i="50"/>
  <c r="AG5" i="50"/>
  <c r="AH5" i="50"/>
  <c r="AI5" i="50"/>
  <c r="AJ5" i="50"/>
  <c r="AK5" i="50"/>
  <c r="AL5" i="50"/>
  <c r="AM5" i="50"/>
  <c r="AN5" i="50"/>
  <c r="AO5" i="50"/>
  <c r="AP5" i="50"/>
  <c r="AQ5" i="50"/>
  <c r="AR5" i="50"/>
  <c r="AS5" i="50"/>
  <c r="AT5" i="50"/>
  <c r="AU5" i="50"/>
  <c r="AV5" i="50"/>
  <c r="AW5" i="50"/>
  <c r="AX5" i="50"/>
  <c r="AY5" i="50"/>
  <c r="AZ5" i="50"/>
  <c r="BA5" i="50"/>
  <c r="BB5" i="50"/>
  <c r="BC5" i="50"/>
  <c r="BD5" i="50"/>
  <c r="BE5" i="50"/>
  <c r="BF5" i="50"/>
  <c r="BG5" i="50"/>
  <c r="BH5" i="50"/>
  <c r="BI5" i="50"/>
  <c r="BJ5" i="50"/>
  <c r="BK5" i="50"/>
  <c r="BL5" i="50"/>
  <c r="BM5" i="50"/>
  <c r="BN5" i="50"/>
  <c r="BO5" i="50"/>
  <c r="BP5" i="50"/>
  <c r="BQ5" i="50"/>
  <c r="BR5" i="50"/>
  <c r="BS5" i="50"/>
  <c r="BT5" i="50"/>
  <c r="BU5" i="50"/>
  <c r="BV5" i="50"/>
  <c r="BW5" i="50"/>
  <c r="BX5" i="50"/>
  <c r="BY5" i="50"/>
  <c r="BZ5" i="50"/>
  <c r="CA5" i="50"/>
  <c r="CB5" i="50"/>
  <c r="CC5" i="50"/>
  <c r="AG6" i="50"/>
  <c r="AH6" i="50"/>
  <c r="AI6" i="50"/>
  <c r="AJ6" i="50"/>
  <c r="AK6" i="50"/>
  <c r="AL6" i="50"/>
  <c r="AM6" i="50"/>
  <c r="AN6" i="50"/>
  <c r="AO6" i="50"/>
  <c r="AP6" i="50"/>
  <c r="AQ6" i="50"/>
  <c r="AR6" i="50"/>
  <c r="AS6" i="50"/>
  <c r="AT6" i="50"/>
  <c r="AU6" i="50"/>
  <c r="AV6" i="50"/>
  <c r="AW6" i="50"/>
  <c r="AX6" i="50"/>
  <c r="AY6" i="50"/>
  <c r="AZ6" i="50"/>
  <c r="BA6" i="50"/>
  <c r="BB6" i="50"/>
  <c r="BC6" i="50"/>
  <c r="BD6" i="50"/>
  <c r="BE6" i="50"/>
  <c r="BF6" i="50"/>
  <c r="BG6" i="50"/>
  <c r="BH6" i="50"/>
  <c r="BI6" i="50"/>
  <c r="BJ6" i="50"/>
  <c r="BK6" i="50"/>
  <c r="BL6" i="50"/>
  <c r="BM6" i="50"/>
  <c r="BN6" i="50"/>
  <c r="BO6" i="50"/>
  <c r="BP6" i="50"/>
  <c r="BQ6" i="50"/>
  <c r="BR6" i="50"/>
  <c r="BS6" i="50"/>
  <c r="BT6" i="50"/>
  <c r="BU6" i="50"/>
  <c r="BV6" i="50"/>
  <c r="BW6" i="50"/>
  <c r="BX6" i="50"/>
  <c r="BY6" i="50"/>
  <c r="BZ6" i="50"/>
  <c r="CA6" i="50"/>
  <c r="CB6" i="50"/>
  <c r="CC6" i="50"/>
  <c r="AG7" i="50"/>
  <c r="AH7" i="50"/>
  <c r="AI7" i="50"/>
  <c r="AJ7" i="50"/>
  <c r="AK7" i="50"/>
  <c r="AL7" i="50"/>
  <c r="AM7" i="50"/>
  <c r="AN7" i="50"/>
  <c r="AO7" i="50"/>
  <c r="AP7" i="50"/>
  <c r="AQ7" i="50"/>
  <c r="AR7" i="50"/>
  <c r="AS7" i="50"/>
  <c r="AT7" i="50"/>
  <c r="AU7" i="50"/>
  <c r="AV7" i="50"/>
  <c r="AW7" i="50"/>
  <c r="AX7" i="50"/>
  <c r="AY7" i="50"/>
  <c r="AZ7" i="50"/>
  <c r="BA7" i="50"/>
  <c r="BB7" i="50"/>
  <c r="BC7" i="50"/>
  <c r="BD7" i="50"/>
  <c r="BE7" i="50"/>
  <c r="BF7" i="50"/>
  <c r="BG7" i="50"/>
  <c r="BH7" i="50"/>
  <c r="BI7" i="50"/>
  <c r="BJ7" i="50"/>
  <c r="BK7" i="50"/>
  <c r="BL7" i="50"/>
  <c r="BM7" i="50"/>
  <c r="BN7" i="50"/>
  <c r="BO7" i="50"/>
  <c r="BP7" i="50"/>
  <c r="BQ7" i="50"/>
  <c r="BR7" i="50"/>
  <c r="BS7" i="50"/>
  <c r="BT7" i="50"/>
  <c r="BU7" i="50"/>
  <c r="BV7" i="50"/>
  <c r="BW7" i="50"/>
  <c r="BX7" i="50"/>
  <c r="BY7" i="50"/>
  <c r="BZ7" i="50"/>
  <c r="CA7" i="50"/>
  <c r="CB7" i="50"/>
  <c r="CC7" i="50"/>
  <c r="AG8" i="50"/>
  <c r="AH8" i="50"/>
  <c r="AI8" i="50"/>
  <c r="AJ8" i="50"/>
  <c r="AK8" i="50"/>
  <c r="AL8" i="50"/>
  <c r="AM8" i="50"/>
  <c r="AN8" i="50"/>
  <c r="AO8" i="50"/>
  <c r="AP8" i="50"/>
  <c r="AQ8" i="50"/>
  <c r="AR8" i="50"/>
  <c r="AS8" i="50"/>
  <c r="AT8" i="50"/>
  <c r="AU8" i="50"/>
  <c r="AV8" i="50"/>
  <c r="AW8" i="50"/>
  <c r="AX8" i="50"/>
  <c r="AY8" i="50"/>
  <c r="AZ8" i="50"/>
  <c r="BA8" i="50"/>
  <c r="BB8" i="50"/>
  <c r="BC8" i="50"/>
  <c r="BD8" i="50"/>
  <c r="BE8" i="50"/>
  <c r="BF8" i="50"/>
  <c r="BG8" i="50"/>
  <c r="BH8" i="50"/>
  <c r="BI8" i="50"/>
  <c r="BJ8" i="50"/>
  <c r="BK8" i="50"/>
  <c r="BL8" i="50"/>
  <c r="BM8" i="50"/>
  <c r="BN8" i="50"/>
  <c r="BO8" i="50"/>
  <c r="BP8" i="50"/>
  <c r="BQ8" i="50"/>
  <c r="BR8" i="50"/>
  <c r="BS8" i="50"/>
  <c r="BT8" i="50"/>
  <c r="BU8" i="50"/>
  <c r="BV8" i="50"/>
  <c r="BW8" i="50"/>
  <c r="BX8" i="50"/>
  <c r="BY8" i="50"/>
  <c r="BZ8" i="50"/>
  <c r="CA8" i="50"/>
  <c r="CB8" i="50"/>
  <c r="CC8" i="50"/>
  <c r="AG9" i="50"/>
  <c r="AH9" i="50"/>
  <c r="AI9" i="50"/>
  <c r="AJ9" i="50"/>
  <c r="AK9" i="50"/>
  <c r="AL9" i="50"/>
  <c r="AM9" i="50"/>
  <c r="AN9" i="50"/>
  <c r="AO9" i="50"/>
  <c r="AP9" i="50"/>
  <c r="AQ9" i="50"/>
  <c r="AR9" i="50"/>
  <c r="AS9" i="50"/>
  <c r="AT9" i="50"/>
  <c r="AU9" i="50"/>
  <c r="AV9" i="50"/>
  <c r="AW9" i="50"/>
  <c r="AX9" i="50"/>
  <c r="AY9" i="50"/>
  <c r="AZ9" i="50"/>
  <c r="BA9" i="50"/>
  <c r="BB9" i="50"/>
  <c r="BC9" i="50"/>
  <c r="BD9" i="50"/>
  <c r="BE9" i="50"/>
  <c r="BF9" i="50"/>
  <c r="BG9" i="50"/>
  <c r="BH9" i="50"/>
  <c r="BI9" i="50"/>
  <c r="BJ9" i="50"/>
  <c r="BK9" i="50"/>
  <c r="BL9" i="50"/>
  <c r="BM9" i="50"/>
  <c r="BN9" i="50"/>
  <c r="BO9" i="50"/>
  <c r="BP9" i="50"/>
  <c r="BQ9" i="50"/>
  <c r="BR9" i="50"/>
  <c r="BS9" i="50"/>
  <c r="BT9" i="50"/>
  <c r="BU9" i="50"/>
  <c r="BV9" i="50"/>
  <c r="BW9" i="50"/>
  <c r="BX9" i="50"/>
  <c r="BY9" i="50"/>
  <c r="BZ9" i="50"/>
  <c r="CA9" i="50"/>
  <c r="CB9" i="50"/>
  <c r="CC9" i="50"/>
  <c r="AG2" i="51"/>
  <c r="AH2" i="51"/>
  <c r="AI2" i="51"/>
  <c r="AJ2" i="51"/>
  <c r="AK2" i="51"/>
  <c r="AL2" i="51"/>
  <c r="AM2" i="51"/>
  <c r="AN2" i="51"/>
  <c r="AO2" i="51"/>
  <c r="AP2" i="51"/>
  <c r="AQ2" i="51"/>
  <c r="AR2" i="51"/>
  <c r="AS2" i="51"/>
  <c r="AT2" i="51"/>
  <c r="AU2" i="51"/>
  <c r="AV2" i="51"/>
  <c r="AW2" i="51"/>
  <c r="AX2" i="51"/>
  <c r="AY2" i="51"/>
  <c r="AZ2" i="51"/>
  <c r="BA2" i="51"/>
  <c r="BB2" i="51"/>
  <c r="BC2" i="51"/>
  <c r="BD2" i="51"/>
  <c r="BE2" i="51"/>
  <c r="BF2" i="51"/>
  <c r="BG2" i="51"/>
  <c r="BH2" i="51"/>
  <c r="BI2" i="51"/>
  <c r="BJ2" i="51"/>
  <c r="BK2" i="51"/>
  <c r="BL2" i="51"/>
  <c r="BM2" i="51"/>
  <c r="BN2" i="51"/>
  <c r="BO2" i="51"/>
  <c r="BP2" i="51"/>
  <c r="BQ2" i="51"/>
  <c r="BR2" i="51"/>
  <c r="BS2" i="51"/>
  <c r="BT2" i="51"/>
  <c r="BU2" i="51"/>
  <c r="BV2" i="51"/>
  <c r="BW2" i="51"/>
  <c r="BX2" i="51"/>
  <c r="BY2" i="51"/>
  <c r="BZ2" i="51"/>
  <c r="CA2" i="51"/>
  <c r="CB2" i="51"/>
  <c r="CC2" i="51"/>
  <c r="AG3" i="51"/>
  <c r="AH3" i="51"/>
  <c r="AI3" i="51"/>
  <c r="AJ3" i="51"/>
  <c r="AK3" i="51"/>
  <c r="AL3" i="51"/>
  <c r="AM3" i="51"/>
  <c r="AN3" i="51"/>
  <c r="AO3" i="51"/>
  <c r="AP3" i="51"/>
  <c r="AQ3" i="51"/>
  <c r="AR3" i="51"/>
  <c r="AS3" i="51"/>
  <c r="AT3" i="51"/>
  <c r="AU3" i="51"/>
  <c r="AV3" i="51"/>
  <c r="AW3" i="51"/>
  <c r="AX3" i="51"/>
  <c r="AY3" i="51"/>
  <c r="AZ3" i="51"/>
  <c r="BA3" i="51"/>
  <c r="BB3" i="51"/>
  <c r="BC3" i="51"/>
  <c r="BD3" i="51"/>
  <c r="BE3" i="51"/>
  <c r="BF3" i="51"/>
  <c r="BG3" i="51"/>
  <c r="BH3" i="51"/>
  <c r="BI3" i="51"/>
  <c r="BJ3" i="51"/>
  <c r="BK3" i="51"/>
  <c r="BL3" i="51"/>
  <c r="BM3" i="51"/>
  <c r="BN3" i="51"/>
  <c r="BO3" i="51"/>
  <c r="BP3" i="51"/>
  <c r="BQ3" i="51"/>
  <c r="BR3" i="51"/>
  <c r="BS3" i="51"/>
  <c r="BT3" i="51"/>
  <c r="BU3" i="51"/>
  <c r="BV3" i="51"/>
  <c r="BW3" i="51"/>
  <c r="BX3" i="51"/>
  <c r="BY3" i="51"/>
  <c r="BZ3" i="51"/>
  <c r="CA3" i="51"/>
  <c r="CB3" i="51"/>
  <c r="CC3" i="51"/>
  <c r="AG4" i="51"/>
  <c r="AH4" i="51"/>
  <c r="AI4" i="51"/>
  <c r="AJ4" i="51"/>
  <c r="AK4" i="51"/>
  <c r="AL4" i="51"/>
  <c r="AM4" i="51"/>
  <c r="AN4" i="51"/>
  <c r="AO4" i="51"/>
  <c r="AP4" i="51"/>
  <c r="AQ4" i="51"/>
  <c r="AR4" i="51"/>
  <c r="AS4" i="51"/>
  <c r="AT4" i="51"/>
  <c r="AU4" i="51"/>
  <c r="AV4" i="51"/>
  <c r="AW4" i="51"/>
  <c r="AX4" i="51"/>
  <c r="AY4" i="51"/>
  <c r="AZ4" i="51"/>
  <c r="BA4" i="51"/>
  <c r="BB4" i="51"/>
  <c r="BC4" i="51"/>
  <c r="BD4" i="51"/>
  <c r="BE4" i="51"/>
  <c r="BF4" i="51"/>
  <c r="BG4" i="51"/>
  <c r="BH4" i="51"/>
  <c r="BI4" i="51"/>
  <c r="BJ4" i="51"/>
  <c r="BK4" i="51"/>
  <c r="BL4" i="51"/>
  <c r="BM4" i="51"/>
  <c r="BN4" i="51"/>
  <c r="BO4" i="51"/>
  <c r="BP4" i="51"/>
  <c r="BQ4" i="51"/>
  <c r="BR4" i="51"/>
  <c r="BS4" i="51"/>
  <c r="BT4" i="51"/>
  <c r="BU4" i="51"/>
  <c r="BV4" i="51"/>
  <c r="BW4" i="51"/>
  <c r="BX4" i="51"/>
  <c r="BY4" i="51"/>
  <c r="BZ4" i="51"/>
  <c r="CA4" i="51"/>
  <c r="CB4" i="51"/>
  <c r="CC4" i="51"/>
  <c r="AG5" i="51"/>
  <c r="AH5" i="51"/>
  <c r="AI5" i="51"/>
  <c r="AJ5" i="51"/>
  <c r="AK5" i="51"/>
  <c r="AL5" i="51"/>
  <c r="AM5" i="51"/>
  <c r="AN5" i="51"/>
  <c r="AO5" i="51"/>
  <c r="AP5" i="51"/>
  <c r="AQ5" i="51"/>
  <c r="AR5" i="51"/>
  <c r="AS5" i="51"/>
  <c r="AT5" i="51"/>
  <c r="AU5" i="51"/>
  <c r="AV5" i="51"/>
  <c r="AW5" i="51"/>
  <c r="AX5" i="51"/>
  <c r="AY5" i="51"/>
  <c r="AZ5" i="51"/>
  <c r="BA5" i="51"/>
  <c r="BB5" i="51"/>
  <c r="BC5" i="51"/>
  <c r="BD5" i="51"/>
  <c r="BE5" i="51"/>
  <c r="BF5" i="51"/>
  <c r="BG5" i="51"/>
  <c r="BH5" i="51"/>
  <c r="BI5" i="51"/>
  <c r="BJ5" i="51"/>
  <c r="BK5" i="51"/>
  <c r="BL5" i="51"/>
  <c r="BM5" i="51"/>
  <c r="BN5" i="51"/>
  <c r="BO5" i="51"/>
  <c r="BP5" i="51"/>
  <c r="BQ5" i="51"/>
  <c r="BR5" i="51"/>
  <c r="BS5" i="51"/>
  <c r="BT5" i="51"/>
  <c r="BU5" i="51"/>
  <c r="BV5" i="51"/>
  <c r="BW5" i="51"/>
  <c r="BX5" i="51"/>
  <c r="BY5" i="51"/>
  <c r="BZ5" i="51"/>
  <c r="CA5" i="51"/>
  <c r="CB5" i="51"/>
  <c r="CC5" i="51"/>
  <c r="AG6" i="51"/>
  <c r="AH6" i="51"/>
  <c r="AI6" i="51"/>
  <c r="AJ6" i="51"/>
  <c r="AK6" i="51"/>
  <c r="AL6" i="51"/>
  <c r="AM6" i="51"/>
  <c r="AN6" i="51"/>
  <c r="AO6" i="51"/>
  <c r="AP6" i="51"/>
  <c r="AQ6" i="51"/>
  <c r="AR6" i="51"/>
  <c r="AS6" i="51"/>
  <c r="AT6" i="51"/>
  <c r="AU6" i="51"/>
  <c r="AV6" i="51"/>
  <c r="AW6" i="51"/>
  <c r="AX6" i="51"/>
  <c r="AY6" i="51"/>
  <c r="AZ6" i="51"/>
  <c r="BA6" i="51"/>
  <c r="BB6" i="51"/>
  <c r="BC6" i="51"/>
  <c r="BD6" i="51"/>
  <c r="BE6" i="51"/>
  <c r="BF6" i="51"/>
  <c r="BG6" i="51"/>
  <c r="BH6" i="51"/>
  <c r="BI6" i="51"/>
  <c r="BJ6" i="51"/>
  <c r="BK6" i="51"/>
  <c r="BL6" i="51"/>
  <c r="BM6" i="51"/>
  <c r="BN6" i="51"/>
  <c r="BO6" i="51"/>
  <c r="BP6" i="51"/>
  <c r="BQ6" i="51"/>
  <c r="BR6" i="51"/>
  <c r="BS6" i="51"/>
  <c r="BT6" i="51"/>
  <c r="BU6" i="51"/>
  <c r="BV6" i="51"/>
  <c r="BW6" i="51"/>
  <c r="BX6" i="51"/>
  <c r="BY6" i="51"/>
  <c r="BZ6" i="51"/>
  <c r="CA6" i="51"/>
  <c r="CB6" i="51"/>
  <c r="CC6" i="51"/>
  <c r="AG7" i="51"/>
  <c r="AH7" i="51"/>
  <c r="AI7" i="51"/>
  <c r="AJ7" i="51"/>
  <c r="AK7" i="51"/>
  <c r="AL7" i="51"/>
  <c r="AM7" i="51"/>
  <c r="AN7" i="51"/>
  <c r="AO7" i="51"/>
  <c r="AP7" i="51"/>
  <c r="AQ7" i="51"/>
  <c r="AR7" i="51"/>
  <c r="AS7" i="51"/>
  <c r="AT7" i="51"/>
  <c r="AU7" i="51"/>
  <c r="AV7" i="51"/>
  <c r="AW7" i="51"/>
  <c r="AX7" i="51"/>
  <c r="AY7" i="51"/>
  <c r="AZ7" i="51"/>
  <c r="BA7" i="51"/>
  <c r="BB7" i="51"/>
  <c r="BC7" i="51"/>
  <c r="BD7" i="51"/>
  <c r="BE7" i="51"/>
  <c r="BF7" i="51"/>
  <c r="BG7" i="51"/>
  <c r="BH7" i="51"/>
  <c r="BI7" i="51"/>
  <c r="BJ7" i="51"/>
  <c r="BK7" i="51"/>
  <c r="BL7" i="51"/>
  <c r="BM7" i="51"/>
  <c r="BN7" i="51"/>
  <c r="BO7" i="51"/>
  <c r="BP7" i="51"/>
  <c r="BQ7" i="51"/>
  <c r="BR7" i="51"/>
  <c r="BS7" i="51"/>
  <c r="BT7" i="51"/>
  <c r="BU7" i="51"/>
  <c r="BV7" i="51"/>
  <c r="BW7" i="51"/>
  <c r="BX7" i="51"/>
  <c r="BY7" i="51"/>
  <c r="BZ7" i="51"/>
  <c r="CA7" i="51"/>
  <c r="CB7" i="51"/>
  <c r="CC7" i="51"/>
  <c r="AG8" i="51"/>
  <c r="AH8" i="51"/>
  <c r="AI8" i="51"/>
  <c r="AJ8" i="51"/>
  <c r="AK8" i="51"/>
  <c r="AL8" i="51"/>
  <c r="AM8" i="51"/>
  <c r="AN8" i="51"/>
  <c r="AO8" i="51"/>
  <c r="AP8" i="51"/>
  <c r="AQ8" i="51"/>
  <c r="AR8" i="51"/>
  <c r="AS8" i="51"/>
  <c r="AT8" i="51"/>
  <c r="AU8" i="51"/>
  <c r="AV8" i="51"/>
  <c r="AW8" i="51"/>
  <c r="AX8" i="51"/>
  <c r="AY8" i="51"/>
  <c r="AZ8" i="51"/>
  <c r="BA8" i="51"/>
  <c r="BB8" i="51"/>
  <c r="BC8" i="51"/>
  <c r="BD8" i="51"/>
  <c r="BE8" i="51"/>
  <c r="BF8" i="51"/>
  <c r="BG8" i="51"/>
  <c r="BH8" i="51"/>
  <c r="BI8" i="51"/>
  <c r="BJ8" i="51"/>
  <c r="BK8" i="51"/>
  <c r="BL8" i="51"/>
  <c r="BM8" i="51"/>
  <c r="BN8" i="51"/>
  <c r="BO8" i="51"/>
  <c r="BP8" i="51"/>
  <c r="BQ8" i="51"/>
  <c r="BR8" i="51"/>
  <c r="BS8" i="51"/>
  <c r="BT8" i="51"/>
  <c r="BU8" i="51"/>
  <c r="BV8" i="51"/>
  <c r="BW8" i="51"/>
  <c r="BX8" i="51"/>
  <c r="BY8" i="51"/>
  <c r="BZ8" i="51"/>
  <c r="CA8" i="51"/>
  <c r="CB8" i="51"/>
  <c r="CC8" i="51"/>
  <c r="AG9" i="51"/>
  <c r="AH9" i="51"/>
  <c r="AI9" i="51"/>
  <c r="AJ9" i="51"/>
  <c r="AK9" i="51"/>
  <c r="AL9" i="51"/>
  <c r="AM9" i="51"/>
  <c r="AN9" i="51"/>
  <c r="AO9" i="51"/>
  <c r="AP9" i="51"/>
  <c r="AQ9" i="51"/>
  <c r="AR9" i="51"/>
  <c r="AS9" i="51"/>
  <c r="AT9" i="51"/>
  <c r="AU9" i="51"/>
  <c r="AV9" i="51"/>
  <c r="AW9" i="51"/>
  <c r="AX9" i="51"/>
  <c r="AY9" i="51"/>
  <c r="AZ9" i="51"/>
  <c r="BA9" i="51"/>
  <c r="BB9" i="51"/>
  <c r="BC9" i="51"/>
  <c r="BD9" i="51"/>
  <c r="BE9" i="51"/>
  <c r="BF9" i="51"/>
  <c r="BG9" i="51"/>
  <c r="BH9" i="51"/>
  <c r="BI9" i="51"/>
  <c r="BJ9" i="51"/>
  <c r="BK9" i="51"/>
  <c r="BL9" i="51"/>
  <c r="BM9" i="51"/>
  <c r="BN9" i="51"/>
  <c r="BO9" i="51"/>
  <c r="BP9" i="51"/>
  <c r="BQ9" i="51"/>
  <c r="BR9" i="51"/>
  <c r="BS9" i="51"/>
  <c r="BT9" i="51"/>
  <c r="BU9" i="51"/>
  <c r="BV9" i="51"/>
  <c r="BW9" i="51"/>
  <c r="BX9" i="51"/>
  <c r="BY9" i="51"/>
  <c r="BZ9" i="51"/>
  <c r="CA9" i="51"/>
  <c r="CB9" i="51"/>
  <c r="CC9" i="51"/>
  <c r="AG2" i="52"/>
  <c r="AH2" i="52"/>
  <c r="AI2" i="52"/>
  <c r="AJ2" i="52"/>
  <c r="AK2" i="52"/>
  <c r="AL2" i="52"/>
  <c r="AM2" i="52"/>
  <c r="AN2" i="52"/>
  <c r="AO2" i="52"/>
  <c r="AP2" i="52"/>
  <c r="AQ2" i="52"/>
  <c r="AR2" i="52"/>
  <c r="AS2" i="52"/>
  <c r="AT2" i="52"/>
  <c r="AU2" i="52"/>
  <c r="AV2" i="52"/>
  <c r="AW2" i="52"/>
  <c r="AX2" i="52"/>
  <c r="AY2" i="52"/>
  <c r="AZ2" i="52"/>
  <c r="BA2" i="52"/>
  <c r="BB2" i="52"/>
  <c r="BC2" i="52"/>
  <c r="BD2" i="52"/>
  <c r="BE2" i="52"/>
  <c r="BF2" i="52"/>
  <c r="BG2" i="52"/>
  <c r="BH2" i="52"/>
  <c r="BI2" i="52"/>
  <c r="BJ2" i="52"/>
  <c r="BK2" i="52"/>
  <c r="BL2" i="52"/>
  <c r="BM2" i="52"/>
  <c r="BN2" i="52"/>
  <c r="BO2" i="52"/>
  <c r="BP2" i="52"/>
  <c r="BQ2" i="52"/>
  <c r="BR2" i="52"/>
  <c r="BS2" i="52"/>
  <c r="BT2" i="52"/>
  <c r="BU2" i="52"/>
  <c r="BV2" i="52"/>
  <c r="BW2" i="52"/>
  <c r="BX2" i="52"/>
  <c r="BY2" i="52"/>
  <c r="BZ2" i="52"/>
  <c r="CA2" i="52"/>
  <c r="CB2" i="52"/>
  <c r="CC2" i="52"/>
  <c r="AG3" i="52"/>
  <c r="AH3" i="52"/>
  <c r="AI3" i="52"/>
  <c r="AJ3" i="52"/>
  <c r="AK3" i="52"/>
  <c r="AL3" i="52"/>
  <c r="AM3" i="52"/>
  <c r="AN3" i="52"/>
  <c r="AO3" i="52"/>
  <c r="AP3" i="52"/>
  <c r="AQ3" i="52"/>
  <c r="AR3" i="52"/>
  <c r="AS3" i="52"/>
  <c r="AT3" i="52"/>
  <c r="AU3" i="52"/>
  <c r="AV3" i="52"/>
  <c r="AW3" i="52"/>
  <c r="AX3" i="52"/>
  <c r="AY3" i="52"/>
  <c r="AZ3" i="52"/>
  <c r="BA3" i="52"/>
  <c r="BB3" i="52"/>
  <c r="BC3" i="52"/>
  <c r="BD3" i="52"/>
  <c r="BE3" i="52"/>
  <c r="BF3" i="52"/>
  <c r="BG3" i="52"/>
  <c r="BH3" i="52"/>
  <c r="BI3" i="52"/>
  <c r="BJ3" i="52"/>
  <c r="BK3" i="52"/>
  <c r="BL3" i="52"/>
  <c r="BM3" i="52"/>
  <c r="BN3" i="52"/>
  <c r="BO3" i="52"/>
  <c r="BP3" i="52"/>
  <c r="BQ3" i="52"/>
  <c r="BR3" i="52"/>
  <c r="BS3" i="52"/>
  <c r="BT3" i="52"/>
  <c r="BU3" i="52"/>
  <c r="BV3" i="52"/>
  <c r="BW3" i="52"/>
  <c r="BX3" i="52"/>
  <c r="BY3" i="52"/>
  <c r="BZ3" i="52"/>
  <c r="CA3" i="52"/>
  <c r="CB3" i="52"/>
  <c r="CC3" i="52"/>
  <c r="AG4" i="52"/>
  <c r="AH4" i="52"/>
  <c r="AI4" i="52"/>
  <c r="AJ4" i="52"/>
  <c r="AK4" i="52"/>
  <c r="AL4" i="52"/>
  <c r="AM4" i="52"/>
  <c r="AN4" i="52"/>
  <c r="AO4" i="52"/>
  <c r="AP4" i="52"/>
  <c r="AQ4" i="52"/>
  <c r="AR4" i="52"/>
  <c r="AS4" i="52"/>
  <c r="AT4" i="52"/>
  <c r="AU4" i="52"/>
  <c r="AV4" i="52"/>
  <c r="AW4" i="52"/>
  <c r="AX4" i="52"/>
  <c r="AY4" i="52"/>
  <c r="AZ4" i="52"/>
  <c r="BA4" i="52"/>
  <c r="BB4" i="52"/>
  <c r="BC4" i="52"/>
  <c r="BD4" i="52"/>
  <c r="BE4" i="52"/>
  <c r="BF4" i="52"/>
  <c r="BG4" i="52"/>
  <c r="BH4" i="52"/>
  <c r="BI4" i="52"/>
  <c r="BJ4" i="52"/>
  <c r="BK4" i="52"/>
  <c r="BL4" i="52"/>
  <c r="BM4" i="52"/>
  <c r="BN4" i="52"/>
  <c r="BO4" i="52"/>
  <c r="BP4" i="52"/>
  <c r="BQ4" i="52"/>
  <c r="BR4" i="52"/>
  <c r="BS4" i="52"/>
  <c r="BT4" i="52"/>
  <c r="BU4" i="52"/>
  <c r="BV4" i="52"/>
  <c r="BW4" i="52"/>
  <c r="BX4" i="52"/>
  <c r="BY4" i="52"/>
  <c r="BZ4" i="52"/>
  <c r="CA4" i="52"/>
  <c r="CB4" i="52"/>
  <c r="CC4" i="52"/>
  <c r="AG5" i="52"/>
  <c r="AH5" i="52"/>
  <c r="AI5" i="52"/>
  <c r="AJ5" i="52"/>
  <c r="AK5" i="52"/>
  <c r="AL5" i="52"/>
  <c r="AM5" i="52"/>
  <c r="AN5" i="52"/>
  <c r="AO5" i="52"/>
  <c r="AP5" i="52"/>
  <c r="AQ5" i="52"/>
  <c r="AR5" i="52"/>
  <c r="AS5" i="52"/>
  <c r="AT5" i="52"/>
  <c r="AU5" i="52"/>
  <c r="AV5" i="52"/>
  <c r="AW5" i="52"/>
  <c r="AX5" i="52"/>
  <c r="AY5" i="52"/>
  <c r="AZ5" i="52"/>
  <c r="BA5" i="52"/>
  <c r="BB5" i="52"/>
  <c r="BC5" i="52"/>
  <c r="BD5" i="52"/>
  <c r="BE5" i="52"/>
  <c r="BF5" i="52"/>
  <c r="BG5" i="52"/>
  <c r="BH5" i="52"/>
  <c r="BI5" i="52"/>
  <c r="BJ5" i="52"/>
  <c r="BK5" i="52"/>
  <c r="BL5" i="52"/>
  <c r="BM5" i="52"/>
  <c r="BN5" i="52"/>
  <c r="BO5" i="52"/>
  <c r="BP5" i="52"/>
  <c r="BQ5" i="52"/>
  <c r="BR5" i="52"/>
  <c r="BS5" i="52"/>
  <c r="BT5" i="52"/>
  <c r="BU5" i="52"/>
  <c r="BV5" i="52"/>
  <c r="BW5" i="52"/>
  <c r="BX5" i="52"/>
  <c r="BY5" i="52"/>
  <c r="BZ5" i="52"/>
  <c r="CA5" i="52"/>
  <c r="CB5" i="52"/>
  <c r="CC5" i="52"/>
  <c r="AG6" i="52"/>
  <c r="AH6" i="52"/>
  <c r="AI6" i="52"/>
  <c r="AJ6" i="52"/>
  <c r="AK6" i="52"/>
  <c r="AL6" i="52"/>
  <c r="AM6" i="52"/>
  <c r="AN6" i="52"/>
  <c r="AO6" i="52"/>
  <c r="AP6" i="52"/>
  <c r="AQ6" i="52"/>
  <c r="AR6" i="52"/>
  <c r="AS6" i="52"/>
  <c r="AT6" i="52"/>
  <c r="AU6" i="52"/>
  <c r="AV6" i="52"/>
  <c r="AW6" i="52"/>
  <c r="AX6" i="52"/>
  <c r="AY6" i="52"/>
  <c r="AZ6" i="52"/>
  <c r="BA6" i="52"/>
  <c r="BB6" i="52"/>
  <c r="BC6" i="52"/>
  <c r="BD6" i="52"/>
  <c r="BE6" i="52"/>
  <c r="BF6" i="52"/>
  <c r="BG6" i="52"/>
  <c r="BH6" i="52"/>
  <c r="BI6" i="52"/>
  <c r="BJ6" i="52"/>
  <c r="BK6" i="52"/>
  <c r="BL6" i="52"/>
  <c r="BM6" i="52"/>
  <c r="BN6" i="52"/>
  <c r="BO6" i="52"/>
  <c r="BP6" i="52"/>
  <c r="BQ6" i="52"/>
  <c r="BR6" i="52"/>
  <c r="BS6" i="52"/>
  <c r="BT6" i="52"/>
  <c r="BU6" i="52"/>
  <c r="BV6" i="52"/>
  <c r="BW6" i="52"/>
  <c r="BX6" i="52"/>
  <c r="BY6" i="52"/>
  <c r="BZ6" i="52"/>
  <c r="CA6" i="52"/>
  <c r="CB6" i="52"/>
  <c r="CC6" i="52"/>
  <c r="AG7" i="52"/>
  <c r="AH7" i="52"/>
  <c r="AI7" i="52"/>
  <c r="AJ7" i="52"/>
  <c r="AK7" i="52"/>
  <c r="AL7" i="52"/>
  <c r="AM7" i="52"/>
  <c r="AN7" i="52"/>
  <c r="AO7" i="52"/>
  <c r="AP7" i="52"/>
  <c r="AQ7" i="52"/>
  <c r="AR7" i="52"/>
  <c r="AS7" i="52"/>
  <c r="AT7" i="52"/>
  <c r="AU7" i="52"/>
  <c r="AV7" i="52"/>
  <c r="AW7" i="52"/>
  <c r="AX7" i="52"/>
  <c r="AY7" i="52"/>
  <c r="AZ7" i="52"/>
  <c r="BA7" i="52"/>
  <c r="BB7" i="52"/>
  <c r="BC7" i="52"/>
  <c r="BD7" i="52"/>
  <c r="BE7" i="52"/>
  <c r="BF7" i="52"/>
  <c r="BG7" i="52"/>
  <c r="BH7" i="52"/>
  <c r="BI7" i="52"/>
  <c r="BJ7" i="52"/>
  <c r="BK7" i="52"/>
  <c r="BL7" i="52"/>
  <c r="BM7" i="52"/>
  <c r="BN7" i="52"/>
  <c r="BO7" i="52"/>
  <c r="BP7" i="52"/>
  <c r="BQ7" i="52"/>
  <c r="BR7" i="52"/>
  <c r="BS7" i="52"/>
  <c r="BT7" i="52"/>
  <c r="BU7" i="52"/>
  <c r="BV7" i="52"/>
  <c r="BW7" i="52"/>
  <c r="BX7" i="52"/>
  <c r="BY7" i="52"/>
  <c r="BZ7" i="52"/>
  <c r="CA7" i="52"/>
  <c r="CB7" i="52"/>
  <c r="CC7" i="52"/>
  <c r="AG8" i="52"/>
  <c r="AH8" i="52"/>
  <c r="AI8" i="52"/>
  <c r="AJ8" i="52"/>
  <c r="AK8" i="52"/>
  <c r="AL8" i="52"/>
  <c r="AM8" i="52"/>
  <c r="AN8" i="52"/>
  <c r="AO8" i="52"/>
  <c r="AP8" i="52"/>
  <c r="AQ8" i="52"/>
  <c r="AR8" i="52"/>
  <c r="AS8" i="52"/>
  <c r="AT8" i="52"/>
  <c r="AU8" i="52"/>
  <c r="AV8" i="52"/>
  <c r="AW8" i="52"/>
  <c r="AX8" i="52"/>
  <c r="AY8" i="52"/>
  <c r="AZ8" i="52"/>
  <c r="BA8" i="52"/>
  <c r="BB8" i="52"/>
  <c r="BC8" i="52"/>
  <c r="BD8" i="52"/>
  <c r="BE8" i="52"/>
  <c r="BF8" i="52"/>
  <c r="BG8" i="52"/>
  <c r="BH8" i="52"/>
  <c r="BI8" i="52"/>
  <c r="BJ8" i="52"/>
  <c r="BK8" i="52"/>
  <c r="BL8" i="52"/>
  <c r="BM8" i="52"/>
  <c r="BN8" i="52"/>
  <c r="BO8" i="52"/>
  <c r="BP8" i="52"/>
  <c r="BQ8" i="52"/>
  <c r="BR8" i="52"/>
  <c r="BS8" i="52"/>
  <c r="BT8" i="52"/>
  <c r="BU8" i="52"/>
  <c r="BV8" i="52"/>
  <c r="BW8" i="52"/>
  <c r="BX8" i="52"/>
  <c r="BY8" i="52"/>
  <c r="BZ8" i="52"/>
  <c r="CA8" i="52"/>
  <c r="CB8" i="52"/>
  <c r="CC8" i="52"/>
  <c r="AG9" i="52"/>
  <c r="AH9" i="52"/>
  <c r="AI9" i="52"/>
  <c r="AJ9" i="52"/>
  <c r="AK9" i="52"/>
  <c r="AL9" i="52"/>
  <c r="AM9" i="52"/>
  <c r="AN9" i="52"/>
  <c r="AO9" i="52"/>
  <c r="AP9" i="52"/>
  <c r="AQ9" i="52"/>
  <c r="AR9" i="52"/>
  <c r="AS9" i="52"/>
  <c r="AT9" i="52"/>
  <c r="AU9" i="52"/>
  <c r="AV9" i="52"/>
  <c r="AW9" i="52"/>
  <c r="AX9" i="52"/>
  <c r="AY9" i="52"/>
  <c r="AZ9" i="52"/>
  <c r="BA9" i="52"/>
  <c r="BB9" i="52"/>
  <c r="BC9" i="52"/>
  <c r="BD9" i="52"/>
  <c r="BE9" i="52"/>
  <c r="BF9" i="52"/>
  <c r="BG9" i="52"/>
  <c r="BH9" i="52"/>
  <c r="BI9" i="52"/>
  <c r="BJ9" i="52"/>
  <c r="BK9" i="52"/>
  <c r="BL9" i="52"/>
  <c r="BM9" i="52"/>
  <c r="BN9" i="52"/>
  <c r="BO9" i="52"/>
  <c r="BP9" i="52"/>
  <c r="BQ9" i="52"/>
  <c r="BR9" i="52"/>
  <c r="BS9" i="52"/>
  <c r="BT9" i="52"/>
  <c r="BU9" i="52"/>
  <c r="BV9" i="52"/>
  <c r="BW9" i="52"/>
  <c r="BX9" i="52"/>
  <c r="BY9" i="52"/>
  <c r="BZ9" i="52"/>
  <c r="CA9" i="52"/>
  <c r="CB9" i="52"/>
  <c r="CC9" i="52"/>
  <c r="AG2" i="54"/>
  <c r="AH2" i="54"/>
  <c r="AI2" i="54"/>
  <c r="AJ2" i="54"/>
  <c r="AK2" i="54"/>
  <c r="AL2" i="54"/>
  <c r="AM2" i="54"/>
  <c r="AN2" i="54"/>
  <c r="AO2" i="54"/>
  <c r="AP2" i="54"/>
  <c r="AQ2" i="54"/>
  <c r="AR2" i="54"/>
  <c r="AS2" i="54"/>
  <c r="AT2" i="54"/>
  <c r="AU2" i="54"/>
  <c r="AV2" i="54"/>
  <c r="AW2" i="54"/>
  <c r="AX2" i="54"/>
  <c r="AY2" i="54"/>
  <c r="AZ2" i="54"/>
  <c r="BA2" i="54"/>
  <c r="BB2" i="54"/>
  <c r="BC2" i="54"/>
  <c r="BD2" i="54"/>
  <c r="BE2" i="54"/>
  <c r="BF2" i="54"/>
  <c r="BG2" i="54"/>
  <c r="BH2" i="54"/>
  <c r="BI2" i="54"/>
  <c r="BJ2" i="54"/>
  <c r="BK2" i="54"/>
  <c r="BL2" i="54"/>
  <c r="BM2" i="54"/>
  <c r="BN2" i="54"/>
  <c r="BO2" i="54"/>
  <c r="BP2" i="54"/>
  <c r="BQ2" i="54"/>
  <c r="BR2" i="54"/>
  <c r="BS2" i="54"/>
  <c r="BT2" i="54"/>
  <c r="BU2" i="54"/>
  <c r="BV2" i="54"/>
  <c r="BW2" i="54"/>
  <c r="BX2" i="54"/>
  <c r="BY2" i="54"/>
  <c r="BZ2" i="54"/>
  <c r="CA2" i="54"/>
  <c r="CB2" i="54"/>
  <c r="CC2" i="54"/>
  <c r="AG3" i="54"/>
  <c r="AH3" i="54"/>
  <c r="AI3" i="54"/>
  <c r="AJ3" i="54"/>
  <c r="AK3" i="54"/>
  <c r="AL3" i="54"/>
  <c r="AM3" i="54"/>
  <c r="AN3" i="54"/>
  <c r="AO3" i="54"/>
  <c r="AP3" i="54"/>
  <c r="AQ3" i="54"/>
  <c r="AR3" i="54"/>
  <c r="AS3" i="54"/>
  <c r="AT3" i="54"/>
  <c r="AU3" i="54"/>
  <c r="AV3" i="54"/>
  <c r="AW3" i="54"/>
  <c r="AX3" i="54"/>
  <c r="AY3" i="54"/>
  <c r="AZ3" i="54"/>
  <c r="BA3" i="54"/>
  <c r="BB3" i="54"/>
  <c r="BC3" i="54"/>
  <c r="BD3" i="54"/>
  <c r="BE3" i="54"/>
  <c r="BF3" i="54"/>
  <c r="BG3" i="54"/>
  <c r="BH3" i="54"/>
  <c r="BI3" i="54"/>
  <c r="BJ3" i="54"/>
  <c r="BK3" i="54"/>
  <c r="BL3" i="54"/>
  <c r="BM3" i="54"/>
  <c r="BN3" i="54"/>
  <c r="BO3" i="54"/>
  <c r="BP3" i="54"/>
  <c r="BQ3" i="54"/>
  <c r="BR3" i="54"/>
  <c r="BS3" i="54"/>
  <c r="BT3" i="54"/>
  <c r="BU3" i="54"/>
  <c r="BV3" i="54"/>
  <c r="BW3" i="54"/>
  <c r="BX3" i="54"/>
  <c r="BY3" i="54"/>
  <c r="BZ3" i="54"/>
  <c r="CA3" i="54"/>
  <c r="CB3" i="54"/>
  <c r="CC3" i="54"/>
  <c r="AG4" i="54"/>
  <c r="AH4" i="54"/>
  <c r="AI4" i="54"/>
  <c r="AJ4" i="54"/>
  <c r="AK4" i="54"/>
  <c r="AL4" i="54"/>
  <c r="AM4" i="54"/>
  <c r="AN4" i="54"/>
  <c r="AO4" i="54"/>
  <c r="AP4" i="54"/>
  <c r="AQ4" i="54"/>
  <c r="AR4" i="54"/>
  <c r="AS4" i="54"/>
  <c r="AT4" i="54"/>
  <c r="AU4" i="54"/>
  <c r="AV4" i="54"/>
  <c r="AW4" i="54"/>
  <c r="AX4" i="54"/>
  <c r="AY4" i="54"/>
  <c r="AZ4" i="54"/>
  <c r="BA4" i="54"/>
  <c r="BB4" i="54"/>
  <c r="BC4" i="54"/>
  <c r="BD4" i="54"/>
  <c r="BE4" i="54"/>
  <c r="BF4" i="54"/>
  <c r="BG4" i="54"/>
  <c r="BH4" i="54"/>
  <c r="BI4" i="54"/>
  <c r="BJ4" i="54"/>
  <c r="BK4" i="54"/>
  <c r="BL4" i="54"/>
  <c r="BM4" i="54"/>
  <c r="BN4" i="54"/>
  <c r="BO4" i="54"/>
  <c r="BP4" i="54"/>
  <c r="BQ4" i="54"/>
  <c r="BR4" i="54"/>
  <c r="BS4" i="54"/>
  <c r="BT4" i="54"/>
  <c r="BU4" i="54"/>
  <c r="BV4" i="54"/>
  <c r="BW4" i="54"/>
  <c r="BX4" i="54"/>
  <c r="BY4" i="54"/>
  <c r="BZ4" i="54"/>
  <c r="CA4" i="54"/>
  <c r="CB4" i="54"/>
  <c r="CC4" i="54"/>
  <c r="AG5" i="54"/>
  <c r="AH5" i="54"/>
  <c r="AI5" i="54"/>
  <c r="AJ5" i="54"/>
  <c r="AK5" i="54"/>
  <c r="AL5" i="54"/>
  <c r="AM5" i="54"/>
  <c r="AN5" i="54"/>
  <c r="AO5" i="54"/>
  <c r="AP5" i="54"/>
  <c r="AQ5" i="54"/>
  <c r="AR5" i="54"/>
  <c r="AS5" i="54"/>
  <c r="AT5" i="54"/>
  <c r="AU5" i="54"/>
  <c r="AV5" i="54"/>
  <c r="AW5" i="54"/>
  <c r="AX5" i="54"/>
  <c r="AY5" i="54"/>
  <c r="AZ5" i="54"/>
  <c r="BA5" i="54"/>
  <c r="BB5" i="54"/>
  <c r="BC5" i="54"/>
  <c r="BD5" i="54"/>
  <c r="BE5" i="54"/>
  <c r="BF5" i="54"/>
  <c r="BG5" i="54"/>
  <c r="BH5" i="54"/>
  <c r="BI5" i="54"/>
  <c r="BJ5" i="54"/>
  <c r="BK5" i="54"/>
  <c r="BL5" i="54"/>
  <c r="BM5" i="54"/>
  <c r="BN5" i="54"/>
  <c r="BO5" i="54"/>
  <c r="BP5" i="54"/>
  <c r="BQ5" i="54"/>
  <c r="BR5" i="54"/>
  <c r="BS5" i="54"/>
  <c r="BT5" i="54"/>
  <c r="BU5" i="54"/>
  <c r="BV5" i="54"/>
  <c r="BW5" i="54"/>
  <c r="BX5" i="54"/>
  <c r="BY5" i="54"/>
  <c r="BZ5" i="54"/>
  <c r="CA5" i="54"/>
  <c r="CB5" i="54"/>
  <c r="CC5" i="54"/>
  <c r="AG6" i="54"/>
  <c r="AH6" i="54"/>
  <c r="AI6" i="54"/>
  <c r="AJ6" i="54"/>
  <c r="AK6" i="54"/>
  <c r="AL6" i="54"/>
  <c r="AM6" i="54"/>
  <c r="AN6" i="54"/>
  <c r="AO6" i="54"/>
  <c r="AP6" i="54"/>
  <c r="AQ6" i="54"/>
  <c r="AR6" i="54"/>
  <c r="AS6" i="54"/>
  <c r="AT6" i="54"/>
  <c r="AU6" i="54"/>
  <c r="AV6" i="54"/>
  <c r="AW6" i="54"/>
  <c r="AX6" i="54"/>
  <c r="AY6" i="54"/>
  <c r="AZ6" i="54"/>
  <c r="BA6" i="54"/>
  <c r="BB6" i="54"/>
  <c r="BC6" i="54"/>
  <c r="BD6" i="54"/>
  <c r="BE6" i="54"/>
  <c r="BF6" i="54"/>
  <c r="BG6" i="54"/>
  <c r="BH6" i="54"/>
  <c r="BI6" i="54"/>
  <c r="BJ6" i="54"/>
  <c r="BK6" i="54"/>
  <c r="BL6" i="54"/>
  <c r="BM6" i="54"/>
  <c r="BN6" i="54"/>
  <c r="BO6" i="54"/>
  <c r="BP6" i="54"/>
  <c r="BQ6" i="54"/>
  <c r="BR6" i="54"/>
  <c r="BS6" i="54"/>
  <c r="BT6" i="54"/>
  <c r="BU6" i="54"/>
  <c r="BV6" i="54"/>
  <c r="BW6" i="54"/>
  <c r="BX6" i="54"/>
  <c r="BY6" i="54"/>
  <c r="BZ6" i="54"/>
  <c r="CA6" i="54"/>
  <c r="CB6" i="54"/>
  <c r="CC6" i="54"/>
  <c r="AG7" i="54"/>
  <c r="AH7" i="54"/>
  <c r="AI7" i="54"/>
  <c r="AJ7" i="54"/>
  <c r="AK7" i="54"/>
  <c r="AL7" i="54"/>
  <c r="AM7" i="54"/>
  <c r="AN7" i="54"/>
  <c r="AO7" i="54"/>
  <c r="AP7" i="54"/>
  <c r="AQ7" i="54"/>
  <c r="AR7" i="54"/>
  <c r="AS7" i="54"/>
  <c r="AT7" i="54"/>
  <c r="AU7" i="54"/>
  <c r="AV7" i="54"/>
  <c r="AW7" i="54"/>
  <c r="AX7" i="54"/>
  <c r="AY7" i="54"/>
  <c r="AZ7" i="54"/>
  <c r="BA7" i="54"/>
  <c r="BB7" i="54"/>
  <c r="BC7" i="54"/>
  <c r="BD7" i="54"/>
  <c r="BE7" i="54"/>
  <c r="BF7" i="54"/>
  <c r="BG7" i="54"/>
  <c r="BH7" i="54"/>
  <c r="BI7" i="54"/>
  <c r="BJ7" i="54"/>
  <c r="BK7" i="54"/>
  <c r="BL7" i="54"/>
  <c r="BM7" i="54"/>
  <c r="BN7" i="54"/>
  <c r="BO7" i="54"/>
  <c r="BP7" i="54"/>
  <c r="BQ7" i="54"/>
  <c r="BR7" i="54"/>
  <c r="BS7" i="54"/>
  <c r="BT7" i="54"/>
  <c r="BU7" i="54"/>
  <c r="BV7" i="54"/>
  <c r="BW7" i="54"/>
  <c r="BX7" i="54"/>
  <c r="BY7" i="54"/>
  <c r="BZ7" i="54"/>
  <c r="CA7" i="54"/>
  <c r="CB7" i="54"/>
  <c r="CC7" i="54"/>
  <c r="AG8" i="54"/>
  <c r="AH8" i="54"/>
  <c r="AI8" i="54"/>
  <c r="AJ8" i="54"/>
  <c r="AK8" i="54"/>
  <c r="AL8" i="54"/>
  <c r="AM8" i="54"/>
  <c r="AN8" i="54"/>
  <c r="AO8" i="54"/>
  <c r="AP8" i="54"/>
  <c r="AQ8" i="54"/>
  <c r="AR8" i="54"/>
  <c r="AS8" i="54"/>
  <c r="AT8" i="54"/>
  <c r="AU8" i="54"/>
  <c r="AV8" i="54"/>
  <c r="AW8" i="54"/>
  <c r="AX8" i="54"/>
  <c r="AY8" i="54"/>
  <c r="AZ8" i="54"/>
  <c r="BA8" i="54"/>
  <c r="BB8" i="54"/>
  <c r="BC8" i="54"/>
  <c r="BD8" i="54"/>
  <c r="BE8" i="54"/>
  <c r="BF8" i="54"/>
  <c r="BG8" i="54"/>
  <c r="BH8" i="54"/>
  <c r="BI8" i="54"/>
  <c r="BJ8" i="54"/>
  <c r="BK8" i="54"/>
  <c r="BL8" i="54"/>
  <c r="BM8" i="54"/>
  <c r="BN8" i="54"/>
  <c r="BO8" i="54"/>
  <c r="BP8" i="54"/>
  <c r="BQ8" i="54"/>
  <c r="BR8" i="54"/>
  <c r="BS8" i="54"/>
  <c r="BT8" i="54"/>
  <c r="BU8" i="54"/>
  <c r="BV8" i="54"/>
  <c r="BW8" i="54"/>
  <c r="BX8" i="54"/>
  <c r="BY8" i="54"/>
  <c r="BZ8" i="54"/>
  <c r="CA8" i="54"/>
  <c r="CB8" i="54"/>
  <c r="CC8" i="54"/>
  <c r="AG9" i="54"/>
  <c r="AH9" i="54"/>
  <c r="AI9" i="54"/>
  <c r="AJ9" i="54"/>
  <c r="AK9" i="54"/>
  <c r="AL9" i="54"/>
  <c r="AM9" i="54"/>
  <c r="AN9" i="54"/>
  <c r="AO9" i="54"/>
  <c r="AP9" i="54"/>
  <c r="AQ9" i="54"/>
  <c r="AR9" i="54"/>
  <c r="AS9" i="54"/>
  <c r="AT9" i="54"/>
  <c r="AU9" i="54"/>
  <c r="AV9" i="54"/>
  <c r="AW9" i="54"/>
  <c r="AX9" i="54"/>
  <c r="AY9" i="54"/>
  <c r="AZ9" i="54"/>
  <c r="BA9" i="54"/>
  <c r="BB9" i="54"/>
  <c r="BC9" i="54"/>
  <c r="BD9" i="54"/>
  <c r="BE9" i="54"/>
  <c r="BF9" i="54"/>
  <c r="BG9" i="54"/>
  <c r="BH9" i="54"/>
  <c r="BI9" i="54"/>
  <c r="BJ9" i="54"/>
  <c r="BK9" i="54"/>
  <c r="BL9" i="54"/>
  <c r="BM9" i="54"/>
  <c r="BN9" i="54"/>
  <c r="BO9" i="54"/>
  <c r="BP9" i="54"/>
  <c r="BQ9" i="54"/>
  <c r="BR9" i="54"/>
  <c r="BS9" i="54"/>
  <c r="BT9" i="54"/>
  <c r="BU9" i="54"/>
  <c r="BV9" i="54"/>
  <c r="BW9" i="54"/>
  <c r="BX9" i="54"/>
  <c r="BY9" i="54"/>
  <c r="BZ9" i="54"/>
  <c r="CA9" i="54"/>
  <c r="CB9" i="54"/>
  <c r="CC9" i="54"/>
  <c r="AG2" i="53"/>
  <c r="AH2" i="53"/>
  <c r="AI2" i="53"/>
  <c r="AJ2" i="53"/>
  <c r="AK2" i="53"/>
  <c r="AL2" i="53"/>
  <c r="AM2" i="53"/>
  <c r="AN2" i="53"/>
  <c r="AO2" i="53"/>
  <c r="AP2" i="53"/>
  <c r="AQ2" i="53"/>
  <c r="AR2" i="53"/>
  <c r="AS2" i="53"/>
  <c r="AT2" i="53"/>
  <c r="AU2" i="53"/>
  <c r="AV2" i="53"/>
  <c r="AW2" i="53"/>
  <c r="AX2" i="53"/>
  <c r="AY2" i="53"/>
  <c r="AZ2" i="53"/>
  <c r="BA2" i="53"/>
  <c r="BB2" i="53"/>
  <c r="BC2" i="53"/>
  <c r="BD2" i="53"/>
  <c r="BE2" i="53"/>
  <c r="BF2" i="53"/>
  <c r="BG2" i="53"/>
  <c r="BH2" i="53"/>
  <c r="BI2" i="53"/>
  <c r="BJ2" i="53"/>
  <c r="BK2" i="53"/>
  <c r="BL2" i="53"/>
  <c r="BM2" i="53"/>
  <c r="BN2" i="53"/>
  <c r="BO2" i="53"/>
  <c r="BP2" i="53"/>
  <c r="BQ2" i="53"/>
  <c r="BR2" i="53"/>
  <c r="BS2" i="53"/>
  <c r="BT2" i="53"/>
  <c r="BU2" i="53"/>
  <c r="BV2" i="53"/>
  <c r="BW2" i="53"/>
  <c r="BX2" i="53"/>
  <c r="BY2" i="53"/>
  <c r="BZ2" i="53"/>
  <c r="CA2" i="53"/>
  <c r="CB2" i="53"/>
  <c r="CC2" i="53"/>
  <c r="AG3" i="53"/>
  <c r="AH3" i="53"/>
  <c r="AI3" i="53"/>
  <c r="AJ3" i="53"/>
  <c r="AK3" i="53"/>
  <c r="AL3" i="53"/>
  <c r="AM3" i="53"/>
  <c r="AN3" i="53"/>
  <c r="AO3" i="53"/>
  <c r="AP3" i="53"/>
  <c r="AQ3" i="53"/>
  <c r="AR3" i="53"/>
  <c r="AS3" i="53"/>
  <c r="AT3" i="53"/>
  <c r="AU3" i="53"/>
  <c r="AV3" i="53"/>
  <c r="AW3" i="53"/>
  <c r="AX3" i="53"/>
  <c r="AY3" i="53"/>
  <c r="AZ3" i="53"/>
  <c r="BA3" i="53"/>
  <c r="BB3" i="53"/>
  <c r="BC3" i="53"/>
  <c r="BD3" i="53"/>
  <c r="BE3" i="53"/>
  <c r="BF3" i="53"/>
  <c r="BG3" i="53"/>
  <c r="BH3" i="53"/>
  <c r="BI3" i="53"/>
  <c r="BJ3" i="53"/>
  <c r="BK3" i="53"/>
  <c r="BL3" i="53"/>
  <c r="BM3" i="53"/>
  <c r="BN3" i="53"/>
  <c r="BO3" i="53"/>
  <c r="BP3" i="53"/>
  <c r="BQ3" i="53"/>
  <c r="BR3" i="53"/>
  <c r="BS3" i="53"/>
  <c r="BT3" i="53"/>
  <c r="BU3" i="53"/>
  <c r="BV3" i="53"/>
  <c r="BW3" i="53"/>
  <c r="BX3" i="53"/>
  <c r="BY3" i="53"/>
  <c r="BZ3" i="53"/>
  <c r="CA3" i="53"/>
  <c r="CB3" i="53"/>
  <c r="CC3" i="53"/>
  <c r="AG4" i="53"/>
  <c r="AH4" i="53"/>
  <c r="AI4" i="53"/>
  <c r="AJ4" i="53"/>
  <c r="AK4" i="53"/>
  <c r="AL4" i="53"/>
  <c r="AM4" i="53"/>
  <c r="AN4" i="53"/>
  <c r="AO4" i="53"/>
  <c r="AP4" i="53"/>
  <c r="AQ4" i="53"/>
  <c r="AR4" i="53"/>
  <c r="AS4" i="53"/>
  <c r="AT4" i="53"/>
  <c r="AU4" i="53"/>
  <c r="AV4" i="53"/>
  <c r="AW4" i="53"/>
  <c r="AX4" i="53"/>
  <c r="AY4" i="53"/>
  <c r="AZ4" i="53"/>
  <c r="BA4" i="53"/>
  <c r="BB4" i="53"/>
  <c r="BC4" i="53"/>
  <c r="BD4" i="53"/>
  <c r="BE4" i="53"/>
  <c r="BF4" i="53"/>
  <c r="BG4" i="53"/>
  <c r="BH4" i="53"/>
  <c r="BI4" i="53"/>
  <c r="BJ4" i="53"/>
  <c r="BK4" i="53"/>
  <c r="BL4" i="53"/>
  <c r="BM4" i="53"/>
  <c r="BN4" i="53"/>
  <c r="BO4" i="53"/>
  <c r="BP4" i="53"/>
  <c r="BQ4" i="53"/>
  <c r="BR4" i="53"/>
  <c r="BS4" i="53"/>
  <c r="BT4" i="53"/>
  <c r="BU4" i="53"/>
  <c r="BV4" i="53"/>
  <c r="BW4" i="53"/>
  <c r="BX4" i="53"/>
  <c r="BY4" i="53"/>
  <c r="BZ4" i="53"/>
  <c r="CA4" i="53"/>
  <c r="CB4" i="53"/>
  <c r="CC4" i="53"/>
  <c r="AG5" i="53"/>
  <c r="AH5" i="53"/>
  <c r="AI5" i="53"/>
  <c r="AJ5" i="53"/>
  <c r="AK5" i="53"/>
  <c r="AL5" i="53"/>
  <c r="AM5" i="53"/>
  <c r="AN5" i="53"/>
  <c r="AO5" i="53"/>
  <c r="AP5" i="53"/>
  <c r="AQ5" i="53"/>
  <c r="AR5" i="53"/>
  <c r="AS5" i="53"/>
  <c r="AT5" i="53"/>
  <c r="AU5" i="53"/>
  <c r="AV5" i="53"/>
  <c r="AW5" i="53"/>
  <c r="AX5" i="53"/>
  <c r="AY5" i="53"/>
  <c r="AZ5" i="53"/>
  <c r="BA5" i="53"/>
  <c r="BB5" i="53"/>
  <c r="BC5" i="53"/>
  <c r="BD5" i="53"/>
  <c r="BE5" i="53"/>
  <c r="BF5" i="53"/>
  <c r="BG5" i="53"/>
  <c r="BH5" i="53"/>
  <c r="BI5" i="53"/>
  <c r="BJ5" i="53"/>
  <c r="BK5" i="53"/>
  <c r="BL5" i="53"/>
  <c r="BM5" i="53"/>
  <c r="BN5" i="53"/>
  <c r="BO5" i="53"/>
  <c r="BP5" i="53"/>
  <c r="BQ5" i="53"/>
  <c r="BR5" i="53"/>
  <c r="BS5" i="53"/>
  <c r="BT5" i="53"/>
  <c r="BU5" i="53"/>
  <c r="BV5" i="53"/>
  <c r="BW5" i="53"/>
  <c r="BX5" i="53"/>
  <c r="BY5" i="53"/>
  <c r="BZ5" i="53"/>
  <c r="CA5" i="53"/>
  <c r="CB5" i="53"/>
  <c r="CC5" i="53"/>
  <c r="AG6" i="53"/>
  <c r="AH6" i="53"/>
  <c r="AI6" i="53"/>
  <c r="AJ6" i="53"/>
  <c r="AK6" i="53"/>
  <c r="AL6" i="53"/>
  <c r="AM6" i="53"/>
  <c r="AN6" i="53"/>
  <c r="AO6" i="53"/>
  <c r="AP6" i="53"/>
  <c r="AQ6" i="53"/>
  <c r="AR6" i="53"/>
  <c r="AS6" i="53"/>
  <c r="AT6" i="53"/>
  <c r="AU6" i="53"/>
  <c r="AV6" i="53"/>
  <c r="AW6" i="53"/>
  <c r="AX6" i="53"/>
  <c r="AY6" i="53"/>
  <c r="AZ6" i="53"/>
  <c r="BA6" i="53"/>
  <c r="BB6" i="53"/>
  <c r="BC6" i="53"/>
  <c r="BD6" i="53"/>
  <c r="BE6" i="53"/>
  <c r="BF6" i="53"/>
  <c r="BG6" i="53"/>
  <c r="BH6" i="53"/>
  <c r="BI6" i="53"/>
  <c r="BJ6" i="53"/>
  <c r="BK6" i="53"/>
  <c r="BL6" i="53"/>
  <c r="BM6" i="53"/>
  <c r="BN6" i="53"/>
  <c r="BO6" i="53"/>
  <c r="BP6" i="53"/>
  <c r="BQ6" i="53"/>
  <c r="BR6" i="53"/>
  <c r="BS6" i="53"/>
  <c r="BT6" i="53"/>
  <c r="BU6" i="53"/>
  <c r="BV6" i="53"/>
  <c r="BW6" i="53"/>
  <c r="BX6" i="53"/>
  <c r="BY6" i="53"/>
  <c r="BZ6" i="53"/>
  <c r="CA6" i="53"/>
  <c r="CB6" i="53"/>
  <c r="CC6" i="53"/>
  <c r="AG7" i="53"/>
  <c r="AH7" i="53"/>
  <c r="AI7" i="53"/>
  <c r="AJ7" i="53"/>
  <c r="AK7" i="53"/>
  <c r="AL7" i="53"/>
  <c r="AM7" i="53"/>
  <c r="AN7" i="53"/>
  <c r="AO7" i="53"/>
  <c r="AP7" i="53"/>
  <c r="AQ7" i="53"/>
  <c r="AR7" i="53"/>
  <c r="AS7" i="53"/>
  <c r="AT7" i="53"/>
  <c r="AU7" i="53"/>
  <c r="AV7" i="53"/>
  <c r="AW7" i="53"/>
  <c r="AX7" i="53"/>
  <c r="AY7" i="53"/>
  <c r="AZ7" i="53"/>
  <c r="BA7" i="53"/>
  <c r="BB7" i="53"/>
  <c r="BC7" i="53"/>
  <c r="BD7" i="53"/>
  <c r="BE7" i="53"/>
  <c r="BF7" i="53"/>
  <c r="BG7" i="53"/>
  <c r="BH7" i="53"/>
  <c r="BI7" i="53"/>
  <c r="BJ7" i="53"/>
  <c r="BK7" i="53"/>
  <c r="BL7" i="53"/>
  <c r="BM7" i="53"/>
  <c r="BN7" i="53"/>
  <c r="BO7" i="53"/>
  <c r="BP7" i="53"/>
  <c r="BQ7" i="53"/>
  <c r="BR7" i="53"/>
  <c r="BS7" i="53"/>
  <c r="BT7" i="53"/>
  <c r="BU7" i="53"/>
  <c r="BV7" i="53"/>
  <c r="BW7" i="53"/>
  <c r="BX7" i="53"/>
  <c r="BY7" i="53"/>
  <c r="BZ7" i="53"/>
  <c r="CA7" i="53"/>
  <c r="CB7" i="53"/>
  <c r="CC7" i="53"/>
  <c r="AG8" i="53"/>
  <c r="AH8" i="53"/>
  <c r="AI8" i="53"/>
  <c r="AJ8" i="53"/>
  <c r="AK8" i="53"/>
  <c r="AL8" i="53"/>
  <c r="AM8" i="53"/>
  <c r="AN8" i="53"/>
  <c r="AO8" i="53"/>
  <c r="AP8" i="53"/>
  <c r="AQ8" i="53"/>
  <c r="AR8" i="53"/>
  <c r="AS8" i="53"/>
  <c r="AT8" i="53"/>
  <c r="AU8" i="53"/>
  <c r="AV8" i="53"/>
  <c r="AW8" i="53"/>
  <c r="AX8" i="53"/>
  <c r="AY8" i="53"/>
  <c r="AZ8" i="53"/>
  <c r="BA8" i="53"/>
  <c r="BB8" i="53"/>
  <c r="BC8" i="53"/>
  <c r="BD8" i="53"/>
  <c r="BE8" i="53"/>
  <c r="BF8" i="53"/>
  <c r="BG8" i="53"/>
  <c r="BH8" i="53"/>
  <c r="BI8" i="53"/>
  <c r="BJ8" i="53"/>
  <c r="BK8" i="53"/>
  <c r="BL8" i="53"/>
  <c r="BM8" i="53"/>
  <c r="BN8" i="53"/>
  <c r="BO8" i="53"/>
  <c r="BP8" i="53"/>
  <c r="BQ8" i="53"/>
  <c r="BR8" i="53"/>
  <c r="BS8" i="53"/>
  <c r="BT8" i="53"/>
  <c r="BU8" i="53"/>
  <c r="BV8" i="53"/>
  <c r="BW8" i="53"/>
  <c r="BX8" i="53"/>
  <c r="BY8" i="53"/>
  <c r="BZ8" i="53"/>
  <c r="CA8" i="53"/>
  <c r="CB8" i="53"/>
  <c r="CC8" i="53"/>
  <c r="AG9" i="53"/>
  <c r="AH9" i="53"/>
  <c r="AI9" i="53"/>
  <c r="AJ9" i="53"/>
  <c r="AK9" i="53"/>
  <c r="AL9" i="53"/>
  <c r="AM9" i="53"/>
  <c r="AN9" i="53"/>
  <c r="AO9" i="53"/>
  <c r="AP9" i="53"/>
  <c r="AQ9" i="53"/>
  <c r="AR9" i="53"/>
  <c r="AS9" i="53"/>
  <c r="AT9" i="53"/>
  <c r="AU9" i="53"/>
  <c r="AV9" i="53"/>
  <c r="AW9" i="53"/>
  <c r="AX9" i="53"/>
  <c r="AY9" i="53"/>
  <c r="AZ9" i="53"/>
  <c r="BA9" i="53"/>
  <c r="BB9" i="53"/>
  <c r="BC9" i="53"/>
  <c r="BD9" i="53"/>
  <c r="BE9" i="53"/>
  <c r="BF9" i="53"/>
  <c r="BG9" i="53"/>
  <c r="BH9" i="53"/>
  <c r="BI9" i="53"/>
  <c r="BJ9" i="53"/>
  <c r="BK9" i="53"/>
  <c r="BL9" i="53"/>
  <c r="BM9" i="53"/>
  <c r="BN9" i="53"/>
  <c r="BO9" i="53"/>
  <c r="BP9" i="53"/>
  <c r="BQ9" i="53"/>
  <c r="BR9" i="53"/>
  <c r="BS9" i="53"/>
  <c r="BT9" i="53"/>
  <c r="BU9" i="53"/>
  <c r="BV9" i="53"/>
  <c r="BW9" i="53"/>
  <c r="BX9" i="53"/>
  <c r="BY9" i="53"/>
  <c r="BZ9" i="53"/>
  <c r="CA9" i="53"/>
  <c r="CB9" i="53"/>
  <c r="CC9" i="53"/>
  <c r="AG2" i="55"/>
  <c r="AH2" i="55"/>
  <c r="AI2" i="55"/>
  <c r="AJ2" i="55"/>
  <c r="AK2" i="55"/>
  <c r="AL2" i="55"/>
  <c r="AM2" i="55"/>
  <c r="AN2" i="55"/>
  <c r="AO2" i="55"/>
  <c r="AP2" i="55"/>
  <c r="AQ2" i="55"/>
  <c r="AR2" i="55"/>
  <c r="AS2" i="55"/>
  <c r="AT2" i="55"/>
  <c r="AU2" i="55"/>
  <c r="AV2" i="55"/>
  <c r="AW2" i="55"/>
  <c r="AX2" i="55"/>
  <c r="AY2" i="55"/>
  <c r="AZ2" i="55"/>
  <c r="BA2" i="55"/>
  <c r="BB2" i="55"/>
  <c r="BC2" i="55"/>
  <c r="BD2" i="55"/>
  <c r="BE2" i="55"/>
  <c r="BF2" i="55"/>
  <c r="BG2" i="55"/>
  <c r="BH2" i="55"/>
  <c r="BI2" i="55"/>
  <c r="BJ2" i="55"/>
  <c r="BK2" i="55"/>
  <c r="BL2" i="55"/>
  <c r="BM2" i="55"/>
  <c r="BN2" i="55"/>
  <c r="BO2" i="55"/>
  <c r="BP2" i="55"/>
  <c r="BQ2" i="55"/>
  <c r="BR2" i="55"/>
  <c r="BS2" i="55"/>
  <c r="BT2" i="55"/>
  <c r="BU2" i="55"/>
  <c r="BV2" i="55"/>
  <c r="BW2" i="55"/>
  <c r="BX2" i="55"/>
  <c r="BY2" i="55"/>
  <c r="BZ2" i="55"/>
  <c r="CA2" i="55"/>
  <c r="CB2" i="55"/>
  <c r="CC2" i="55"/>
  <c r="AG3" i="55"/>
  <c r="AH3" i="55"/>
  <c r="AI3" i="55"/>
  <c r="AJ3" i="55"/>
  <c r="AK3" i="55"/>
  <c r="AL3" i="55"/>
  <c r="AM3" i="55"/>
  <c r="AN3" i="55"/>
  <c r="AO3" i="55"/>
  <c r="AP3" i="55"/>
  <c r="AQ3" i="55"/>
  <c r="AR3" i="55"/>
  <c r="AS3" i="55"/>
  <c r="AT3" i="55"/>
  <c r="AU3" i="55"/>
  <c r="AV3" i="55"/>
  <c r="AW3" i="55"/>
  <c r="AX3" i="55"/>
  <c r="AY3" i="55"/>
  <c r="AZ3" i="55"/>
  <c r="BA3" i="55"/>
  <c r="BB3" i="55"/>
  <c r="BC3" i="55"/>
  <c r="BD3" i="55"/>
  <c r="BE3" i="55"/>
  <c r="BF3" i="55"/>
  <c r="BG3" i="55"/>
  <c r="BH3" i="55"/>
  <c r="BI3" i="55"/>
  <c r="BJ3" i="55"/>
  <c r="BK3" i="55"/>
  <c r="BL3" i="55"/>
  <c r="BM3" i="55"/>
  <c r="BN3" i="55"/>
  <c r="BO3" i="55"/>
  <c r="BP3" i="55"/>
  <c r="BQ3" i="55"/>
  <c r="BR3" i="55"/>
  <c r="BS3" i="55"/>
  <c r="BT3" i="55"/>
  <c r="BU3" i="55"/>
  <c r="BV3" i="55"/>
  <c r="BW3" i="55"/>
  <c r="BX3" i="55"/>
  <c r="BY3" i="55"/>
  <c r="BZ3" i="55"/>
  <c r="CA3" i="55"/>
  <c r="CB3" i="55"/>
  <c r="CC3" i="55"/>
  <c r="AG4" i="55"/>
  <c r="AH4" i="55"/>
  <c r="AI4" i="55"/>
  <c r="AJ4" i="55"/>
  <c r="AK4" i="55"/>
  <c r="AL4" i="55"/>
  <c r="AM4" i="55"/>
  <c r="AN4" i="55"/>
  <c r="AO4" i="55"/>
  <c r="AP4" i="55"/>
  <c r="AQ4" i="55"/>
  <c r="AR4" i="55"/>
  <c r="AS4" i="55"/>
  <c r="AT4" i="55"/>
  <c r="AU4" i="55"/>
  <c r="AV4" i="55"/>
  <c r="AW4" i="55"/>
  <c r="AX4" i="55"/>
  <c r="AY4" i="55"/>
  <c r="AZ4" i="55"/>
  <c r="BA4" i="55"/>
  <c r="BB4" i="55"/>
  <c r="BC4" i="55"/>
  <c r="BD4" i="55"/>
  <c r="BE4" i="55"/>
  <c r="BF4" i="55"/>
  <c r="BG4" i="55"/>
  <c r="BH4" i="55"/>
  <c r="BI4" i="55"/>
  <c r="BJ4" i="55"/>
  <c r="BK4" i="55"/>
  <c r="BL4" i="55"/>
  <c r="BM4" i="55"/>
  <c r="BN4" i="55"/>
  <c r="BO4" i="55"/>
  <c r="BP4" i="55"/>
  <c r="BQ4" i="55"/>
  <c r="BR4" i="55"/>
  <c r="BS4" i="55"/>
  <c r="BT4" i="55"/>
  <c r="BU4" i="55"/>
  <c r="BV4" i="55"/>
  <c r="BW4" i="55"/>
  <c r="BX4" i="55"/>
  <c r="BY4" i="55"/>
  <c r="BZ4" i="55"/>
  <c r="CA4" i="55"/>
  <c r="CB4" i="55"/>
  <c r="CC4" i="55"/>
  <c r="AG5" i="55"/>
  <c r="AH5" i="55"/>
  <c r="AI5" i="55"/>
  <c r="AJ5" i="55"/>
  <c r="AK5" i="55"/>
  <c r="AL5" i="55"/>
  <c r="AM5" i="55"/>
  <c r="AN5" i="55"/>
  <c r="AO5" i="55"/>
  <c r="AP5" i="55"/>
  <c r="AQ5" i="55"/>
  <c r="AR5" i="55"/>
  <c r="AS5" i="55"/>
  <c r="AT5" i="55"/>
  <c r="AU5" i="55"/>
  <c r="AV5" i="55"/>
  <c r="AW5" i="55"/>
  <c r="AX5" i="55"/>
  <c r="AY5" i="55"/>
  <c r="AZ5" i="55"/>
  <c r="BA5" i="55"/>
  <c r="BB5" i="55"/>
  <c r="BC5" i="55"/>
  <c r="BD5" i="55"/>
  <c r="BE5" i="55"/>
  <c r="BF5" i="55"/>
  <c r="BG5" i="55"/>
  <c r="BH5" i="55"/>
  <c r="BI5" i="55"/>
  <c r="BJ5" i="55"/>
  <c r="BK5" i="55"/>
  <c r="BL5" i="55"/>
  <c r="BM5" i="55"/>
  <c r="BN5" i="55"/>
  <c r="BO5" i="55"/>
  <c r="BP5" i="55"/>
  <c r="BQ5" i="55"/>
  <c r="BR5" i="55"/>
  <c r="BS5" i="55"/>
  <c r="BT5" i="55"/>
  <c r="BU5" i="55"/>
  <c r="BV5" i="55"/>
  <c r="BW5" i="55"/>
  <c r="BX5" i="55"/>
  <c r="BY5" i="55"/>
  <c r="BZ5" i="55"/>
  <c r="CA5" i="55"/>
  <c r="CB5" i="55"/>
  <c r="CC5" i="55"/>
  <c r="AG6" i="55"/>
  <c r="AH6" i="55"/>
  <c r="AI6" i="55"/>
  <c r="AJ6" i="55"/>
  <c r="AK6" i="55"/>
  <c r="AL6" i="55"/>
  <c r="AM6" i="55"/>
  <c r="AN6" i="55"/>
  <c r="AO6" i="55"/>
  <c r="AP6" i="55"/>
  <c r="AQ6" i="55"/>
  <c r="AR6" i="55"/>
  <c r="AS6" i="55"/>
  <c r="AT6" i="55"/>
  <c r="AU6" i="55"/>
  <c r="AV6" i="55"/>
  <c r="AW6" i="55"/>
  <c r="AX6" i="55"/>
  <c r="AY6" i="55"/>
  <c r="AZ6" i="55"/>
  <c r="BA6" i="55"/>
  <c r="BB6" i="55"/>
  <c r="BC6" i="55"/>
  <c r="BD6" i="55"/>
  <c r="BE6" i="55"/>
  <c r="BF6" i="55"/>
  <c r="BG6" i="55"/>
  <c r="BH6" i="55"/>
  <c r="BI6" i="55"/>
  <c r="BJ6" i="55"/>
  <c r="BK6" i="55"/>
  <c r="BL6" i="55"/>
  <c r="BM6" i="55"/>
  <c r="BN6" i="55"/>
  <c r="BO6" i="55"/>
  <c r="BP6" i="55"/>
  <c r="BQ6" i="55"/>
  <c r="BR6" i="55"/>
  <c r="BS6" i="55"/>
  <c r="BT6" i="55"/>
  <c r="BU6" i="55"/>
  <c r="BV6" i="55"/>
  <c r="BW6" i="55"/>
  <c r="BX6" i="55"/>
  <c r="BY6" i="55"/>
  <c r="BZ6" i="55"/>
  <c r="CA6" i="55"/>
  <c r="CB6" i="55"/>
  <c r="CC6" i="55"/>
  <c r="AG7" i="55"/>
  <c r="AH7" i="55"/>
  <c r="AI7" i="55"/>
  <c r="AJ7" i="55"/>
  <c r="AK7" i="55"/>
  <c r="AL7" i="55"/>
  <c r="AM7" i="55"/>
  <c r="AN7" i="55"/>
  <c r="AO7" i="55"/>
  <c r="AP7" i="55"/>
  <c r="AQ7" i="55"/>
  <c r="AR7" i="55"/>
  <c r="AS7" i="55"/>
  <c r="AT7" i="55"/>
  <c r="AU7" i="55"/>
  <c r="AV7" i="55"/>
  <c r="AW7" i="55"/>
  <c r="AX7" i="55"/>
  <c r="AY7" i="55"/>
  <c r="AZ7" i="55"/>
  <c r="BA7" i="55"/>
  <c r="BB7" i="55"/>
  <c r="BC7" i="55"/>
  <c r="BD7" i="55"/>
  <c r="BE7" i="55"/>
  <c r="BF7" i="55"/>
  <c r="BG7" i="55"/>
  <c r="BH7" i="55"/>
  <c r="BI7" i="55"/>
  <c r="BJ7" i="55"/>
  <c r="BK7" i="55"/>
  <c r="BL7" i="55"/>
  <c r="BM7" i="55"/>
  <c r="BN7" i="55"/>
  <c r="BO7" i="55"/>
  <c r="BP7" i="55"/>
  <c r="BQ7" i="55"/>
  <c r="BR7" i="55"/>
  <c r="BS7" i="55"/>
  <c r="BT7" i="55"/>
  <c r="BU7" i="55"/>
  <c r="BV7" i="55"/>
  <c r="BW7" i="55"/>
  <c r="BX7" i="55"/>
  <c r="BY7" i="55"/>
  <c r="BZ7" i="55"/>
  <c r="CA7" i="55"/>
  <c r="CB7" i="55"/>
  <c r="CC7" i="55"/>
  <c r="AG8" i="55"/>
  <c r="AH8" i="55"/>
  <c r="AI8" i="55"/>
  <c r="AJ8" i="55"/>
  <c r="AK8" i="55"/>
  <c r="AL8" i="55"/>
  <c r="AM8" i="55"/>
  <c r="AN8" i="55"/>
  <c r="AO8" i="55"/>
  <c r="AP8" i="55"/>
  <c r="AQ8" i="55"/>
  <c r="AR8" i="55"/>
  <c r="AS8" i="55"/>
  <c r="AT8" i="55"/>
  <c r="AU8" i="55"/>
  <c r="AV8" i="55"/>
  <c r="AW8" i="55"/>
  <c r="AX8" i="55"/>
  <c r="AY8" i="55"/>
  <c r="AZ8" i="55"/>
  <c r="BA8" i="55"/>
  <c r="BB8" i="55"/>
  <c r="BC8" i="55"/>
  <c r="BD8" i="55"/>
  <c r="BE8" i="55"/>
  <c r="BF8" i="55"/>
  <c r="BG8" i="55"/>
  <c r="BH8" i="55"/>
  <c r="BI8" i="55"/>
  <c r="BJ8" i="55"/>
  <c r="BK8" i="55"/>
  <c r="BL8" i="55"/>
  <c r="BM8" i="55"/>
  <c r="BN8" i="55"/>
  <c r="BO8" i="55"/>
  <c r="BP8" i="55"/>
  <c r="BQ8" i="55"/>
  <c r="BR8" i="55"/>
  <c r="BS8" i="55"/>
  <c r="BT8" i="55"/>
  <c r="BU8" i="55"/>
  <c r="BV8" i="55"/>
  <c r="BW8" i="55"/>
  <c r="BX8" i="55"/>
  <c r="BY8" i="55"/>
  <c r="BZ8" i="55"/>
  <c r="CA8" i="55"/>
  <c r="CB8" i="55"/>
  <c r="CC8" i="55"/>
  <c r="AG9" i="55"/>
  <c r="AH9" i="55"/>
  <c r="AI9" i="55"/>
  <c r="AJ9" i="55"/>
  <c r="AK9" i="55"/>
  <c r="AL9" i="55"/>
  <c r="AM9" i="55"/>
  <c r="AN9" i="55"/>
  <c r="AO9" i="55"/>
  <c r="AP9" i="55"/>
  <c r="AQ9" i="55"/>
  <c r="AR9" i="55"/>
  <c r="AS9" i="55"/>
  <c r="AT9" i="55"/>
  <c r="AU9" i="55"/>
  <c r="AV9" i="55"/>
  <c r="AW9" i="55"/>
  <c r="AX9" i="55"/>
  <c r="AY9" i="55"/>
  <c r="AZ9" i="55"/>
  <c r="BA9" i="55"/>
  <c r="BB9" i="55"/>
  <c r="BC9" i="55"/>
  <c r="BD9" i="55"/>
  <c r="BE9" i="55"/>
  <c r="BF9" i="55"/>
  <c r="BG9" i="55"/>
  <c r="BH9" i="55"/>
  <c r="BI9" i="55"/>
  <c r="BJ9" i="55"/>
  <c r="BK9" i="55"/>
  <c r="BL9" i="55"/>
  <c r="BM9" i="55"/>
  <c r="BN9" i="55"/>
  <c r="BO9" i="55"/>
  <c r="BP9" i="55"/>
  <c r="BQ9" i="55"/>
  <c r="BR9" i="55"/>
  <c r="BS9" i="55"/>
  <c r="BT9" i="55"/>
  <c r="BU9" i="55"/>
  <c r="BV9" i="55"/>
  <c r="BW9" i="55"/>
  <c r="BX9" i="55"/>
  <c r="BY9" i="55"/>
  <c r="BZ9" i="55"/>
  <c r="CA9" i="55"/>
  <c r="CB9" i="55"/>
  <c r="CC9" i="55"/>
  <c r="AG2" i="56"/>
  <c r="AH2" i="56"/>
  <c r="AI2" i="56"/>
  <c r="AJ2" i="56"/>
  <c r="AK2" i="56"/>
  <c r="AL2" i="56"/>
  <c r="AM2" i="56"/>
  <c r="AN2" i="56"/>
  <c r="AO2" i="56"/>
  <c r="AP2" i="56"/>
  <c r="AQ2" i="56"/>
  <c r="AR2" i="56"/>
  <c r="AS2" i="56"/>
  <c r="AT2" i="56"/>
  <c r="AU2" i="56"/>
  <c r="AV2" i="56"/>
  <c r="AW2" i="56"/>
  <c r="AX2" i="56"/>
  <c r="AY2" i="56"/>
  <c r="AZ2" i="56"/>
  <c r="BA2" i="56"/>
  <c r="BB2" i="56"/>
  <c r="BC2" i="56"/>
  <c r="BD2" i="56"/>
  <c r="BE2" i="56"/>
  <c r="BF2" i="56"/>
  <c r="BG2" i="56"/>
  <c r="BH2" i="56"/>
  <c r="BI2" i="56"/>
  <c r="BJ2" i="56"/>
  <c r="BK2" i="56"/>
  <c r="BL2" i="56"/>
  <c r="BM2" i="56"/>
  <c r="BN2" i="56"/>
  <c r="BO2" i="56"/>
  <c r="BP2" i="56"/>
  <c r="BQ2" i="56"/>
  <c r="BR2" i="56"/>
  <c r="BS2" i="56"/>
  <c r="BT2" i="56"/>
  <c r="BU2" i="56"/>
  <c r="BV2" i="56"/>
  <c r="BW2" i="56"/>
  <c r="BX2" i="56"/>
  <c r="BY2" i="56"/>
  <c r="BZ2" i="56"/>
  <c r="CA2" i="56"/>
  <c r="CB2" i="56"/>
  <c r="CC2" i="56"/>
  <c r="AG3" i="56"/>
  <c r="AH3" i="56"/>
  <c r="AI3" i="56"/>
  <c r="AJ3" i="56"/>
  <c r="AK3" i="56"/>
  <c r="AL3" i="56"/>
  <c r="AM3" i="56"/>
  <c r="AN3" i="56"/>
  <c r="AO3" i="56"/>
  <c r="AP3" i="56"/>
  <c r="AQ3" i="56"/>
  <c r="AR3" i="56"/>
  <c r="AS3" i="56"/>
  <c r="AT3" i="56"/>
  <c r="AU3" i="56"/>
  <c r="AV3" i="56"/>
  <c r="AW3" i="56"/>
  <c r="AX3" i="56"/>
  <c r="AY3" i="56"/>
  <c r="AZ3" i="56"/>
  <c r="BA3" i="56"/>
  <c r="BB3" i="56"/>
  <c r="BC3" i="56"/>
  <c r="BD3" i="56"/>
  <c r="BE3" i="56"/>
  <c r="BF3" i="56"/>
  <c r="BG3" i="56"/>
  <c r="BH3" i="56"/>
  <c r="BI3" i="56"/>
  <c r="BJ3" i="56"/>
  <c r="BK3" i="56"/>
  <c r="BL3" i="56"/>
  <c r="BM3" i="56"/>
  <c r="BN3" i="56"/>
  <c r="BO3" i="56"/>
  <c r="BP3" i="56"/>
  <c r="BQ3" i="56"/>
  <c r="BR3" i="56"/>
  <c r="BS3" i="56"/>
  <c r="BT3" i="56"/>
  <c r="BU3" i="56"/>
  <c r="BV3" i="56"/>
  <c r="BW3" i="56"/>
  <c r="BX3" i="56"/>
  <c r="BY3" i="56"/>
  <c r="BZ3" i="56"/>
  <c r="CA3" i="56"/>
  <c r="CB3" i="56"/>
  <c r="CC3" i="56"/>
  <c r="AG4" i="56"/>
  <c r="AH4" i="56"/>
  <c r="AI4" i="56"/>
  <c r="AJ4" i="56"/>
  <c r="AK4" i="56"/>
  <c r="AL4" i="56"/>
  <c r="AM4" i="56"/>
  <c r="AN4" i="56"/>
  <c r="AO4" i="56"/>
  <c r="AP4" i="56"/>
  <c r="AQ4" i="56"/>
  <c r="AR4" i="56"/>
  <c r="AS4" i="56"/>
  <c r="AT4" i="56"/>
  <c r="AU4" i="56"/>
  <c r="AV4" i="56"/>
  <c r="AW4" i="56"/>
  <c r="AX4" i="56"/>
  <c r="AY4" i="56"/>
  <c r="AZ4" i="56"/>
  <c r="BA4" i="56"/>
  <c r="BB4" i="56"/>
  <c r="BC4" i="56"/>
  <c r="BD4" i="56"/>
  <c r="BE4" i="56"/>
  <c r="BF4" i="56"/>
  <c r="BG4" i="56"/>
  <c r="BH4" i="56"/>
  <c r="BI4" i="56"/>
  <c r="BJ4" i="56"/>
  <c r="BK4" i="56"/>
  <c r="BL4" i="56"/>
  <c r="BM4" i="56"/>
  <c r="BN4" i="56"/>
  <c r="BO4" i="56"/>
  <c r="BP4" i="56"/>
  <c r="BQ4" i="56"/>
  <c r="BR4" i="56"/>
  <c r="BS4" i="56"/>
  <c r="BT4" i="56"/>
  <c r="BU4" i="56"/>
  <c r="BV4" i="56"/>
  <c r="BW4" i="56"/>
  <c r="BX4" i="56"/>
  <c r="BY4" i="56"/>
  <c r="BZ4" i="56"/>
  <c r="CA4" i="56"/>
  <c r="CB4" i="56"/>
  <c r="CC4" i="56"/>
  <c r="AG5" i="56"/>
  <c r="AH5" i="56"/>
  <c r="AI5" i="56"/>
  <c r="AJ5" i="56"/>
  <c r="AK5" i="56"/>
  <c r="AL5" i="56"/>
  <c r="AM5" i="56"/>
  <c r="AN5" i="56"/>
  <c r="AO5" i="56"/>
  <c r="AP5" i="56"/>
  <c r="AQ5" i="56"/>
  <c r="AR5" i="56"/>
  <c r="AS5" i="56"/>
  <c r="AT5" i="56"/>
  <c r="AU5" i="56"/>
  <c r="AV5" i="56"/>
  <c r="AW5" i="56"/>
  <c r="AX5" i="56"/>
  <c r="AY5" i="56"/>
  <c r="AZ5" i="56"/>
  <c r="BA5" i="56"/>
  <c r="BB5" i="56"/>
  <c r="BC5" i="56"/>
  <c r="BD5" i="56"/>
  <c r="BE5" i="56"/>
  <c r="BF5" i="56"/>
  <c r="BG5" i="56"/>
  <c r="BH5" i="56"/>
  <c r="BI5" i="56"/>
  <c r="BJ5" i="56"/>
  <c r="BK5" i="56"/>
  <c r="BL5" i="56"/>
  <c r="BM5" i="56"/>
  <c r="BN5" i="56"/>
  <c r="BO5" i="56"/>
  <c r="BP5" i="56"/>
  <c r="BQ5" i="56"/>
  <c r="BR5" i="56"/>
  <c r="BS5" i="56"/>
  <c r="BT5" i="56"/>
  <c r="BU5" i="56"/>
  <c r="BV5" i="56"/>
  <c r="BW5" i="56"/>
  <c r="BX5" i="56"/>
  <c r="BY5" i="56"/>
  <c r="BZ5" i="56"/>
  <c r="CA5" i="56"/>
  <c r="CB5" i="56"/>
  <c r="CC5" i="56"/>
  <c r="AG6" i="56"/>
  <c r="AH6" i="56"/>
  <c r="AI6" i="56"/>
  <c r="AJ6" i="56"/>
  <c r="AK6" i="56"/>
  <c r="AL6" i="56"/>
  <c r="AM6" i="56"/>
  <c r="AN6" i="56"/>
  <c r="AO6" i="56"/>
  <c r="AP6" i="56"/>
  <c r="AQ6" i="56"/>
  <c r="AR6" i="56"/>
  <c r="AS6" i="56"/>
  <c r="AT6" i="56"/>
  <c r="AU6" i="56"/>
  <c r="AV6" i="56"/>
  <c r="AW6" i="56"/>
  <c r="AX6" i="56"/>
  <c r="AY6" i="56"/>
  <c r="AZ6" i="56"/>
  <c r="BA6" i="56"/>
  <c r="BB6" i="56"/>
  <c r="BC6" i="56"/>
  <c r="BD6" i="56"/>
  <c r="BE6" i="56"/>
  <c r="BF6" i="56"/>
  <c r="BG6" i="56"/>
  <c r="BH6" i="56"/>
  <c r="BI6" i="56"/>
  <c r="BJ6" i="56"/>
  <c r="BK6" i="56"/>
  <c r="BL6" i="56"/>
  <c r="BM6" i="56"/>
  <c r="BN6" i="56"/>
  <c r="BO6" i="56"/>
  <c r="BP6" i="56"/>
  <c r="BQ6" i="56"/>
  <c r="BR6" i="56"/>
  <c r="BS6" i="56"/>
  <c r="BT6" i="56"/>
  <c r="BU6" i="56"/>
  <c r="BV6" i="56"/>
  <c r="BW6" i="56"/>
  <c r="BX6" i="56"/>
  <c r="BY6" i="56"/>
  <c r="BZ6" i="56"/>
  <c r="CA6" i="56"/>
  <c r="CB6" i="56"/>
  <c r="CC6" i="56"/>
  <c r="AG7" i="56"/>
  <c r="AH7" i="56"/>
  <c r="AI7" i="56"/>
  <c r="AJ7" i="56"/>
  <c r="AK7" i="56"/>
  <c r="AL7" i="56"/>
  <c r="AM7" i="56"/>
  <c r="AN7" i="56"/>
  <c r="AO7" i="56"/>
  <c r="AP7" i="56"/>
  <c r="AQ7" i="56"/>
  <c r="AR7" i="56"/>
  <c r="AS7" i="56"/>
  <c r="AT7" i="56"/>
  <c r="AU7" i="56"/>
  <c r="AV7" i="56"/>
  <c r="AW7" i="56"/>
  <c r="AX7" i="56"/>
  <c r="AY7" i="56"/>
  <c r="AZ7" i="56"/>
  <c r="BA7" i="56"/>
  <c r="BB7" i="56"/>
  <c r="BC7" i="56"/>
  <c r="BD7" i="56"/>
  <c r="BE7" i="56"/>
  <c r="BF7" i="56"/>
  <c r="BG7" i="56"/>
  <c r="BH7" i="56"/>
  <c r="BI7" i="56"/>
  <c r="BJ7" i="56"/>
  <c r="BK7" i="56"/>
  <c r="BL7" i="56"/>
  <c r="BM7" i="56"/>
  <c r="BN7" i="56"/>
  <c r="BO7" i="56"/>
  <c r="BP7" i="56"/>
  <c r="BQ7" i="56"/>
  <c r="BR7" i="56"/>
  <c r="BS7" i="56"/>
  <c r="BT7" i="56"/>
  <c r="BU7" i="56"/>
  <c r="BV7" i="56"/>
  <c r="BW7" i="56"/>
  <c r="BX7" i="56"/>
  <c r="BY7" i="56"/>
  <c r="BZ7" i="56"/>
  <c r="CA7" i="56"/>
  <c r="CB7" i="56"/>
  <c r="CC7" i="56"/>
  <c r="AG8" i="56"/>
  <c r="AH8" i="56"/>
  <c r="AI8" i="56"/>
  <c r="AJ8" i="56"/>
  <c r="AK8" i="56"/>
  <c r="AL8" i="56"/>
  <c r="AM8" i="56"/>
  <c r="AN8" i="56"/>
  <c r="AO8" i="56"/>
  <c r="AP8" i="56"/>
  <c r="AQ8" i="56"/>
  <c r="AR8" i="56"/>
  <c r="AS8" i="56"/>
  <c r="AT8" i="56"/>
  <c r="AU8" i="56"/>
  <c r="AV8" i="56"/>
  <c r="AW8" i="56"/>
  <c r="AX8" i="56"/>
  <c r="AY8" i="56"/>
  <c r="AZ8" i="56"/>
  <c r="BA8" i="56"/>
  <c r="BB8" i="56"/>
  <c r="BC8" i="56"/>
  <c r="BD8" i="56"/>
  <c r="BE8" i="56"/>
  <c r="BF8" i="56"/>
  <c r="BG8" i="56"/>
  <c r="BH8" i="56"/>
  <c r="BI8" i="56"/>
  <c r="BJ8" i="56"/>
  <c r="BK8" i="56"/>
  <c r="BL8" i="56"/>
  <c r="BM8" i="56"/>
  <c r="BN8" i="56"/>
  <c r="BO8" i="56"/>
  <c r="BP8" i="56"/>
  <c r="BQ8" i="56"/>
  <c r="BR8" i="56"/>
  <c r="BS8" i="56"/>
  <c r="BT8" i="56"/>
  <c r="BU8" i="56"/>
  <c r="BV8" i="56"/>
  <c r="BW8" i="56"/>
  <c r="BX8" i="56"/>
  <c r="BY8" i="56"/>
  <c r="BZ8" i="56"/>
  <c r="CA8" i="56"/>
  <c r="CB8" i="56"/>
  <c r="CC8" i="56"/>
  <c r="AG9" i="56"/>
  <c r="AH9" i="56"/>
  <c r="AI9" i="56"/>
  <c r="AJ9" i="56"/>
  <c r="AK9" i="56"/>
  <c r="AL9" i="56"/>
  <c r="AM9" i="56"/>
  <c r="AN9" i="56"/>
  <c r="AO9" i="56"/>
  <c r="AP9" i="56"/>
  <c r="AQ9" i="56"/>
  <c r="AR9" i="56"/>
  <c r="AS9" i="56"/>
  <c r="AT9" i="56"/>
  <c r="AU9" i="56"/>
  <c r="AV9" i="56"/>
  <c r="AW9" i="56"/>
  <c r="AX9" i="56"/>
  <c r="AY9" i="56"/>
  <c r="AZ9" i="56"/>
  <c r="BA9" i="56"/>
  <c r="BB9" i="56"/>
  <c r="BC9" i="56"/>
  <c r="BD9" i="56"/>
  <c r="BE9" i="56"/>
  <c r="BF9" i="56"/>
  <c r="BG9" i="56"/>
  <c r="BH9" i="56"/>
  <c r="BI9" i="56"/>
  <c r="BJ9" i="56"/>
  <c r="BK9" i="56"/>
  <c r="BL9" i="56"/>
  <c r="BM9" i="56"/>
  <c r="BN9" i="56"/>
  <c r="BO9" i="56"/>
  <c r="BP9" i="56"/>
  <c r="BQ9" i="56"/>
  <c r="BR9" i="56"/>
  <c r="BS9" i="56"/>
  <c r="BT9" i="56"/>
  <c r="BU9" i="56"/>
  <c r="BV9" i="56"/>
  <c r="BW9" i="56"/>
  <c r="BX9" i="56"/>
  <c r="BY9" i="56"/>
  <c r="BZ9" i="56"/>
  <c r="CA9" i="56"/>
  <c r="CB9" i="56"/>
  <c r="CC9" i="56"/>
  <c r="AG2" i="57"/>
  <c r="AH2" i="57"/>
  <c r="AI2" i="57"/>
  <c r="AJ2" i="57"/>
  <c r="AK2" i="57"/>
  <c r="AL2" i="57"/>
  <c r="AM2" i="57"/>
  <c r="AN2" i="57"/>
  <c r="AO2" i="57"/>
  <c r="AP2" i="57"/>
  <c r="AQ2" i="57"/>
  <c r="AR2" i="57"/>
  <c r="AS2" i="57"/>
  <c r="AT2" i="57"/>
  <c r="AU2" i="57"/>
  <c r="AV2" i="57"/>
  <c r="AW2" i="57"/>
  <c r="AX2" i="57"/>
  <c r="AY2" i="57"/>
  <c r="AZ2" i="57"/>
  <c r="BA2" i="57"/>
  <c r="BB2" i="57"/>
  <c r="BC2" i="57"/>
  <c r="BD2" i="57"/>
  <c r="BE2" i="57"/>
  <c r="BF2" i="57"/>
  <c r="BG2" i="57"/>
  <c r="BH2" i="57"/>
  <c r="BI2" i="57"/>
  <c r="BJ2" i="57"/>
  <c r="BK2" i="57"/>
  <c r="BL2" i="57"/>
  <c r="BM2" i="57"/>
  <c r="BN2" i="57"/>
  <c r="BO2" i="57"/>
  <c r="BP2" i="57"/>
  <c r="BQ2" i="57"/>
  <c r="BR2" i="57"/>
  <c r="BS2" i="57"/>
  <c r="BT2" i="57"/>
  <c r="BU2" i="57"/>
  <c r="BV2" i="57"/>
  <c r="BW2" i="57"/>
  <c r="BX2" i="57"/>
  <c r="BY2" i="57"/>
  <c r="BZ2" i="57"/>
  <c r="CA2" i="57"/>
  <c r="CB2" i="57"/>
  <c r="CC2" i="57"/>
  <c r="AG3" i="57"/>
  <c r="AH3" i="57"/>
  <c r="AI3" i="57"/>
  <c r="AJ3" i="57"/>
  <c r="AK3" i="57"/>
  <c r="AL3" i="57"/>
  <c r="AM3" i="57"/>
  <c r="AN3" i="57"/>
  <c r="AO3" i="57"/>
  <c r="AP3" i="57"/>
  <c r="AQ3" i="57"/>
  <c r="AR3" i="57"/>
  <c r="AS3" i="57"/>
  <c r="AT3" i="57"/>
  <c r="AU3" i="57"/>
  <c r="AV3" i="57"/>
  <c r="AW3" i="57"/>
  <c r="AX3" i="57"/>
  <c r="AY3" i="57"/>
  <c r="AZ3" i="57"/>
  <c r="BA3" i="57"/>
  <c r="BB3" i="57"/>
  <c r="BC3" i="57"/>
  <c r="BD3" i="57"/>
  <c r="BE3" i="57"/>
  <c r="BF3" i="57"/>
  <c r="BG3" i="57"/>
  <c r="BH3" i="57"/>
  <c r="BI3" i="57"/>
  <c r="BJ3" i="57"/>
  <c r="BK3" i="57"/>
  <c r="BL3" i="57"/>
  <c r="BM3" i="57"/>
  <c r="BN3" i="57"/>
  <c r="BO3" i="57"/>
  <c r="BP3" i="57"/>
  <c r="BQ3" i="57"/>
  <c r="BR3" i="57"/>
  <c r="BS3" i="57"/>
  <c r="BT3" i="57"/>
  <c r="BU3" i="57"/>
  <c r="BV3" i="57"/>
  <c r="BW3" i="57"/>
  <c r="BX3" i="57"/>
  <c r="BY3" i="57"/>
  <c r="BZ3" i="57"/>
  <c r="CA3" i="57"/>
  <c r="CB3" i="57"/>
  <c r="CC3" i="57"/>
  <c r="AG4" i="57"/>
  <c r="AH4" i="57"/>
  <c r="AI4" i="57"/>
  <c r="AJ4" i="57"/>
  <c r="AK4" i="57"/>
  <c r="AL4" i="57"/>
  <c r="AM4" i="57"/>
  <c r="AN4" i="57"/>
  <c r="AO4" i="57"/>
  <c r="AP4" i="57"/>
  <c r="AQ4" i="57"/>
  <c r="AR4" i="57"/>
  <c r="AS4" i="57"/>
  <c r="AT4" i="57"/>
  <c r="AU4" i="57"/>
  <c r="AV4" i="57"/>
  <c r="AW4" i="57"/>
  <c r="AX4" i="57"/>
  <c r="AY4" i="57"/>
  <c r="AZ4" i="57"/>
  <c r="BA4" i="57"/>
  <c r="BB4" i="57"/>
  <c r="BC4" i="57"/>
  <c r="BD4" i="57"/>
  <c r="BE4" i="57"/>
  <c r="BF4" i="57"/>
  <c r="BG4" i="57"/>
  <c r="BH4" i="57"/>
  <c r="BI4" i="57"/>
  <c r="BJ4" i="57"/>
  <c r="BK4" i="57"/>
  <c r="BL4" i="57"/>
  <c r="BM4" i="57"/>
  <c r="BN4" i="57"/>
  <c r="BO4" i="57"/>
  <c r="BP4" i="57"/>
  <c r="BQ4" i="57"/>
  <c r="BR4" i="57"/>
  <c r="BS4" i="57"/>
  <c r="BT4" i="57"/>
  <c r="BU4" i="57"/>
  <c r="BV4" i="57"/>
  <c r="BW4" i="57"/>
  <c r="BX4" i="57"/>
  <c r="BY4" i="57"/>
  <c r="BZ4" i="57"/>
  <c r="CA4" i="57"/>
  <c r="CB4" i="57"/>
  <c r="CC4" i="57"/>
  <c r="AG5" i="57"/>
  <c r="AH5" i="57"/>
  <c r="AI5" i="57"/>
  <c r="AJ5" i="57"/>
  <c r="AK5" i="57"/>
  <c r="AL5" i="57"/>
  <c r="AM5" i="57"/>
  <c r="AN5" i="57"/>
  <c r="AO5" i="57"/>
  <c r="AP5" i="57"/>
  <c r="AQ5" i="57"/>
  <c r="AR5" i="57"/>
  <c r="AS5" i="57"/>
  <c r="AT5" i="57"/>
  <c r="AU5" i="57"/>
  <c r="AV5" i="57"/>
  <c r="AW5" i="57"/>
  <c r="AX5" i="57"/>
  <c r="AY5" i="57"/>
  <c r="AZ5" i="57"/>
  <c r="BA5" i="57"/>
  <c r="BB5" i="57"/>
  <c r="BC5" i="57"/>
  <c r="BD5" i="57"/>
  <c r="BE5" i="57"/>
  <c r="BF5" i="57"/>
  <c r="BG5" i="57"/>
  <c r="BH5" i="57"/>
  <c r="BI5" i="57"/>
  <c r="BJ5" i="57"/>
  <c r="BK5" i="57"/>
  <c r="BL5" i="57"/>
  <c r="BM5" i="57"/>
  <c r="BN5" i="57"/>
  <c r="BO5" i="57"/>
  <c r="BP5" i="57"/>
  <c r="BQ5" i="57"/>
  <c r="BR5" i="57"/>
  <c r="BS5" i="57"/>
  <c r="BT5" i="57"/>
  <c r="BU5" i="57"/>
  <c r="BV5" i="57"/>
  <c r="BW5" i="57"/>
  <c r="BX5" i="57"/>
  <c r="BY5" i="57"/>
  <c r="BZ5" i="57"/>
  <c r="CA5" i="57"/>
  <c r="CB5" i="57"/>
  <c r="CC5" i="57"/>
  <c r="AG6" i="57"/>
  <c r="AH6" i="57"/>
  <c r="AI6" i="57"/>
  <c r="AJ6" i="57"/>
  <c r="AK6" i="57"/>
  <c r="AL6" i="57"/>
  <c r="AM6" i="57"/>
  <c r="AN6" i="57"/>
  <c r="AO6" i="57"/>
  <c r="AP6" i="57"/>
  <c r="AQ6" i="57"/>
  <c r="AR6" i="57"/>
  <c r="AS6" i="57"/>
  <c r="AT6" i="57"/>
  <c r="AU6" i="57"/>
  <c r="AV6" i="57"/>
  <c r="AW6" i="57"/>
  <c r="AX6" i="57"/>
  <c r="AY6" i="57"/>
  <c r="AZ6" i="57"/>
  <c r="BA6" i="57"/>
  <c r="BB6" i="57"/>
  <c r="BC6" i="57"/>
  <c r="BD6" i="57"/>
  <c r="BE6" i="57"/>
  <c r="BF6" i="57"/>
  <c r="BG6" i="57"/>
  <c r="BH6" i="57"/>
  <c r="BI6" i="57"/>
  <c r="BJ6" i="57"/>
  <c r="BK6" i="57"/>
  <c r="BL6" i="57"/>
  <c r="BM6" i="57"/>
  <c r="BN6" i="57"/>
  <c r="BO6" i="57"/>
  <c r="BP6" i="57"/>
  <c r="BQ6" i="57"/>
  <c r="BR6" i="57"/>
  <c r="BS6" i="57"/>
  <c r="BT6" i="57"/>
  <c r="BU6" i="57"/>
  <c r="BV6" i="57"/>
  <c r="BW6" i="57"/>
  <c r="BX6" i="57"/>
  <c r="BY6" i="57"/>
  <c r="BZ6" i="57"/>
  <c r="CA6" i="57"/>
  <c r="CB6" i="57"/>
  <c r="CC6" i="57"/>
  <c r="AG7" i="57"/>
  <c r="AH7" i="57"/>
  <c r="AI7" i="57"/>
  <c r="AJ7" i="57"/>
  <c r="AK7" i="57"/>
  <c r="AL7" i="57"/>
  <c r="AM7" i="57"/>
  <c r="AN7" i="57"/>
  <c r="AO7" i="57"/>
  <c r="AP7" i="57"/>
  <c r="AQ7" i="57"/>
  <c r="AR7" i="57"/>
  <c r="AS7" i="57"/>
  <c r="AT7" i="57"/>
  <c r="AU7" i="57"/>
  <c r="AV7" i="57"/>
  <c r="AW7" i="57"/>
  <c r="AX7" i="57"/>
  <c r="AY7" i="57"/>
  <c r="AZ7" i="57"/>
  <c r="BA7" i="57"/>
  <c r="BB7" i="57"/>
  <c r="BC7" i="57"/>
  <c r="BD7" i="57"/>
  <c r="BE7" i="57"/>
  <c r="BF7" i="57"/>
  <c r="BG7" i="57"/>
  <c r="BH7" i="57"/>
  <c r="BI7" i="57"/>
  <c r="BJ7" i="57"/>
  <c r="BK7" i="57"/>
  <c r="BL7" i="57"/>
  <c r="BM7" i="57"/>
  <c r="BN7" i="57"/>
  <c r="BO7" i="57"/>
  <c r="BP7" i="57"/>
  <c r="BQ7" i="57"/>
  <c r="BR7" i="57"/>
  <c r="BS7" i="57"/>
  <c r="BT7" i="57"/>
  <c r="BU7" i="57"/>
  <c r="BV7" i="57"/>
  <c r="BW7" i="57"/>
  <c r="BX7" i="57"/>
  <c r="BY7" i="57"/>
  <c r="BZ7" i="57"/>
  <c r="CA7" i="57"/>
  <c r="CB7" i="57"/>
  <c r="CC7" i="57"/>
  <c r="AG8" i="57"/>
  <c r="AH8" i="57"/>
  <c r="AI8" i="57"/>
  <c r="AJ8" i="57"/>
  <c r="AK8" i="57"/>
  <c r="AL8" i="57"/>
  <c r="AM8" i="57"/>
  <c r="AN8" i="57"/>
  <c r="AO8" i="57"/>
  <c r="AP8" i="57"/>
  <c r="AQ8" i="57"/>
  <c r="AR8" i="57"/>
  <c r="AS8" i="57"/>
  <c r="AT8" i="57"/>
  <c r="AU8" i="57"/>
  <c r="AV8" i="57"/>
  <c r="AW8" i="57"/>
  <c r="AX8" i="57"/>
  <c r="AY8" i="57"/>
  <c r="AZ8" i="57"/>
  <c r="BA8" i="57"/>
  <c r="BB8" i="57"/>
  <c r="BC8" i="57"/>
  <c r="BD8" i="57"/>
  <c r="BE8" i="57"/>
  <c r="BF8" i="57"/>
  <c r="BG8" i="57"/>
  <c r="BH8" i="57"/>
  <c r="BI8" i="57"/>
  <c r="BJ8" i="57"/>
  <c r="BK8" i="57"/>
  <c r="BL8" i="57"/>
  <c r="BM8" i="57"/>
  <c r="BN8" i="57"/>
  <c r="BO8" i="57"/>
  <c r="BP8" i="57"/>
  <c r="BQ8" i="57"/>
  <c r="BR8" i="57"/>
  <c r="BS8" i="57"/>
  <c r="BT8" i="57"/>
  <c r="BU8" i="57"/>
  <c r="BV8" i="57"/>
  <c r="BW8" i="57"/>
  <c r="BX8" i="57"/>
  <c r="BY8" i="57"/>
  <c r="BZ8" i="57"/>
  <c r="CA8" i="57"/>
  <c r="CB8" i="57"/>
  <c r="CC8" i="57"/>
  <c r="AG9" i="57"/>
  <c r="AH9" i="57"/>
  <c r="AI9" i="57"/>
  <c r="AJ9" i="57"/>
  <c r="AK9" i="57"/>
  <c r="AL9" i="57"/>
  <c r="AM9" i="57"/>
  <c r="AN9" i="57"/>
  <c r="AO9" i="57"/>
  <c r="AP9" i="57"/>
  <c r="AQ9" i="57"/>
  <c r="AR9" i="57"/>
  <c r="AS9" i="57"/>
  <c r="AT9" i="57"/>
  <c r="AU9" i="57"/>
  <c r="AV9" i="57"/>
  <c r="AW9" i="57"/>
  <c r="AX9" i="57"/>
  <c r="AY9" i="57"/>
  <c r="AZ9" i="57"/>
  <c r="BA9" i="57"/>
  <c r="BB9" i="57"/>
  <c r="BC9" i="57"/>
  <c r="BD9" i="57"/>
  <c r="BE9" i="57"/>
  <c r="BF9" i="57"/>
  <c r="BG9" i="57"/>
  <c r="BH9" i="57"/>
  <c r="BI9" i="57"/>
  <c r="BJ9" i="57"/>
  <c r="BK9" i="57"/>
  <c r="BL9" i="57"/>
  <c r="BM9" i="57"/>
  <c r="BN9" i="57"/>
  <c r="BO9" i="57"/>
  <c r="BP9" i="57"/>
  <c r="BQ9" i="57"/>
  <c r="BR9" i="57"/>
  <c r="BS9" i="57"/>
  <c r="BT9" i="57"/>
  <c r="BU9" i="57"/>
  <c r="BV9" i="57"/>
  <c r="BW9" i="57"/>
  <c r="BX9" i="57"/>
  <c r="BY9" i="57"/>
  <c r="BZ9" i="57"/>
  <c r="CA9" i="57"/>
  <c r="CB9" i="57"/>
  <c r="CC9" i="57"/>
  <c r="AG2" i="58"/>
  <c r="AH2" i="58"/>
  <c r="AI2" i="58"/>
  <c r="AJ2" i="58"/>
  <c r="AK2" i="58"/>
  <c r="AL2" i="58"/>
  <c r="AM2" i="58"/>
  <c r="AN2" i="58"/>
  <c r="AO2" i="58"/>
  <c r="AP2" i="58"/>
  <c r="AQ2" i="58"/>
  <c r="AR2" i="58"/>
  <c r="AS2" i="58"/>
  <c r="AT2" i="58"/>
  <c r="AU2" i="58"/>
  <c r="AV2" i="58"/>
  <c r="AW2" i="58"/>
  <c r="AX2" i="58"/>
  <c r="AY2" i="58"/>
  <c r="AZ2" i="58"/>
  <c r="BA2" i="58"/>
  <c r="BB2" i="58"/>
  <c r="BC2" i="58"/>
  <c r="BD2" i="58"/>
  <c r="BE2" i="58"/>
  <c r="BF2" i="58"/>
  <c r="BG2" i="58"/>
  <c r="BH2" i="58"/>
  <c r="BI2" i="58"/>
  <c r="BJ2" i="58"/>
  <c r="BK2" i="58"/>
  <c r="BL2" i="58"/>
  <c r="BM2" i="58"/>
  <c r="BN2" i="58"/>
  <c r="BO2" i="58"/>
  <c r="BP2" i="58"/>
  <c r="BQ2" i="58"/>
  <c r="BR2" i="58"/>
  <c r="BS2" i="58"/>
  <c r="BT2" i="58"/>
  <c r="BU2" i="58"/>
  <c r="BV2" i="58"/>
  <c r="BW2" i="58"/>
  <c r="BX2" i="58"/>
  <c r="BY2" i="58"/>
  <c r="BZ2" i="58"/>
  <c r="CA2" i="58"/>
  <c r="CB2" i="58"/>
  <c r="CC2" i="58"/>
  <c r="AG3" i="58"/>
  <c r="AH3" i="58"/>
  <c r="AI3" i="58"/>
  <c r="AJ3" i="58"/>
  <c r="AK3" i="58"/>
  <c r="AL3" i="58"/>
  <c r="AM3" i="58"/>
  <c r="AN3" i="58"/>
  <c r="AO3" i="58"/>
  <c r="AP3" i="58"/>
  <c r="AQ3" i="58"/>
  <c r="AR3" i="58"/>
  <c r="AS3" i="58"/>
  <c r="AT3" i="58"/>
  <c r="AU3" i="58"/>
  <c r="AV3" i="58"/>
  <c r="AW3" i="58"/>
  <c r="AX3" i="58"/>
  <c r="AY3" i="58"/>
  <c r="AZ3" i="58"/>
  <c r="BA3" i="58"/>
  <c r="BB3" i="58"/>
  <c r="BC3" i="58"/>
  <c r="BD3" i="58"/>
  <c r="BE3" i="58"/>
  <c r="BF3" i="58"/>
  <c r="BG3" i="58"/>
  <c r="BH3" i="58"/>
  <c r="BI3" i="58"/>
  <c r="BJ3" i="58"/>
  <c r="BK3" i="58"/>
  <c r="BL3" i="58"/>
  <c r="BM3" i="58"/>
  <c r="BN3" i="58"/>
  <c r="BO3" i="58"/>
  <c r="BP3" i="58"/>
  <c r="BQ3" i="58"/>
  <c r="BR3" i="58"/>
  <c r="BS3" i="58"/>
  <c r="BT3" i="58"/>
  <c r="BU3" i="58"/>
  <c r="BV3" i="58"/>
  <c r="BW3" i="58"/>
  <c r="BX3" i="58"/>
  <c r="BY3" i="58"/>
  <c r="BZ3" i="58"/>
  <c r="CA3" i="58"/>
  <c r="CB3" i="58"/>
  <c r="CC3" i="58"/>
  <c r="AG4" i="58"/>
  <c r="AH4" i="58"/>
  <c r="AI4" i="58"/>
  <c r="AJ4" i="58"/>
  <c r="AK4" i="58"/>
  <c r="AL4" i="58"/>
  <c r="AM4" i="58"/>
  <c r="AN4" i="58"/>
  <c r="AO4" i="58"/>
  <c r="AP4" i="58"/>
  <c r="AQ4" i="58"/>
  <c r="AR4" i="58"/>
  <c r="AS4" i="58"/>
  <c r="AT4" i="58"/>
  <c r="AU4" i="58"/>
  <c r="AV4" i="58"/>
  <c r="AW4" i="58"/>
  <c r="AX4" i="58"/>
  <c r="AY4" i="58"/>
  <c r="AZ4" i="58"/>
  <c r="BA4" i="58"/>
  <c r="BB4" i="58"/>
  <c r="BC4" i="58"/>
  <c r="BD4" i="58"/>
  <c r="BE4" i="58"/>
  <c r="BF4" i="58"/>
  <c r="BG4" i="58"/>
  <c r="BH4" i="58"/>
  <c r="BI4" i="58"/>
  <c r="BJ4" i="58"/>
  <c r="BK4" i="58"/>
  <c r="BL4" i="58"/>
  <c r="BM4" i="58"/>
  <c r="BN4" i="58"/>
  <c r="BO4" i="58"/>
  <c r="BP4" i="58"/>
  <c r="BQ4" i="58"/>
  <c r="BR4" i="58"/>
  <c r="BS4" i="58"/>
  <c r="BT4" i="58"/>
  <c r="BU4" i="58"/>
  <c r="BV4" i="58"/>
  <c r="BW4" i="58"/>
  <c r="BX4" i="58"/>
  <c r="BY4" i="58"/>
  <c r="BZ4" i="58"/>
  <c r="CA4" i="58"/>
  <c r="CB4" i="58"/>
  <c r="CC4" i="58"/>
  <c r="AG5" i="58"/>
  <c r="AH5" i="58"/>
  <c r="AI5" i="58"/>
  <c r="AJ5" i="58"/>
  <c r="AK5" i="58"/>
  <c r="AL5" i="58"/>
  <c r="AM5" i="58"/>
  <c r="AN5" i="58"/>
  <c r="AO5" i="58"/>
  <c r="AP5" i="58"/>
  <c r="AQ5" i="58"/>
  <c r="AR5" i="58"/>
  <c r="AS5" i="58"/>
  <c r="AT5" i="58"/>
  <c r="AU5" i="58"/>
  <c r="AV5" i="58"/>
  <c r="AW5" i="58"/>
  <c r="AX5" i="58"/>
  <c r="AY5" i="58"/>
  <c r="AZ5" i="58"/>
  <c r="BA5" i="58"/>
  <c r="BB5" i="58"/>
  <c r="BC5" i="58"/>
  <c r="BD5" i="58"/>
  <c r="BE5" i="58"/>
  <c r="BF5" i="58"/>
  <c r="BG5" i="58"/>
  <c r="BH5" i="58"/>
  <c r="BI5" i="58"/>
  <c r="BJ5" i="58"/>
  <c r="BK5" i="58"/>
  <c r="BL5" i="58"/>
  <c r="BM5" i="58"/>
  <c r="BN5" i="58"/>
  <c r="BO5" i="58"/>
  <c r="BP5" i="58"/>
  <c r="BQ5" i="58"/>
  <c r="BR5" i="58"/>
  <c r="BS5" i="58"/>
  <c r="BT5" i="58"/>
  <c r="BU5" i="58"/>
  <c r="BV5" i="58"/>
  <c r="BW5" i="58"/>
  <c r="BX5" i="58"/>
  <c r="BY5" i="58"/>
  <c r="BZ5" i="58"/>
  <c r="CA5" i="58"/>
  <c r="CB5" i="58"/>
  <c r="CC5" i="58"/>
  <c r="AG6" i="58"/>
  <c r="AH6" i="58"/>
  <c r="AI6" i="58"/>
  <c r="AJ6" i="58"/>
  <c r="AK6" i="58"/>
  <c r="AL6" i="58"/>
  <c r="AM6" i="58"/>
  <c r="AN6" i="58"/>
  <c r="AO6" i="58"/>
  <c r="AP6" i="58"/>
  <c r="AQ6" i="58"/>
  <c r="AR6" i="58"/>
  <c r="AS6" i="58"/>
  <c r="AT6" i="58"/>
  <c r="AU6" i="58"/>
  <c r="AV6" i="58"/>
  <c r="AW6" i="58"/>
  <c r="AX6" i="58"/>
  <c r="AY6" i="58"/>
  <c r="AZ6" i="58"/>
  <c r="BA6" i="58"/>
  <c r="BB6" i="58"/>
  <c r="BC6" i="58"/>
  <c r="BD6" i="58"/>
  <c r="BE6" i="58"/>
  <c r="BF6" i="58"/>
  <c r="BG6" i="58"/>
  <c r="BH6" i="58"/>
  <c r="BI6" i="58"/>
  <c r="BJ6" i="58"/>
  <c r="BK6" i="58"/>
  <c r="BL6" i="58"/>
  <c r="BM6" i="58"/>
  <c r="BN6" i="58"/>
  <c r="BO6" i="58"/>
  <c r="BP6" i="58"/>
  <c r="BQ6" i="58"/>
  <c r="BR6" i="58"/>
  <c r="BS6" i="58"/>
  <c r="BT6" i="58"/>
  <c r="BU6" i="58"/>
  <c r="BV6" i="58"/>
  <c r="BW6" i="58"/>
  <c r="BX6" i="58"/>
  <c r="BY6" i="58"/>
  <c r="BZ6" i="58"/>
  <c r="CA6" i="58"/>
  <c r="CB6" i="58"/>
  <c r="CC6" i="58"/>
  <c r="AG7" i="58"/>
  <c r="AH7" i="58"/>
  <c r="AI7" i="58"/>
  <c r="AJ7" i="58"/>
  <c r="AK7" i="58"/>
  <c r="AL7" i="58"/>
  <c r="AM7" i="58"/>
  <c r="AN7" i="58"/>
  <c r="AO7" i="58"/>
  <c r="AP7" i="58"/>
  <c r="AQ7" i="58"/>
  <c r="AR7" i="58"/>
  <c r="AS7" i="58"/>
  <c r="AT7" i="58"/>
  <c r="AU7" i="58"/>
  <c r="AV7" i="58"/>
  <c r="AW7" i="58"/>
  <c r="AX7" i="58"/>
  <c r="AY7" i="58"/>
  <c r="AZ7" i="58"/>
  <c r="BA7" i="58"/>
  <c r="BB7" i="58"/>
  <c r="BC7" i="58"/>
  <c r="BD7" i="58"/>
  <c r="BE7" i="58"/>
  <c r="BF7" i="58"/>
  <c r="BG7" i="58"/>
  <c r="BH7" i="58"/>
  <c r="BI7" i="58"/>
  <c r="BJ7" i="58"/>
  <c r="BK7" i="58"/>
  <c r="BL7" i="58"/>
  <c r="BM7" i="58"/>
  <c r="BN7" i="58"/>
  <c r="BO7" i="58"/>
  <c r="BP7" i="58"/>
  <c r="BQ7" i="58"/>
  <c r="BR7" i="58"/>
  <c r="BS7" i="58"/>
  <c r="BT7" i="58"/>
  <c r="BU7" i="58"/>
  <c r="BV7" i="58"/>
  <c r="BW7" i="58"/>
  <c r="BX7" i="58"/>
  <c r="BY7" i="58"/>
  <c r="BZ7" i="58"/>
  <c r="CA7" i="58"/>
  <c r="CB7" i="58"/>
  <c r="CC7" i="58"/>
  <c r="AG8" i="58"/>
  <c r="AH8" i="58"/>
  <c r="AI8" i="58"/>
  <c r="AJ8" i="58"/>
  <c r="AK8" i="58"/>
  <c r="AL8" i="58"/>
  <c r="AM8" i="58"/>
  <c r="AN8" i="58"/>
  <c r="AO8" i="58"/>
  <c r="AP8" i="58"/>
  <c r="AQ8" i="58"/>
  <c r="AR8" i="58"/>
  <c r="AS8" i="58"/>
  <c r="AT8" i="58"/>
  <c r="AU8" i="58"/>
  <c r="AV8" i="58"/>
  <c r="AW8" i="58"/>
  <c r="AX8" i="58"/>
  <c r="AY8" i="58"/>
  <c r="AZ8" i="58"/>
  <c r="BA8" i="58"/>
  <c r="BB8" i="58"/>
  <c r="BC8" i="58"/>
  <c r="BD8" i="58"/>
  <c r="BE8" i="58"/>
  <c r="BF8" i="58"/>
  <c r="BG8" i="58"/>
  <c r="BH8" i="58"/>
  <c r="BI8" i="58"/>
  <c r="BJ8" i="58"/>
  <c r="BK8" i="58"/>
  <c r="BL8" i="58"/>
  <c r="BM8" i="58"/>
  <c r="BN8" i="58"/>
  <c r="BO8" i="58"/>
  <c r="BP8" i="58"/>
  <c r="BQ8" i="58"/>
  <c r="BR8" i="58"/>
  <c r="BS8" i="58"/>
  <c r="BT8" i="58"/>
  <c r="BU8" i="58"/>
  <c r="BV8" i="58"/>
  <c r="BW8" i="58"/>
  <c r="BX8" i="58"/>
  <c r="BY8" i="58"/>
  <c r="BZ8" i="58"/>
  <c r="CA8" i="58"/>
  <c r="CB8" i="58"/>
  <c r="CC8" i="58"/>
  <c r="AG9" i="58"/>
  <c r="AH9" i="58"/>
  <c r="AI9" i="58"/>
  <c r="AJ9" i="58"/>
  <c r="AK9" i="58"/>
  <c r="AL9" i="58"/>
  <c r="AM9" i="58"/>
  <c r="AN9" i="58"/>
  <c r="AO9" i="58"/>
  <c r="AP9" i="58"/>
  <c r="AQ9" i="58"/>
  <c r="AR9" i="58"/>
  <c r="AS9" i="58"/>
  <c r="AT9" i="58"/>
  <c r="AU9" i="58"/>
  <c r="AV9" i="58"/>
  <c r="AW9" i="58"/>
  <c r="AX9" i="58"/>
  <c r="AY9" i="58"/>
  <c r="AZ9" i="58"/>
  <c r="BA9" i="58"/>
  <c r="BB9" i="58"/>
  <c r="BC9" i="58"/>
  <c r="BD9" i="58"/>
  <c r="BE9" i="58"/>
  <c r="BF9" i="58"/>
  <c r="BG9" i="58"/>
  <c r="BH9" i="58"/>
  <c r="BI9" i="58"/>
  <c r="BJ9" i="58"/>
  <c r="BK9" i="58"/>
  <c r="BL9" i="58"/>
  <c r="BM9" i="58"/>
  <c r="BN9" i="58"/>
  <c r="BO9" i="58"/>
  <c r="BP9" i="58"/>
  <c r="BQ9" i="58"/>
  <c r="BR9" i="58"/>
  <c r="BS9" i="58"/>
  <c r="BT9" i="58"/>
  <c r="BU9" i="58"/>
  <c r="BV9" i="58"/>
  <c r="BW9" i="58"/>
  <c r="BX9" i="58"/>
  <c r="BY9" i="58"/>
  <c r="BZ9" i="58"/>
  <c r="CA9" i="58"/>
  <c r="CB9" i="58"/>
  <c r="CC9" i="58"/>
  <c r="AG2" i="59"/>
  <c r="AH2" i="59"/>
  <c r="AI2" i="59"/>
  <c r="AJ2" i="59"/>
  <c r="AK2" i="59"/>
  <c r="AL2" i="59"/>
  <c r="AM2" i="59"/>
  <c r="AN2" i="59"/>
  <c r="AO2" i="59"/>
  <c r="AP2" i="59"/>
  <c r="AQ2" i="59"/>
  <c r="AR2" i="59"/>
  <c r="AS2" i="59"/>
  <c r="AT2" i="59"/>
  <c r="AU2" i="59"/>
  <c r="AV2" i="59"/>
  <c r="AW2" i="59"/>
  <c r="AX2" i="59"/>
  <c r="AY2" i="59"/>
  <c r="AZ2" i="59"/>
  <c r="BA2" i="59"/>
  <c r="BB2" i="59"/>
  <c r="BC2" i="59"/>
  <c r="BD2" i="59"/>
  <c r="BE2" i="59"/>
  <c r="BF2" i="59"/>
  <c r="BG2" i="59"/>
  <c r="BH2" i="59"/>
  <c r="BI2" i="59"/>
  <c r="BJ2" i="59"/>
  <c r="BK2" i="59"/>
  <c r="BL2" i="59"/>
  <c r="BM2" i="59"/>
  <c r="BN2" i="59"/>
  <c r="BO2" i="59"/>
  <c r="BP2" i="59"/>
  <c r="BQ2" i="59"/>
  <c r="BR2" i="59"/>
  <c r="BS2" i="59"/>
  <c r="BT2" i="59"/>
  <c r="BU2" i="59"/>
  <c r="BV2" i="59"/>
  <c r="BW2" i="59"/>
  <c r="BX2" i="59"/>
  <c r="BY2" i="59"/>
  <c r="BZ2" i="59"/>
  <c r="CA2" i="59"/>
  <c r="CB2" i="59"/>
  <c r="CC2" i="59"/>
  <c r="AG4" i="59"/>
  <c r="AH4" i="59"/>
  <c r="AI4" i="59"/>
  <c r="AJ4" i="59"/>
  <c r="AK4" i="59"/>
  <c r="AL4" i="59"/>
  <c r="AM4" i="59"/>
  <c r="AN4" i="59"/>
  <c r="AO4" i="59"/>
  <c r="AP4" i="59"/>
  <c r="AQ4" i="59"/>
  <c r="AR4" i="59"/>
  <c r="AS4" i="59"/>
  <c r="AT4" i="59"/>
  <c r="AU4" i="59"/>
  <c r="AV4" i="59"/>
  <c r="AW4" i="59"/>
  <c r="AX4" i="59"/>
  <c r="AY4" i="59"/>
  <c r="AZ4" i="59"/>
  <c r="BA4" i="59"/>
  <c r="BB4" i="59"/>
  <c r="BC4" i="59"/>
  <c r="BD4" i="59"/>
  <c r="BE4" i="59"/>
  <c r="BF4" i="59"/>
  <c r="BG4" i="59"/>
  <c r="BH4" i="59"/>
  <c r="BI4" i="59"/>
  <c r="BJ4" i="59"/>
  <c r="BK4" i="59"/>
  <c r="BL4" i="59"/>
  <c r="BM4" i="59"/>
  <c r="BN4" i="59"/>
  <c r="BO4" i="59"/>
  <c r="BP4" i="59"/>
  <c r="BQ4" i="59"/>
  <c r="BR4" i="59"/>
  <c r="BS4" i="59"/>
  <c r="BT4" i="59"/>
  <c r="BU4" i="59"/>
  <c r="BV4" i="59"/>
  <c r="BW4" i="59"/>
  <c r="BX4" i="59"/>
  <c r="BY4" i="59"/>
  <c r="BZ4" i="59"/>
  <c r="CA4" i="59"/>
  <c r="CB4" i="59"/>
  <c r="CC4" i="59"/>
  <c r="AG5" i="59"/>
  <c r="AH5" i="59"/>
  <c r="AI5" i="59"/>
  <c r="AJ5" i="59"/>
  <c r="AK5" i="59"/>
  <c r="AL5" i="59"/>
  <c r="AM5" i="59"/>
  <c r="AN5" i="59"/>
  <c r="AO5" i="59"/>
  <c r="AP5" i="59"/>
  <c r="AQ5" i="59"/>
  <c r="AR5" i="59"/>
  <c r="AS5" i="59"/>
  <c r="AT5" i="59"/>
  <c r="AU5" i="59"/>
  <c r="AV5" i="59"/>
  <c r="AW5" i="59"/>
  <c r="AX5" i="59"/>
  <c r="AY5" i="59"/>
  <c r="AZ5" i="59"/>
  <c r="BA5" i="59"/>
  <c r="BB5" i="59"/>
  <c r="BC5" i="59"/>
  <c r="BD5" i="59"/>
  <c r="BE5" i="59"/>
  <c r="BF5" i="59"/>
  <c r="BG5" i="59"/>
  <c r="BH5" i="59"/>
  <c r="BI5" i="59"/>
  <c r="BJ5" i="59"/>
  <c r="BK5" i="59"/>
  <c r="BL5" i="59"/>
  <c r="BM5" i="59"/>
  <c r="BN5" i="59"/>
  <c r="BO5" i="59"/>
  <c r="BP5" i="59"/>
  <c r="BQ5" i="59"/>
  <c r="BR5" i="59"/>
  <c r="BS5" i="59"/>
  <c r="BT5" i="59"/>
  <c r="BU5" i="59"/>
  <c r="BV5" i="59"/>
  <c r="BW5" i="59"/>
  <c r="BX5" i="59"/>
  <c r="BY5" i="59"/>
  <c r="BZ5" i="59"/>
  <c r="CA5" i="59"/>
  <c r="CB5" i="59"/>
  <c r="CC5" i="59"/>
  <c r="AG6" i="59"/>
  <c r="AH6" i="59"/>
  <c r="AI6" i="59"/>
  <c r="AJ6" i="59"/>
  <c r="AK6" i="59"/>
  <c r="AL6" i="59"/>
  <c r="AM6" i="59"/>
  <c r="AN6" i="59"/>
  <c r="AO6" i="59"/>
  <c r="AP6" i="59"/>
  <c r="AQ6" i="59"/>
  <c r="AR6" i="59"/>
  <c r="AS6" i="59"/>
  <c r="AT6" i="59"/>
  <c r="AU6" i="59"/>
  <c r="AV6" i="59"/>
  <c r="AW6" i="59"/>
  <c r="AX6" i="59"/>
  <c r="AY6" i="59"/>
  <c r="AZ6" i="59"/>
  <c r="BA6" i="59"/>
  <c r="BB6" i="59"/>
  <c r="BC6" i="59"/>
  <c r="BD6" i="59"/>
  <c r="BE6" i="59"/>
  <c r="BF6" i="59"/>
  <c r="BG6" i="59"/>
  <c r="BH6" i="59"/>
  <c r="BI6" i="59"/>
  <c r="BJ6" i="59"/>
  <c r="BK6" i="59"/>
  <c r="BL6" i="59"/>
  <c r="BM6" i="59"/>
  <c r="BN6" i="59"/>
  <c r="BO6" i="59"/>
  <c r="BP6" i="59"/>
  <c r="BQ6" i="59"/>
  <c r="BR6" i="59"/>
  <c r="BS6" i="59"/>
  <c r="BT6" i="59"/>
  <c r="BU6" i="59"/>
  <c r="BV6" i="59"/>
  <c r="BW6" i="59"/>
  <c r="BX6" i="59"/>
  <c r="BY6" i="59"/>
  <c r="BZ6" i="59"/>
  <c r="CA6" i="59"/>
  <c r="CB6" i="59"/>
  <c r="CC6" i="59"/>
  <c r="AG7" i="59"/>
  <c r="AH7" i="59"/>
  <c r="AI7" i="59"/>
  <c r="AJ7" i="59"/>
  <c r="AK7" i="59"/>
  <c r="AL7" i="59"/>
  <c r="AM7" i="59"/>
  <c r="AN7" i="59"/>
  <c r="AO7" i="59"/>
  <c r="AP7" i="59"/>
  <c r="AQ7" i="59"/>
  <c r="AR7" i="59"/>
  <c r="AS7" i="59"/>
  <c r="AT7" i="59"/>
  <c r="AU7" i="59"/>
  <c r="AV7" i="59"/>
  <c r="AW7" i="59"/>
  <c r="AX7" i="59"/>
  <c r="AY7" i="59"/>
  <c r="AZ7" i="59"/>
  <c r="BA7" i="59"/>
  <c r="BB7" i="59"/>
  <c r="BC7" i="59"/>
  <c r="BD7" i="59"/>
  <c r="BE7" i="59"/>
  <c r="BF7" i="59"/>
  <c r="BG7" i="59"/>
  <c r="BH7" i="59"/>
  <c r="BI7" i="59"/>
  <c r="BJ7" i="59"/>
  <c r="BK7" i="59"/>
  <c r="BL7" i="59"/>
  <c r="BM7" i="59"/>
  <c r="BN7" i="59"/>
  <c r="BO7" i="59"/>
  <c r="BP7" i="59"/>
  <c r="BQ7" i="59"/>
  <c r="BR7" i="59"/>
  <c r="BS7" i="59"/>
  <c r="BT7" i="59"/>
  <c r="BU7" i="59"/>
  <c r="BV7" i="59"/>
  <c r="BW7" i="59"/>
  <c r="BX7" i="59"/>
  <c r="BY7" i="59"/>
  <c r="BZ7" i="59"/>
  <c r="CA7" i="59"/>
  <c r="CB7" i="59"/>
  <c r="CC7" i="59"/>
  <c r="AG8" i="59"/>
  <c r="AH8" i="59"/>
  <c r="AI8" i="59"/>
  <c r="AJ8" i="59"/>
  <c r="AK8" i="59"/>
  <c r="AL8" i="59"/>
  <c r="AM8" i="59"/>
  <c r="AN8" i="59"/>
  <c r="AO8" i="59"/>
  <c r="AP8" i="59"/>
  <c r="AQ8" i="59"/>
  <c r="AR8" i="59"/>
  <c r="AS8" i="59"/>
  <c r="AT8" i="59"/>
  <c r="AU8" i="59"/>
  <c r="AV8" i="59"/>
  <c r="AW8" i="59"/>
  <c r="AX8" i="59"/>
  <c r="AY8" i="59"/>
  <c r="AZ8" i="59"/>
  <c r="BA8" i="59"/>
  <c r="BB8" i="59"/>
  <c r="BC8" i="59"/>
  <c r="BD8" i="59"/>
  <c r="BE8" i="59"/>
  <c r="BF8" i="59"/>
  <c r="BG8" i="59"/>
  <c r="BH8" i="59"/>
  <c r="BI8" i="59"/>
  <c r="BJ8" i="59"/>
  <c r="BK8" i="59"/>
  <c r="BL8" i="59"/>
  <c r="BM8" i="59"/>
  <c r="BN8" i="59"/>
  <c r="BO8" i="59"/>
  <c r="BP8" i="59"/>
  <c r="BQ8" i="59"/>
  <c r="BR8" i="59"/>
  <c r="BS8" i="59"/>
  <c r="BT8" i="59"/>
  <c r="BU8" i="59"/>
  <c r="BV8" i="59"/>
  <c r="BW8" i="59"/>
  <c r="BX8" i="59"/>
  <c r="BY8" i="59"/>
  <c r="BZ8" i="59"/>
  <c r="CA8" i="59"/>
  <c r="CB8" i="59"/>
  <c r="CC8" i="59"/>
  <c r="AG9" i="59"/>
  <c r="AH9" i="59"/>
  <c r="AI9" i="59"/>
  <c r="AJ9" i="59"/>
  <c r="AK9" i="59"/>
  <c r="AL9" i="59"/>
  <c r="AM9" i="59"/>
  <c r="AN9" i="59"/>
  <c r="AO9" i="59"/>
  <c r="AP9" i="59"/>
  <c r="AQ9" i="59"/>
  <c r="AR9" i="59"/>
  <c r="AS9" i="59"/>
  <c r="AT9" i="59"/>
  <c r="AU9" i="59"/>
  <c r="AV9" i="59"/>
  <c r="AW9" i="59"/>
  <c r="AX9" i="59"/>
  <c r="AY9" i="59"/>
  <c r="AZ9" i="59"/>
  <c r="BA9" i="59"/>
  <c r="BB9" i="59"/>
  <c r="BC9" i="59"/>
  <c r="BD9" i="59"/>
  <c r="BE9" i="59"/>
  <c r="BF9" i="59"/>
  <c r="BG9" i="59"/>
  <c r="BH9" i="59"/>
  <c r="BI9" i="59"/>
  <c r="BJ9" i="59"/>
  <c r="BK9" i="59"/>
  <c r="BL9" i="59"/>
  <c r="BM9" i="59"/>
  <c r="BN9" i="59"/>
  <c r="BO9" i="59"/>
  <c r="BP9" i="59"/>
  <c r="BQ9" i="59"/>
  <c r="BR9" i="59"/>
  <c r="BS9" i="59"/>
  <c r="BT9" i="59"/>
  <c r="BU9" i="59"/>
  <c r="BV9" i="59"/>
  <c r="BW9" i="59"/>
  <c r="BX9" i="59"/>
  <c r="BY9" i="59"/>
  <c r="BZ9" i="59"/>
  <c r="CA9" i="59"/>
  <c r="CB9" i="59"/>
  <c r="CC9" i="59"/>
  <c r="AG2" i="5"/>
  <c r="AH2" i="5"/>
  <c r="AI2" i="5"/>
  <c r="AJ2" i="5"/>
  <c r="AK2" i="5"/>
  <c r="AL2" i="5"/>
  <c r="AM2" i="5"/>
  <c r="AN2" i="5"/>
  <c r="AO2" i="5"/>
  <c r="AP2" i="5"/>
  <c r="AQ2" i="5"/>
  <c r="AR2" i="5"/>
  <c r="AS2" i="5"/>
  <c r="AT2" i="5"/>
  <c r="AU2" i="5"/>
  <c r="AV2" i="5"/>
  <c r="AW2" i="5"/>
  <c r="AX2" i="5"/>
  <c r="AY2" i="5"/>
  <c r="AZ2" i="5"/>
  <c r="BA2" i="5"/>
  <c r="BB2" i="5"/>
  <c r="BC2" i="5"/>
  <c r="BD2" i="5"/>
  <c r="BE2" i="5"/>
  <c r="BF2" i="5"/>
  <c r="BG2" i="5"/>
  <c r="BH2" i="5"/>
  <c r="BI2" i="5"/>
  <c r="BJ2" i="5"/>
  <c r="BK2" i="5"/>
  <c r="BL2" i="5"/>
  <c r="BM2" i="5"/>
  <c r="BN2" i="5"/>
  <c r="BO2" i="5"/>
  <c r="BP2" i="5"/>
  <c r="BQ2" i="5"/>
  <c r="BR2" i="5"/>
  <c r="BS2" i="5"/>
  <c r="BT2" i="5"/>
  <c r="BU2" i="5"/>
  <c r="BV2" i="5"/>
  <c r="BW2" i="5"/>
  <c r="BX2" i="5"/>
  <c r="BY2" i="5"/>
  <c r="BZ2" i="5"/>
  <c r="CA2" i="5"/>
  <c r="CB2" i="5"/>
  <c r="CC2" i="5"/>
  <c r="AG3" i="5"/>
  <c r="AH3" i="5"/>
  <c r="AI3" i="5"/>
  <c r="AJ3" i="5"/>
  <c r="AK3" i="5"/>
  <c r="AL3" i="5"/>
  <c r="AM3" i="5"/>
  <c r="AN3" i="5"/>
  <c r="AO3" i="5"/>
  <c r="AP3" i="5"/>
  <c r="AQ3" i="5"/>
  <c r="AR3" i="5"/>
  <c r="AS3" i="5"/>
  <c r="AT3" i="5"/>
  <c r="AU3" i="5"/>
  <c r="AV3" i="5"/>
  <c r="AW3" i="5"/>
  <c r="AX3" i="5"/>
  <c r="AY3" i="5"/>
  <c r="AZ3" i="5"/>
  <c r="BA3" i="5"/>
  <c r="BB3" i="5"/>
  <c r="BC3" i="5"/>
  <c r="BD3" i="5"/>
  <c r="BE3" i="5"/>
  <c r="BF3" i="5"/>
  <c r="BG3" i="5"/>
  <c r="BH3" i="5"/>
  <c r="BI3" i="5"/>
  <c r="BJ3" i="5"/>
  <c r="BK3" i="5"/>
  <c r="BL3" i="5"/>
  <c r="BM3" i="5"/>
  <c r="BN3" i="5"/>
  <c r="BO3" i="5"/>
  <c r="BP3" i="5"/>
  <c r="BQ3" i="5"/>
  <c r="BR3" i="5"/>
  <c r="BS3" i="5"/>
  <c r="BT3" i="5"/>
  <c r="BU3" i="5"/>
  <c r="BV3" i="5"/>
  <c r="BW3" i="5"/>
  <c r="BX3" i="5"/>
  <c r="BY3" i="5"/>
  <c r="BZ3" i="5"/>
  <c r="CA3" i="5"/>
  <c r="CB3" i="5"/>
  <c r="CC3" i="5"/>
  <c r="AG4" i="5"/>
  <c r="AH4" i="5"/>
  <c r="AI4" i="5"/>
  <c r="AJ4" i="5"/>
  <c r="AK4" i="5"/>
  <c r="AL4" i="5"/>
  <c r="AM4" i="5"/>
  <c r="AN4" i="5"/>
  <c r="AO4" i="5"/>
  <c r="AP4" i="5"/>
  <c r="AQ4" i="5"/>
  <c r="AR4" i="5"/>
  <c r="AS4" i="5"/>
  <c r="AT4" i="5"/>
  <c r="AU4" i="5"/>
  <c r="AV4" i="5"/>
  <c r="AW4" i="5"/>
  <c r="AX4" i="5"/>
  <c r="AY4" i="5"/>
  <c r="AZ4" i="5"/>
  <c r="BA4" i="5"/>
  <c r="BB4" i="5"/>
  <c r="BC4" i="5"/>
  <c r="BD4" i="5"/>
  <c r="BE4" i="5"/>
  <c r="BF4" i="5"/>
  <c r="BG4" i="5"/>
  <c r="BH4" i="5"/>
  <c r="BI4" i="5"/>
  <c r="BJ4" i="5"/>
  <c r="BK4" i="5"/>
  <c r="BL4" i="5"/>
  <c r="BM4" i="5"/>
  <c r="BN4" i="5"/>
  <c r="BO4" i="5"/>
  <c r="BP4" i="5"/>
  <c r="BQ4" i="5"/>
  <c r="BR4" i="5"/>
  <c r="BS4" i="5"/>
  <c r="BT4" i="5"/>
  <c r="BU4" i="5"/>
  <c r="BV4" i="5"/>
  <c r="BW4" i="5"/>
  <c r="BX4" i="5"/>
  <c r="BY4" i="5"/>
  <c r="BZ4" i="5"/>
  <c r="CA4" i="5"/>
  <c r="CB4" i="5"/>
  <c r="CC4" i="5"/>
  <c r="AG5" i="5"/>
  <c r="AH5" i="5"/>
  <c r="AI5" i="5"/>
  <c r="AJ5" i="5"/>
  <c r="AK5" i="5"/>
  <c r="AL5" i="5"/>
  <c r="AM5" i="5"/>
  <c r="AN5" i="5"/>
  <c r="AO5" i="5"/>
  <c r="AP5" i="5"/>
  <c r="AQ5" i="5"/>
  <c r="AR5" i="5"/>
  <c r="AS5" i="5"/>
  <c r="AT5" i="5"/>
  <c r="AU5" i="5"/>
  <c r="AV5" i="5"/>
  <c r="AW5" i="5"/>
  <c r="AX5" i="5"/>
  <c r="AY5" i="5"/>
  <c r="AZ5" i="5"/>
  <c r="BA5" i="5"/>
  <c r="BB5" i="5"/>
  <c r="BC5" i="5"/>
  <c r="BD5" i="5"/>
  <c r="BE5" i="5"/>
  <c r="BF5" i="5"/>
  <c r="BG5" i="5"/>
  <c r="BH5" i="5"/>
  <c r="BI5" i="5"/>
  <c r="BJ5" i="5"/>
  <c r="BK5" i="5"/>
  <c r="BL5" i="5"/>
  <c r="BM5" i="5"/>
  <c r="BN5" i="5"/>
  <c r="BO5" i="5"/>
  <c r="BP5" i="5"/>
  <c r="BQ5" i="5"/>
  <c r="BR5" i="5"/>
  <c r="BS5" i="5"/>
  <c r="BT5" i="5"/>
  <c r="BU5" i="5"/>
  <c r="BV5" i="5"/>
  <c r="BW5" i="5"/>
  <c r="BX5" i="5"/>
  <c r="BY5" i="5"/>
  <c r="BZ5" i="5"/>
  <c r="CA5" i="5"/>
  <c r="CB5" i="5"/>
  <c r="CC5" i="5"/>
  <c r="AG6" i="5"/>
  <c r="AH6" i="5"/>
  <c r="AI6" i="5"/>
  <c r="AJ6" i="5"/>
  <c r="AK6" i="5"/>
  <c r="AL6" i="5"/>
  <c r="AM6" i="5"/>
  <c r="AN6" i="5"/>
  <c r="AO6" i="5"/>
  <c r="AP6" i="5"/>
  <c r="AQ6" i="5"/>
  <c r="AR6" i="5"/>
  <c r="AS6" i="5"/>
  <c r="AT6" i="5"/>
  <c r="AU6" i="5"/>
  <c r="AV6" i="5"/>
  <c r="AW6" i="5"/>
  <c r="AX6" i="5"/>
  <c r="AY6" i="5"/>
  <c r="AZ6" i="5"/>
  <c r="BA6" i="5"/>
  <c r="BB6" i="5"/>
  <c r="BC6" i="5"/>
  <c r="BD6" i="5"/>
  <c r="BE6" i="5"/>
  <c r="BF6" i="5"/>
  <c r="BG6" i="5"/>
  <c r="BH6" i="5"/>
  <c r="BI6" i="5"/>
  <c r="BJ6" i="5"/>
  <c r="BK6" i="5"/>
  <c r="BL6" i="5"/>
  <c r="BM6" i="5"/>
  <c r="BN6" i="5"/>
  <c r="BO6" i="5"/>
  <c r="BP6" i="5"/>
  <c r="BQ6" i="5"/>
  <c r="BR6" i="5"/>
  <c r="BS6" i="5"/>
  <c r="BT6" i="5"/>
  <c r="BU6" i="5"/>
  <c r="BV6" i="5"/>
  <c r="BW6" i="5"/>
  <c r="BX6" i="5"/>
  <c r="BY6" i="5"/>
  <c r="BZ6" i="5"/>
  <c r="CA6" i="5"/>
  <c r="CB6" i="5"/>
  <c r="CC6" i="5"/>
  <c r="AG7" i="5"/>
  <c r="AH7" i="5"/>
  <c r="AI7" i="5"/>
  <c r="AJ7" i="5"/>
  <c r="AK7" i="5"/>
  <c r="AL7" i="5"/>
  <c r="AM7" i="5"/>
  <c r="AN7" i="5"/>
  <c r="AO7" i="5"/>
  <c r="AP7" i="5"/>
  <c r="AQ7" i="5"/>
  <c r="AR7" i="5"/>
  <c r="AS7" i="5"/>
  <c r="AT7" i="5"/>
  <c r="AU7" i="5"/>
  <c r="AV7" i="5"/>
  <c r="AW7" i="5"/>
  <c r="AX7" i="5"/>
  <c r="AY7" i="5"/>
  <c r="AZ7" i="5"/>
  <c r="BA7" i="5"/>
  <c r="BB7" i="5"/>
  <c r="BC7" i="5"/>
  <c r="BD7" i="5"/>
  <c r="BE7" i="5"/>
  <c r="BF7" i="5"/>
  <c r="BG7" i="5"/>
  <c r="BH7" i="5"/>
  <c r="BI7" i="5"/>
  <c r="BJ7" i="5"/>
  <c r="BK7" i="5"/>
  <c r="BL7" i="5"/>
  <c r="BM7" i="5"/>
  <c r="BN7" i="5"/>
  <c r="BO7" i="5"/>
  <c r="BP7" i="5"/>
  <c r="BQ7" i="5"/>
  <c r="BR7" i="5"/>
  <c r="BS7" i="5"/>
  <c r="BT7" i="5"/>
  <c r="BU7" i="5"/>
  <c r="BV7" i="5"/>
  <c r="BW7" i="5"/>
  <c r="BX7" i="5"/>
  <c r="BY7" i="5"/>
  <c r="BZ7" i="5"/>
  <c r="CA7" i="5"/>
  <c r="CB7" i="5"/>
  <c r="CC7" i="5"/>
  <c r="AG8" i="5"/>
  <c r="AH8" i="5"/>
  <c r="AI8" i="5"/>
  <c r="AJ8" i="5"/>
  <c r="AK8" i="5"/>
  <c r="AL8" i="5"/>
  <c r="AM8" i="5"/>
  <c r="AN8" i="5"/>
  <c r="AO8" i="5"/>
  <c r="AP8" i="5"/>
  <c r="AQ8" i="5"/>
  <c r="AR8" i="5"/>
  <c r="AS8" i="5"/>
  <c r="AT8" i="5"/>
  <c r="AU8" i="5"/>
  <c r="AV8" i="5"/>
  <c r="AW8" i="5"/>
  <c r="AX8" i="5"/>
  <c r="AY8" i="5"/>
  <c r="AZ8" i="5"/>
  <c r="BA8" i="5"/>
  <c r="BB8" i="5"/>
  <c r="BC8" i="5"/>
  <c r="BD8" i="5"/>
  <c r="BE8" i="5"/>
  <c r="BF8" i="5"/>
  <c r="BG8" i="5"/>
  <c r="BH8" i="5"/>
  <c r="BI8" i="5"/>
  <c r="BJ8" i="5"/>
  <c r="BK8" i="5"/>
  <c r="BL8" i="5"/>
  <c r="BM8" i="5"/>
  <c r="BN8" i="5"/>
  <c r="BO8" i="5"/>
  <c r="BP8" i="5"/>
  <c r="BQ8" i="5"/>
  <c r="BR8" i="5"/>
  <c r="BS8" i="5"/>
  <c r="BT8" i="5"/>
  <c r="BU8" i="5"/>
  <c r="BV8" i="5"/>
  <c r="BW8" i="5"/>
  <c r="BX8" i="5"/>
  <c r="BY8" i="5"/>
  <c r="BZ8" i="5"/>
  <c r="CA8" i="5"/>
  <c r="CB8" i="5"/>
  <c r="CC8" i="5"/>
  <c r="AG9" i="5"/>
  <c r="AH9" i="5"/>
  <c r="AI9" i="5"/>
  <c r="AJ9" i="5"/>
  <c r="AK9" i="5"/>
  <c r="AL9" i="5"/>
  <c r="AM9" i="5"/>
  <c r="AN9" i="5"/>
  <c r="AO9" i="5"/>
  <c r="AP9" i="5"/>
  <c r="AQ9" i="5"/>
  <c r="AR9" i="5"/>
  <c r="AS9" i="5"/>
  <c r="AT9" i="5"/>
  <c r="AU9" i="5"/>
  <c r="AV9" i="5"/>
  <c r="AW9" i="5"/>
  <c r="AX9" i="5"/>
  <c r="AY9" i="5"/>
  <c r="AZ9" i="5"/>
  <c r="BA9" i="5"/>
  <c r="BB9" i="5"/>
  <c r="BC9" i="5"/>
  <c r="BD9" i="5"/>
  <c r="BE9" i="5"/>
  <c r="BF9" i="5"/>
  <c r="BG9" i="5"/>
  <c r="BH9" i="5"/>
  <c r="BI9" i="5"/>
  <c r="BJ9" i="5"/>
  <c r="BK9" i="5"/>
  <c r="BL9" i="5"/>
  <c r="BM9" i="5"/>
  <c r="BN9" i="5"/>
  <c r="BO9" i="5"/>
  <c r="BP9" i="5"/>
  <c r="BQ9" i="5"/>
  <c r="BR9" i="5"/>
  <c r="BS9" i="5"/>
  <c r="BT9" i="5"/>
  <c r="BU9" i="5"/>
  <c r="BV9" i="5"/>
  <c r="BW9" i="5"/>
  <c r="BX9" i="5"/>
  <c r="BY9" i="5"/>
  <c r="BZ9" i="5"/>
  <c r="CA9" i="5"/>
  <c r="CB9" i="5"/>
  <c r="CC9" i="5"/>
  <c r="AF4" i="6"/>
  <c r="AF5" i="6"/>
  <c r="AF6" i="6"/>
  <c r="AF7" i="6"/>
  <c r="AF8" i="6"/>
  <c r="AF9" i="6"/>
  <c r="AF4" i="7"/>
  <c r="AF5" i="7"/>
  <c r="AF6" i="7"/>
  <c r="AF7" i="7"/>
  <c r="AF8" i="7"/>
  <c r="AF9" i="7"/>
  <c r="AF4" i="15"/>
  <c r="AF5" i="15"/>
  <c r="AF6" i="15"/>
  <c r="AF7" i="15"/>
  <c r="AF8" i="15"/>
  <c r="AF9" i="15"/>
  <c r="AF4" i="25"/>
  <c r="AF5" i="25"/>
  <c r="AF6" i="25"/>
  <c r="AF7" i="25"/>
  <c r="AF8" i="25"/>
  <c r="AF9" i="25"/>
  <c r="AF4" i="26"/>
  <c r="AF5" i="26"/>
  <c r="AF6" i="26"/>
  <c r="AF7" i="26"/>
  <c r="AF8" i="26"/>
  <c r="AF9" i="26"/>
  <c r="AF4" i="27"/>
  <c r="AF5" i="27"/>
  <c r="AF6" i="27"/>
  <c r="AF7" i="27"/>
  <c r="AF8" i="27"/>
  <c r="AF9" i="27"/>
  <c r="AF4" i="16"/>
  <c r="AF5" i="16"/>
  <c r="AF6" i="16"/>
  <c r="AF7" i="16"/>
  <c r="AF8" i="16"/>
  <c r="AF9" i="16"/>
  <c r="AF4" i="9"/>
  <c r="AF5" i="9"/>
  <c r="AF6" i="9"/>
  <c r="AF7" i="9"/>
  <c r="AF8" i="9"/>
  <c r="AF9" i="9"/>
  <c r="AF4" i="10"/>
  <c r="AF5" i="10"/>
  <c r="AF6" i="10"/>
  <c r="AF7" i="10"/>
  <c r="AF8" i="10"/>
  <c r="AF9" i="10"/>
  <c r="AF4" i="11"/>
  <c r="AF5" i="11"/>
  <c r="AF6" i="11"/>
  <c r="AF7" i="11"/>
  <c r="AF8" i="11"/>
  <c r="AF9" i="11"/>
  <c r="AF4" i="17"/>
  <c r="AF5" i="17"/>
  <c r="AF6" i="17"/>
  <c r="AF7" i="17"/>
  <c r="AF8" i="17"/>
  <c r="AF9" i="17"/>
  <c r="AF4" i="12"/>
  <c r="AF5" i="12"/>
  <c r="AF6" i="12"/>
  <c r="AF7" i="12"/>
  <c r="AF8" i="12"/>
  <c r="AF9" i="12"/>
  <c r="AF4" i="18"/>
  <c r="AF5" i="18"/>
  <c r="AF6" i="18"/>
  <c r="AF7" i="18"/>
  <c r="AF8" i="18"/>
  <c r="AF9" i="18"/>
  <c r="AF4" i="28"/>
  <c r="AF5" i="28"/>
  <c r="AF6" i="28"/>
  <c r="AF7" i="28"/>
  <c r="AF8" i="28"/>
  <c r="AF9" i="28"/>
  <c r="AF4" i="23"/>
  <c r="AF5" i="23"/>
  <c r="AF6" i="23"/>
  <c r="AF7" i="23"/>
  <c r="AF8" i="23"/>
  <c r="AF9" i="23"/>
  <c r="AF4" i="30"/>
  <c r="AF5" i="30"/>
  <c r="AF6" i="30"/>
  <c r="AF7" i="30"/>
  <c r="AF8" i="30"/>
  <c r="AF9" i="30"/>
  <c r="AF4" i="31"/>
  <c r="AF5" i="31"/>
  <c r="AF6" i="31"/>
  <c r="AF7" i="31"/>
  <c r="AF8" i="31"/>
  <c r="AF9" i="31"/>
  <c r="AF4" i="32"/>
  <c r="AF5" i="32"/>
  <c r="AF6" i="32"/>
  <c r="AF7" i="32"/>
  <c r="AF8" i="32"/>
  <c r="AF9" i="32"/>
  <c r="AF4" i="33"/>
  <c r="AF5" i="33"/>
  <c r="AF6" i="33"/>
  <c r="AF7" i="33"/>
  <c r="AF8" i="33"/>
  <c r="AF9" i="33"/>
  <c r="AF4" i="34"/>
  <c r="AF5" i="34"/>
  <c r="AF6" i="34"/>
  <c r="AF7" i="34"/>
  <c r="AF8" i="34"/>
  <c r="AF9" i="34"/>
  <c r="AF4" i="39"/>
  <c r="AF5" i="39"/>
  <c r="AF6" i="39"/>
  <c r="AF7" i="39"/>
  <c r="AF8" i="39"/>
  <c r="AF9" i="39"/>
  <c r="AF4" i="40"/>
  <c r="AF5" i="40"/>
  <c r="AF6" i="40"/>
  <c r="AF7" i="40"/>
  <c r="AF8" i="40"/>
  <c r="AF9" i="40"/>
  <c r="AF4" i="41"/>
  <c r="AF5" i="41"/>
  <c r="AF6" i="41"/>
  <c r="AF7" i="41"/>
  <c r="AF8" i="41"/>
  <c r="AF9" i="41"/>
  <c r="AF4" i="42"/>
  <c r="AF5" i="42"/>
  <c r="AF6" i="42"/>
  <c r="AF7" i="42"/>
  <c r="AF8" i="42"/>
  <c r="AF9" i="42"/>
  <c r="AF4" i="43"/>
  <c r="AF5" i="43"/>
  <c r="AF6" i="43"/>
  <c r="AF7" i="43"/>
  <c r="AF8" i="43"/>
  <c r="AF9" i="43"/>
  <c r="AF4" i="44"/>
  <c r="AF5" i="44"/>
  <c r="AF6" i="44"/>
  <c r="AF7" i="44"/>
  <c r="AF8" i="44"/>
  <c r="AF9" i="44"/>
  <c r="AF4" i="45"/>
  <c r="AF5" i="45"/>
  <c r="AF6" i="45"/>
  <c r="AF7" i="45"/>
  <c r="AF8" i="45"/>
  <c r="AF9" i="45"/>
  <c r="AF4" i="46"/>
  <c r="AF5" i="46"/>
  <c r="AF6" i="46"/>
  <c r="AF7" i="46"/>
  <c r="AF8" i="46"/>
  <c r="AF9" i="46"/>
  <c r="AF4" i="47"/>
  <c r="AF5" i="47"/>
  <c r="AF6" i="47"/>
  <c r="AF7" i="47"/>
  <c r="AF8" i="47"/>
  <c r="AF9" i="47"/>
  <c r="AF4" i="48"/>
  <c r="AF5" i="48"/>
  <c r="AF6" i="48"/>
  <c r="AF7" i="48"/>
  <c r="AF8" i="48"/>
  <c r="AF9" i="48"/>
  <c r="AF4" i="49"/>
  <c r="AF5" i="49"/>
  <c r="AF6" i="49"/>
  <c r="AF7" i="49"/>
  <c r="AF8" i="49"/>
  <c r="AF9" i="49"/>
  <c r="AF4" i="50"/>
  <c r="AF5" i="50"/>
  <c r="AF6" i="50"/>
  <c r="AF7" i="50"/>
  <c r="AF8" i="50"/>
  <c r="AF9" i="50"/>
  <c r="AF4" i="51"/>
  <c r="AF5" i="51"/>
  <c r="AF6" i="51"/>
  <c r="AF7" i="51"/>
  <c r="AF8" i="51"/>
  <c r="AF9" i="51"/>
  <c r="AF4" i="52"/>
  <c r="AF5" i="52"/>
  <c r="AF6" i="52"/>
  <c r="AF7" i="52"/>
  <c r="AF8" i="52"/>
  <c r="AF9" i="52"/>
  <c r="AF4" i="54"/>
  <c r="AF5" i="54"/>
  <c r="AF6" i="54"/>
  <c r="AF7" i="54"/>
  <c r="AF8" i="54"/>
  <c r="AF9" i="54"/>
  <c r="AF4" i="53"/>
  <c r="AF5" i="53"/>
  <c r="AF6" i="53"/>
  <c r="AF7" i="53"/>
  <c r="AF8" i="53"/>
  <c r="AF9" i="53"/>
  <c r="AF4" i="55"/>
  <c r="AF5" i="55"/>
  <c r="AF6" i="55"/>
  <c r="AF7" i="55"/>
  <c r="AF8" i="55"/>
  <c r="AF9" i="55"/>
  <c r="AF4" i="56"/>
  <c r="AF5" i="56"/>
  <c r="AF6" i="56"/>
  <c r="AF7" i="56"/>
  <c r="AF8" i="56"/>
  <c r="AF9" i="56"/>
  <c r="AF4" i="57"/>
  <c r="AF5" i="57"/>
  <c r="AF6" i="57"/>
  <c r="AF7" i="57"/>
  <c r="AF8" i="57"/>
  <c r="AF9" i="57"/>
  <c r="AF4" i="58"/>
  <c r="AF5" i="58"/>
  <c r="AF6" i="58"/>
  <c r="AF7" i="58"/>
  <c r="AF8" i="58"/>
  <c r="AF9" i="58"/>
  <c r="AF4" i="59"/>
  <c r="AF5" i="59"/>
  <c r="AF6" i="59"/>
  <c r="AF7" i="59"/>
  <c r="AF8" i="59"/>
  <c r="AF9" i="59"/>
  <c r="AF4" i="5"/>
  <c r="AF5" i="5"/>
  <c r="AF6" i="5"/>
  <c r="AF7" i="5"/>
  <c r="AF8" i="5"/>
  <c r="AF9" i="5"/>
  <c r="AF2" i="6"/>
  <c r="AF2" i="7"/>
  <c r="AF2" i="15"/>
  <c r="AF2" i="25"/>
  <c r="AF2" i="26"/>
  <c r="AF2" i="27"/>
  <c r="AF2" i="16"/>
  <c r="AF2" i="9"/>
  <c r="AF2" i="10"/>
  <c r="AF2" i="11"/>
  <c r="AF2" i="17"/>
  <c r="AF2" i="12"/>
  <c r="AF2" i="18"/>
  <c r="AF2" i="28"/>
  <c r="AF2" i="23"/>
  <c r="AF2" i="30"/>
  <c r="AF2" i="31"/>
  <c r="AF2" i="32"/>
  <c r="AF2" i="33"/>
  <c r="AF2" i="34"/>
  <c r="AF2" i="39"/>
  <c r="AF2" i="40"/>
  <c r="AF2" i="41"/>
  <c r="AF2" i="42"/>
  <c r="AF2" i="43"/>
  <c r="AF2" i="44"/>
  <c r="AF2" i="45"/>
  <c r="AF2" i="46"/>
  <c r="AF2" i="47"/>
  <c r="AF2" i="48"/>
  <c r="AF2" i="49"/>
  <c r="AF2" i="50"/>
  <c r="AF2" i="51"/>
  <c r="AF2" i="52"/>
  <c r="AF2" i="54"/>
  <c r="AF2" i="53"/>
  <c r="AF2" i="55"/>
  <c r="AF2" i="56"/>
  <c r="AF2" i="57"/>
  <c r="AF2" i="58"/>
  <c r="AF2" i="59"/>
  <c r="AF2" i="5"/>
  <c r="D8" i="7"/>
  <c r="E8" i="7"/>
  <c r="F8" i="7"/>
  <c r="G8" i="7"/>
  <c r="H8" i="7"/>
  <c r="I8" i="7"/>
  <c r="J8" i="7"/>
  <c r="K8" i="7"/>
  <c r="L8" i="7"/>
  <c r="M8" i="7"/>
  <c r="N8" i="7"/>
  <c r="O8" i="7"/>
  <c r="P8" i="7"/>
  <c r="Q8" i="7"/>
  <c r="R8" i="7"/>
  <c r="S8" i="7"/>
  <c r="T8" i="7"/>
  <c r="U8" i="7"/>
  <c r="V8" i="7"/>
  <c r="W8" i="7"/>
  <c r="X8" i="7"/>
  <c r="Y8" i="7"/>
  <c r="Z8" i="7"/>
  <c r="AA8" i="7"/>
  <c r="AB8" i="7"/>
  <c r="AC8" i="7"/>
  <c r="AD8" i="7"/>
  <c r="AE8" i="7"/>
  <c r="C8" i="7"/>
  <c r="B8" i="7"/>
  <c r="H75" i="83" l="1"/>
  <c r="H74" i="83"/>
  <c r="H73" i="83"/>
  <c r="H72" i="83"/>
  <c r="H71" i="83"/>
  <c r="H70" i="83"/>
  <c r="H69" i="83"/>
  <c r="H68" i="83"/>
  <c r="H65" i="83"/>
  <c r="H64" i="83"/>
  <c r="H63" i="83"/>
  <c r="H62" i="83"/>
  <c r="H61" i="83"/>
  <c r="H60" i="83"/>
  <c r="H59" i="83"/>
  <c r="H58" i="83"/>
  <c r="H57" i="83"/>
  <c r="H56" i="83"/>
  <c r="H55" i="83"/>
  <c r="H54" i="83"/>
  <c r="H53" i="83"/>
  <c r="H52" i="83"/>
  <c r="H51" i="83"/>
  <c r="H50" i="83"/>
  <c r="H49" i="83"/>
  <c r="H48" i="83"/>
  <c r="H47" i="83"/>
  <c r="H46" i="83"/>
  <c r="H45" i="83"/>
  <c r="H44" i="83"/>
  <c r="G25" i="83"/>
  <c r="G23" i="83"/>
  <c r="G10" i="83"/>
  <c r="B6" i="48"/>
  <c r="B7" i="48" s="1"/>
  <c r="D25" i="98" l="1"/>
  <c r="C25" i="98"/>
  <c r="B25" i="98"/>
  <c r="F24" i="98"/>
  <c r="D24" i="98"/>
  <c r="C24" i="98"/>
  <c r="B24" i="98"/>
  <c r="C15" i="98"/>
  <c r="B15" i="98"/>
  <c r="C13" i="98"/>
  <c r="B13" i="98"/>
  <c r="C12" i="98"/>
  <c r="B12" i="98"/>
  <c r="F9" i="98"/>
  <c r="B8" i="98"/>
  <c r="C4" i="98"/>
  <c r="B4" i="98"/>
  <c r="D2" i="98"/>
  <c r="B16" i="87"/>
  <c r="C16" i="87"/>
  <c r="C17" i="87"/>
  <c r="C23" i="87"/>
  <c r="B30" i="82"/>
  <c r="C3" i="79"/>
  <c r="C5" i="87" l="1"/>
  <c r="B5" i="87"/>
  <c r="A11" i="87"/>
  <c r="G31" i="82"/>
  <c r="G38" i="82"/>
  <c r="G48" i="82"/>
  <c r="B8" i="69" l="1"/>
  <c r="B7" i="69"/>
  <c r="B10" i="76"/>
  <c r="B32" i="74"/>
  <c r="B31" i="74"/>
  <c r="B29" i="74"/>
  <c r="C22" i="74"/>
  <c r="D22" i="74"/>
  <c r="E22" i="74"/>
  <c r="B8" i="73"/>
  <c r="B7" i="73"/>
  <c r="B14" i="72"/>
  <c r="B13" i="72"/>
  <c r="B6" i="72"/>
  <c r="B5" i="72"/>
  <c r="B16" i="71" l="1"/>
  <c r="B15" i="71"/>
  <c r="L8" i="64"/>
  <c r="L7" i="64"/>
  <c r="C8" i="64"/>
  <c r="C7" i="64"/>
  <c r="C12" i="62"/>
  <c r="Z40" i="81"/>
  <c r="Y40" i="81"/>
  <c r="X40" i="81"/>
  <c r="B6" i="65" l="1"/>
  <c r="B7" i="65" s="1"/>
  <c r="C19" i="65" l="1"/>
  <c r="B19" i="65"/>
  <c r="B7" i="97"/>
  <c r="J35" i="65"/>
  <c r="F3" i="68" l="1"/>
  <c r="F4" i="68" s="1"/>
  <c r="G17" i="65" l="1"/>
  <c r="G7" i="65"/>
  <c r="F5" i="87" l="1"/>
  <c r="K5" i="64"/>
  <c r="K6" i="64" s="1"/>
  <c r="H61" i="64" l="1"/>
  <c r="H60" i="64"/>
  <c r="H59" i="64"/>
  <c r="H58" i="64"/>
  <c r="H57" i="64"/>
  <c r="H56" i="64"/>
  <c r="H55" i="64"/>
  <c r="H54" i="64"/>
  <c r="H53" i="64"/>
  <c r="H52" i="64"/>
  <c r="H51" i="64"/>
  <c r="H50" i="64"/>
  <c r="H49" i="64"/>
  <c r="H48" i="64"/>
  <c r="H47" i="64"/>
  <c r="H46" i="64"/>
  <c r="H45" i="64"/>
  <c r="H44" i="64"/>
  <c r="H43" i="64"/>
  <c r="H42" i="64"/>
  <c r="H41" i="64"/>
  <c r="H40" i="64"/>
  <c r="H39" i="64"/>
  <c r="H38" i="64"/>
  <c r="H37" i="64"/>
  <c r="H36" i="64"/>
  <c r="H35" i="64"/>
  <c r="H34" i="64"/>
  <c r="H33" i="64"/>
  <c r="H32" i="64"/>
  <c r="H31" i="64"/>
  <c r="H30" i="64"/>
  <c r="H29" i="64"/>
  <c r="H28" i="64"/>
  <c r="H27" i="64"/>
  <c r="H26" i="64"/>
  <c r="J25" i="64"/>
  <c r="J4" i="64" s="1"/>
  <c r="I25" i="64"/>
  <c r="H25" i="64"/>
  <c r="I24" i="64"/>
  <c r="H24" i="64"/>
  <c r="I23" i="64"/>
  <c r="H23" i="64"/>
  <c r="I22" i="64"/>
  <c r="H22" i="64"/>
  <c r="I21" i="64"/>
  <c r="H21" i="64"/>
  <c r="I20" i="64"/>
  <c r="H20" i="64"/>
  <c r="I19" i="64"/>
  <c r="H19" i="64"/>
  <c r="I18" i="64"/>
  <c r="H18" i="64"/>
  <c r="I17" i="64"/>
  <c r="H17" i="64"/>
  <c r="J20" i="64" l="1"/>
  <c r="J21" i="64"/>
  <c r="J22" i="64"/>
  <c r="J17" i="64"/>
  <c r="F4" i="64" s="1"/>
  <c r="J24" i="64"/>
  <c r="J18" i="64"/>
  <c r="G4" i="64" s="1"/>
  <c r="B4" i="64" s="1"/>
  <c r="B5" i="64" s="1"/>
  <c r="B6" i="64" s="1"/>
  <c r="J19" i="64"/>
  <c r="H4" i="64" s="1"/>
  <c r="J23" i="64"/>
  <c r="I4" i="64" s="1"/>
  <c r="C4" i="64" s="1"/>
  <c r="C5" i="64" l="1"/>
  <c r="C6" i="64" s="1"/>
  <c r="A4" i="64"/>
  <c r="L4" i="64"/>
  <c r="L5" i="64" s="1"/>
  <c r="L6" i="64" s="1"/>
  <c r="D27" i="91"/>
  <c r="D31" i="91" s="1"/>
  <c r="C31" i="91" s="1"/>
  <c r="B31" i="91" s="1"/>
  <c r="G36" i="68"/>
  <c r="G13" i="68"/>
  <c r="G15" i="68" s="1"/>
  <c r="G16" i="68" s="1"/>
  <c r="G17" i="68" s="1"/>
  <c r="D28" i="91" s="1"/>
  <c r="E28" i="91" s="1"/>
  <c r="F27" i="91" l="1"/>
  <c r="E27" i="91"/>
  <c r="D32" i="91"/>
  <c r="AI28" i="91"/>
  <c r="AD28" i="91"/>
  <c r="Z28" i="91"/>
  <c r="U28" i="91"/>
  <c r="Q28" i="91"/>
  <c r="L28" i="91"/>
  <c r="H28" i="91"/>
  <c r="AG27" i="91"/>
  <c r="AC27" i="91"/>
  <c r="Y27" i="91"/>
  <c r="U27" i="91"/>
  <c r="Q27" i="91"/>
  <c r="M27" i="91"/>
  <c r="I27" i="91"/>
  <c r="H27" i="91"/>
  <c r="D29" i="91"/>
  <c r="AH28" i="91"/>
  <c r="AC28" i="91"/>
  <c r="Y28" i="91"/>
  <c r="T28" i="91"/>
  <c r="P28" i="91"/>
  <c r="K28" i="91"/>
  <c r="F28" i="91"/>
  <c r="AF27" i="91"/>
  <c r="AB27" i="91"/>
  <c r="X27" i="91"/>
  <c r="T27" i="91"/>
  <c r="P27" i="91"/>
  <c r="L27" i="91"/>
  <c r="D34" i="91"/>
  <c r="D30" i="91"/>
  <c r="C28" i="91"/>
  <c r="B28" i="91" s="1"/>
  <c r="AG28" i="91"/>
  <c r="AB28" i="91"/>
  <c r="X28" i="91"/>
  <c r="S28" i="91"/>
  <c r="N28" i="91"/>
  <c r="J28" i="91"/>
  <c r="AI27" i="91"/>
  <c r="AE27" i="91"/>
  <c r="AA27" i="91"/>
  <c r="W27" i="91"/>
  <c r="S27" i="91"/>
  <c r="O27" i="91"/>
  <c r="K27" i="91"/>
  <c r="G27" i="91"/>
  <c r="D33" i="91"/>
  <c r="C27" i="91"/>
  <c r="B27" i="91" s="1"/>
  <c r="AF28" i="91"/>
  <c r="AA28" i="91"/>
  <c r="V28" i="91"/>
  <c r="R28" i="91"/>
  <c r="M28" i="91"/>
  <c r="I28" i="91"/>
  <c r="AH27" i="91"/>
  <c r="AD27" i="91"/>
  <c r="Z27" i="91"/>
  <c r="V27" i="91"/>
  <c r="R27" i="91"/>
  <c r="N27" i="91"/>
  <c r="J27" i="91"/>
  <c r="AE28" i="91"/>
  <c r="W28" i="91"/>
  <c r="O28" i="91"/>
  <c r="G28" i="91"/>
  <c r="C33" i="91" l="1"/>
  <c r="B33" i="91" s="1"/>
  <c r="E33" i="91"/>
  <c r="F33" i="91" s="1"/>
  <c r="G33" i="91" s="1"/>
  <c r="H33" i="91" s="1"/>
  <c r="I33" i="91" s="1"/>
  <c r="J33" i="91" s="1"/>
  <c r="K33" i="91" s="1"/>
  <c r="L33" i="91" s="1"/>
  <c r="M33" i="91" s="1"/>
  <c r="N33" i="91" s="1"/>
  <c r="O33" i="91" s="1"/>
  <c r="P33" i="91" s="1"/>
  <c r="Q33" i="91" s="1"/>
  <c r="R33" i="91" s="1"/>
  <c r="S33" i="91" s="1"/>
  <c r="T33" i="91" s="1"/>
  <c r="U33" i="91" s="1"/>
  <c r="V33" i="91" s="1"/>
  <c r="W33" i="91" s="1"/>
  <c r="X33" i="91" s="1"/>
  <c r="Y33" i="91" s="1"/>
  <c r="Z33" i="91" s="1"/>
  <c r="AA33" i="91" s="1"/>
  <c r="AB33" i="91" s="1"/>
  <c r="AC33" i="91" s="1"/>
  <c r="AD33" i="91" s="1"/>
  <c r="AE33" i="91" s="1"/>
  <c r="AF33" i="91" s="1"/>
  <c r="AG33" i="91" s="1"/>
  <c r="AH33" i="91" s="1"/>
  <c r="AI33" i="91" s="1"/>
  <c r="E30" i="91"/>
  <c r="F30" i="91" s="1"/>
  <c r="G30" i="91" s="1"/>
  <c r="H30" i="91" s="1"/>
  <c r="I30" i="91" s="1"/>
  <c r="J30" i="91" s="1"/>
  <c r="K30" i="91" s="1"/>
  <c r="L30" i="91" s="1"/>
  <c r="M30" i="91" s="1"/>
  <c r="N30" i="91" s="1"/>
  <c r="O30" i="91" s="1"/>
  <c r="P30" i="91" s="1"/>
  <c r="Q30" i="91" s="1"/>
  <c r="R30" i="91" s="1"/>
  <c r="S30" i="91" s="1"/>
  <c r="T30" i="91" s="1"/>
  <c r="U30" i="91" s="1"/>
  <c r="V30" i="91" s="1"/>
  <c r="W30" i="91" s="1"/>
  <c r="X30" i="91" s="1"/>
  <c r="Y30" i="91" s="1"/>
  <c r="Z30" i="91" s="1"/>
  <c r="AA30" i="91" s="1"/>
  <c r="AB30" i="91" s="1"/>
  <c r="AC30" i="91" s="1"/>
  <c r="AD30" i="91" s="1"/>
  <c r="AE30" i="91" s="1"/>
  <c r="AF30" i="91" s="1"/>
  <c r="AG30" i="91" s="1"/>
  <c r="AH30" i="91" s="1"/>
  <c r="AI30" i="91" s="1"/>
  <c r="C30" i="91"/>
  <c r="B30" i="91" s="1"/>
  <c r="E31" i="91"/>
  <c r="F31" i="91" s="1"/>
  <c r="G31" i="91" s="1"/>
  <c r="H31" i="91" s="1"/>
  <c r="I31" i="91" s="1"/>
  <c r="J31" i="91" s="1"/>
  <c r="K31" i="91" s="1"/>
  <c r="L31" i="91" s="1"/>
  <c r="M31" i="91" s="1"/>
  <c r="N31" i="91" s="1"/>
  <c r="O31" i="91" s="1"/>
  <c r="P31" i="91" s="1"/>
  <c r="Q31" i="91" s="1"/>
  <c r="R31" i="91" s="1"/>
  <c r="S31" i="91" s="1"/>
  <c r="T31" i="91" s="1"/>
  <c r="U31" i="91" s="1"/>
  <c r="V31" i="91" s="1"/>
  <c r="W31" i="91" s="1"/>
  <c r="X31" i="91" s="1"/>
  <c r="Y31" i="91" s="1"/>
  <c r="Z31" i="91" s="1"/>
  <c r="AA31" i="91" s="1"/>
  <c r="AB31" i="91" s="1"/>
  <c r="AC31" i="91" s="1"/>
  <c r="AD31" i="91" s="1"/>
  <c r="AE31" i="91" s="1"/>
  <c r="AF31" i="91" s="1"/>
  <c r="AG31" i="91" s="1"/>
  <c r="AH31" i="91" s="1"/>
  <c r="AI31" i="91" s="1"/>
  <c r="E34" i="91"/>
  <c r="F34" i="91" s="1"/>
  <c r="G34" i="91" s="1"/>
  <c r="H34" i="91" s="1"/>
  <c r="I34" i="91" s="1"/>
  <c r="J34" i="91" s="1"/>
  <c r="K34" i="91" s="1"/>
  <c r="L34" i="91" s="1"/>
  <c r="M34" i="91" s="1"/>
  <c r="N34" i="91" s="1"/>
  <c r="O34" i="91" s="1"/>
  <c r="P34" i="91" s="1"/>
  <c r="Q34" i="91" s="1"/>
  <c r="R34" i="91" s="1"/>
  <c r="S34" i="91" s="1"/>
  <c r="T34" i="91" s="1"/>
  <c r="U34" i="91" s="1"/>
  <c r="V34" i="91" s="1"/>
  <c r="W34" i="91" s="1"/>
  <c r="X34" i="91" s="1"/>
  <c r="Y34" i="91" s="1"/>
  <c r="Z34" i="91" s="1"/>
  <c r="AA34" i="91" s="1"/>
  <c r="AB34" i="91" s="1"/>
  <c r="AC34" i="91" s="1"/>
  <c r="AD34" i="91" s="1"/>
  <c r="AE34" i="91" s="1"/>
  <c r="AF34" i="91" s="1"/>
  <c r="AG34" i="91" s="1"/>
  <c r="AH34" i="91" s="1"/>
  <c r="AI34" i="91" s="1"/>
  <c r="C34" i="91"/>
  <c r="B34" i="91" s="1"/>
  <c r="C29" i="91"/>
  <c r="B29" i="91" s="1"/>
  <c r="E29" i="91"/>
  <c r="F29" i="91" s="1"/>
  <c r="G29" i="91" s="1"/>
  <c r="H29" i="91" s="1"/>
  <c r="I29" i="91" s="1"/>
  <c r="J29" i="91" s="1"/>
  <c r="K29" i="91" s="1"/>
  <c r="L29" i="91" s="1"/>
  <c r="M29" i="91" s="1"/>
  <c r="N29" i="91" s="1"/>
  <c r="O29" i="91" s="1"/>
  <c r="P29" i="91" s="1"/>
  <c r="Q29" i="91" s="1"/>
  <c r="R29" i="91" s="1"/>
  <c r="S29" i="91" s="1"/>
  <c r="T29" i="91" s="1"/>
  <c r="U29" i="91" s="1"/>
  <c r="V29" i="91" s="1"/>
  <c r="W29" i="91" s="1"/>
  <c r="X29" i="91" s="1"/>
  <c r="Y29" i="91" s="1"/>
  <c r="Z29" i="91" s="1"/>
  <c r="AA29" i="91" s="1"/>
  <c r="AB29" i="91" s="1"/>
  <c r="AC29" i="91" s="1"/>
  <c r="AD29" i="91" s="1"/>
  <c r="AE29" i="91" s="1"/>
  <c r="AF29" i="91" s="1"/>
  <c r="AG29" i="91" s="1"/>
  <c r="AH29" i="91" s="1"/>
  <c r="AI29" i="91" s="1"/>
  <c r="C32" i="91"/>
  <c r="B32" i="91" s="1"/>
  <c r="E32" i="91"/>
  <c r="F32" i="91" s="1"/>
  <c r="G32" i="91" s="1"/>
  <c r="H32" i="91" s="1"/>
  <c r="I32" i="91" s="1"/>
  <c r="J32" i="91" s="1"/>
  <c r="K32" i="91" s="1"/>
  <c r="L32" i="91" s="1"/>
  <c r="M32" i="91" s="1"/>
  <c r="N32" i="91" s="1"/>
  <c r="O32" i="91" s="1"/>
  <c r="P32" i="91" s="1"/>
  <c r="Q32" i="91" s="1"/>
  <c r="R32" i="91" s="1"/>
  <c r="S32" i="91" s="1"/>
  <c r="T32" i="91" s="1"/>
  <c r="U32" i="91" s="1"/>
  <c r="V32" i="91" s="1"/>
  <c r="W32" i="91" s="1"/>
  <c r="X32" i="91" s="1"/>
  <c r="Y32" i="91" s="1"/>
  <c r="Z32" i="91" s="1"/>
  <c r="AA32" i="91" s="1"/>
  <c r="AB32" i="91" s="1"/>
  <c r="AC32" i="91" s="1"/>
  <c r="AD32" i="91" s="1"/>
  <c r="AE32" i="91" s="1"/>
  <c r="AF32" i="91" s="1"/>
  <c r="AG32" i="91" s="1"/>
  <c r="AH32" i="91" s="1"/>
  <c r="AI32" i="91" s="1"/>
  <c r="AA41" i="94"/>
  <c r="AA209" i="91" s="1"/>
  <c r="T41" i="94"/>
  <c r="T209" i="91" s="1"/>
  <c r="S41" i="94"/>
  <c r="S209" i="91" s="1"/>
  <c r="F37" i="94"/>
  <c r="E37" i="94"/>
  <c r="AG41" i="94" s="1"/>
  <c r="AG209" i="91" s="1"/>
  <c r="L24" i="94"/>
  <c r="K24" i="94"/>
  <c r="J24" i="94"/>
  <c r="I24" i="94"/>
  <c r="H24" i="94"/>
  <c r="G24" i="94"/>
  <c r="F24" i="94"/>
  <c r="E24" i="94"/>
  <c r="D24" i="94"/>
  <c r="D37" i="94" s="1"/>
  <c r="C24" i="94"/>
  <c r="B24" i="94"/>
  <c r="S211" i="91" l="1"/>
  <c r="S212" i="91"/>
  <c r="S213" i="91"/>
  <c r="T213" i="91"/>
  <c r="T211" i="91"/>
  <c r="T212" i="91"/>
  <c r="AG212" i="91"/>
  <c r="AG213" i="91"/>
  <c r="AG211" i="91"/>
  <c r="AA211" i="91"/>
  <c r="AA212" i="91"/>
  <c r="AA213" i="91"/>
  <c r="U41" i="94"/>
  <c r="U209" i="91" s="1"/>
  <c r="AC41" i="94"/>
  <c r="AC209" i="91" s="1"/>
  <c r="R41" i="94"/>
  <c r="R209" i="91" s="1"/>
  <c r="Z41" i="94"/>
  <c r="Z209" i="91" s="1"/>
  <c r="AH41" i="94"/>
  <c r="AH209" i="91" s="1"/>
  <c r="AI41" i="94"/>
  <c r="AI209" i="91" s="1"/>
  <c r="AB41" i="94"/>
  <c r="AB209" i="91" s="1"/>
  <c r="I41" i="94"/>
  <c r="I209" i="91" s="1"/>
  <c r="M41" i="94"/>
  <c r="M209" i="91" s="1"/>
  <c r="K41" i="94"/>
  <c r="K209" i="91" s="1"/>
  <c r="H41" i="94"/>
  <c r="H209" i="91" s="1"/>
  <c r="E41" i="94"/>
  <c r="E209" i="91" s="1"/>
  <c r="L41" i="94"/>
  <c r="L209" i="91" s="1"/>
  <c r="D41" i="94"/>
  <c r="D209" i="91" s="1"/>
  <c r="B41" i="94"/>
  <c r="B209" i="91" s="1"/>
  <c r="O41" i="94"/>
  <c r="O209" i="91" s="1"/>
  <c r="G41" i="94"/>
  <c r="G209" i="91" s="1"/>
  <c r="J41" i="94"/>
  <c r="J209" i="91" s="1"/>
  <c r="N41" i="94"/>
  <c r="N209" i="91" s="1"/>
  <c r="F41" i="94"/>
  <c r="F209" i="91" s="1"/>
  <c r="C41" i="94"/>
  <c r="C209" i="91" s="1"/>
  <c r="V41" i="94"/>
  <c r="V209" i="91" s="1"/>
  <c r="AD41" i="94"/>
  <c r="AD209" i="91" s="1"/>
  <c r="W41" i="94"/>
  <c r="W209" i="91" s="1"/>
  <c r="AE41" i="94"/>
  <c r="AE209" i="91" s="1"/>
  <c r="P41" i="94"/>
  <c r="P209" i="91" s="1"/>
  <c r="X41" i="94"/>
  <c r="X209" i="91" s="1"/>
  <c r="AF41" i="94"/>
  <c r="AF209" i="91" s="1"/>
  <c r="Q41" i="94"/>
  <c r="Q209" i="91" s="1"/>
  <c r="Y41" i="94"/>
  <c r="Y209" i="91" s="1"/>
  <c r="AF213" i="91" l="1"/>
  <c r="AF211" i="91"/>
  <c r="AF212" i="91"/>
  <c r="O211" i="91"/>
  <c r="O212" i="91"/>
  <c r="O213" i="91"/>
  <c r="E212" i="91"/>
  <c r="E213" i="91"/>
  <c r="E211" i="91"/>
  <c r="I212" i="91"/>
  <c r="I213" i="91"/>
  <c r="I211" i="91"/>
  <c r="Z211" i="91"/>
  <c r="Z212" i="91"/>
  <c r="Z213" i="91"/>
  <c r="X213" i="91"/>
  <c r="X211" i="91"/>
  <c r="X212" i="91"/>
  <c r="AD211" i="91"/>
  <c r="AD212" i="91"/>
  <c r="AD213" i="91"/>
  <c r="N211" i="91"/>
  <c r="N212" i="91"/>
  <c r="N213" i="91"/>
  <c r="B213" i="91"/>
  <c r="B212" i="91"/>
  <c r="B211" i="91"/>
  <c r="H213" i="91"/>
  <c r="H211" i="91"/>
  <c r="H212" i="91"/>
  <c r="AB213" i="91"/>
  <c r="AB211" i="91"/>
  <c r="AB212" i="91"/>
  <c r="R211" i="91"/>
  <c r="R212" i="91"/>
  <c r="R213" i="91"/>
  <c r="W211" i="91"/>
  <c r="W212" i="91"/>
  <c r="W213" i="91"/>
  <c r="P213" i="91"/>
  <c r="P211" i="91"/>
  <c r="P212" i="91"/>
  <c r="J211" i="91"/>
  <c r="J212" i="91"/>
  <c r="J213" i="91"/>
  <c r="D213" i="91"/>
  <c r="D211" i="91"/>
  <c r="D212" i="91"/>
  <c r="K211" i="91"/>
  <c r="K212" i="91"/>
  <c r="K213" i="91"/>
  <c r="AI211" i="91"/>
  <c r="AI212" i="91"/>
  <c r="AI213" i="91"/>
  <c r="AC212" i="91"/>
  <c r="AC213" i="91"/>
  <c r="AC211" i="91"/>
  <c r="F211" i="91"/>
  <c r="F212" i="91"/>
  <c r="F213" i="91"/>
  <c r="Y212" i="91"/>
  <c r="Y213" i="91"/>
  <c r="Y211" i="91"/>
  <c r="V211" i="91"/>
  <c r="V212" i="91"/>
  <c r="V213" i="91"/>
  <c r="Q212" i="91"/>
  <c r="Q213" i="91"/>
  <c r="Q211" i="91"/>
  <c r="AE211" i="91"/>
  <c r="AE212" i="91"/>
  <c r="AE213" i="91"/>
  <c r="C211" i="91"/>
  <c r="C212" i="91"/>
  <c r="C213" i="91"/>
  <c r="G211" i="91"/>
  <c r="G212" i="91"/>
  <c r="G213" i="91"/>
  <c r="L213" i="91"/>
  <c r="L211" i="91"/>
  <c r="L212" i="91"/>
  <c r="M212" i="91"/>
  <c r="M213" i="91"/>
  <c r="M211" i="91"/>
  <c r="AH211" i="91"/>
  <c r="AH212" i="91"/>
  <c r="AH213" i="91"/>
  <c r="U212" i="91"/>
  <c r="U213" i="91"/>
  <c r="U211" i="91"/>
  <c r="B8" i="52" l="1"/>
  <c r="B7" i="52"/>
  <c r="B6" i="52"/>
  <c r="B5" i="52"/>
  <c r="B4" i="52"/>
  <c r="B3" i="52"/>
  <c r="B2" i="52"/>
  <c r="B8" i="45"/>
  <c r="B7" i="45"/>
  <c r="B6" i="45"/>
  <c r="B5" i="45"/>
  <c r="B4" i="45"/>
  <c r="B3" i="45"/>
  <c r="B2" i="45"/>
  <c r="B8" i="44"/>
  <c r="B7" i="44"/>
  <c r="B6" i="44"/>
  <c r="B5" i="44"/>
  <c r="B4" i="44"/>
  <c r="B3" i="44"/>
  <c r="B2" i="44"/>
  <c r="B8" i="43"/>
  <c r="B7" i="43"/>
  <c r="B6" i="43"/>
  <c r="B5" i="43"/>
  <c r="B4" i="43"/>
  <c r="B3" i="43"/>
  <c r="B2" i="43"/>
  <c r="B3" i="27"/>
  <c r="B4" i="27"/>
  <c r="B5" i="27"/>
  <c r="B6" i="27"/>
  <c r="B7" i="27"/>
  <c r="B8" i="27"/>
  <c r="B2" i="27"/>
  <c r="B3" i="26"/>
  <c r="B4" i="26"/>
  <c r="B5" i="26"/>
  <c r="B6" i="26"/>
  <c r="B7" i="26"/>
  <c r="B8" i="26"/>
  <c r="B2" i="26"/>
  <c r="B3" i="25"/>
  <c r="B4" i="25"/>
  <c r="B5" i="25"/>
  <c r="B6" i="25"/>
  <c r="B7" i="25"/>
  <c r="B8" i="25"/>
  <c r="B2" i="25"/>
  <c r="AH10" i="91"/>
  <c r="AI10" i="91"/>
  <c r="F10" i="91"/>
  <c r="G10" i="91"/>
  <c r="H10" i="91"/>
  <c r="I10" i="91"/>
  <c r="J10" i="91"/>
  <c r="K10" i="91"/>
  <c r="L10" i="91"/>
  <c r="M10" i="91"/>
  <c r="N10" i="91"/>
  <c r="O10" i="91"/>
  <c r="P10" i="91"/>
  <c r="Q10" i="91"/>
  <c r="R10" i="91"/>
  <c r="S10" i="91"/>
  <c r="T10" i="91"/>
  <c r="U10" i="91"/>
  <c r="V10" i="91"/>
  <c r="W10" i="91"/>
  <c r="X10" i="91"/>
  <c r="Y10" i="91"/>
  <c r="Z10" i="91"/>
  <c r="AA10" i="91"/>
  <c r="AB10" i="91"/>
  <c r="AC10" i="91"/>
  <c r="AD10" i="91"/>
  <c r="AE10" i="91"/>
  <c r="AF10" i="91"/>
  <c r="AG10" i="91"/>
  <c r="F45" i="91"/>
  <c r="G45" i="91"/>
  <c r="H45" i="91"/>
  <c r="I45" i="91"/>
  <c r="J45" i="91"/>
  <c r="K45" i="91"/>
  <c r="L45" i="91"/>
  <c r="M45" i="91"/>
  <c r="N45" i="91"/>
  <c r="O45" i="91"/>
  <c r="P45" i="91"/>
  <c r="Q45" i="91"/>
  <c r="R45" i="91"/>
  <c r="S45" i="91"/>
  <c r="T45" i="91"/>
  <c r="U45" i="91"/>
  <c r="V45" i="91"/>
  <c r="W45" i="91"/>
  <c r="X45" i="91"/>
  <c r="Y45" i="91"/>
  <c r="Z45" i="91"/>
  <c r="AA45" i="91"/>
  <c r="AB45" i="91"/>
  <c r="AC45" i="91"/>
  <c r="AD45" i="91"/>
  <c r="AE45" i="91"/>
  <c r="AF45" i="91"/>
  <c r="AG45" i="91"/>
  <c r="AH45" i="91"/>
  <c r="AI45" i="91"/>
  <c r="F56" i="91"/>
  <c r="G56" i="91"/>
  <c r="H56" i="91"/>
  <c r="I56" i="91"/>
  <c r="J56" i="91"/>
  <c r="K56" i="91"/>
  <c r="L56" i="91"/>
  <c r="M56" i="91"/>
  <c r="N56" i="91"/>
  <c r="O56" i="91"/>
  <c r="P56" i="91"/>
  <c r="Q56" i="91"/>
  <c r="R56" i="91"/>
  <c r="S56" i="91"/>
  <c r="T56" i="91"/>
  <c r="U56" i="91"/>
  <c r="V56" i="91"/>
  <c r="W56" i="91"/>
  <c r="X56" i="91"/>
  <c r="Y56" i="91"/>
  <c r="Z56" i="91"/>
  <c r="AA56" i="91"/>
  <c r="AB56" i="91"/>
  <c r="AC56" i="91"/>
  <c r="AD56" i="91"/>
  <c r="AE56" i="91"/>
  <c r="AF56" i="91"/>
  <c r="AG56" i="91"/>
  <c r="AH56" i="91"/>
  <c r="AI56" i="91"/>
  <c r="F66" i="91"/>
  <c r="G66" i="91"/>
  <c r="H66" i="91"/>
  <c r="I66" i="91"/>
  <c r="J66" i="91"/>
  <c r="K66" i="91"/>
  <c r="L66" i="91"/>
  <c r="M66" i="91"/>
  <c r="N66" i="91"/>
  <c r="O66" i="91"/>
  <c r="P66" i="91"/>
  <c r="Q66" i="91"/>
  <c r="R66" i="91"/>
  <c r="S66" i="91"/>
  <c r="T66" i="91"/>
  <c r="U66" i="91"/>
  <c r="V66" i="91"/>
  <c r="W66" i="91"/>
  <c r="X66" i="91"/>
  <c r="Y66" i="91"/>
  <c r="Z66" i="91"/>
  <c r="AA66" i="91"/>
  <c r="AB66" i="91"/>
  <c r="AC66" i="91"/>
  <c r="AD66" i="91"/>
  <c r="AE66" i="91"/>
  <c r="AF66" i="91"/>
  <c r="AG66" i="91"/>
  <c r="AH66" i="91"/>
  <c r="AI66" i="91"/>
  <c r="F76" i="91"/>
  <c r="G76" i="91"/>
  <c r="H76" i="91"/>
  <c r="I76" i="91"/>
  <c r="J76" i="91"/>
  <c r="K76" i="91"/>
  <c r="L76" i="91"/>
  <c r="M76" i="91"/>
  <c r="N76" i="91"/>
  <c r="O76" i="91"/>
  <c r="P76" i="91"/>
  <c r="Q76" i="91"/>
  <c r="R76" i="91"/>
  <c r="S76" i="91"/>
  <c r="T76" i="91"/>
  <c r="U76" i="91"/>
  <c r="V76" i="91"/>
  <c r="W76" i="91"/>
  <c r="X76" i="91"/>
  <c r="Y76" i="91"/>
  <c r="Z76" i="91"/>
  <c r="AA76" i="91"/>
  <c r="AB76" i="91"/>
  <c r="AC76" i="91"/>
  <c r="AD76" i="91"/>
  <c r="AE76" i="91"/>
  <c r="AF76" i="91"/>
  <c r="AG76" i="91"/>
  <c r="AH76" i="91"/>
  <c r="AI76" i="91"/>
  <c r="F94" i="91"/>
  <c r="G94" i="91"/>
  <c r="H94" i="91"/>
  <c r="I94" i="91"/>
  <c r="J94" i="91"/>
  <c r="K94" i="91"/>
  <c r="L94" i="91"/>
  <c r="M94" i="91"/>
  <c r="N94" i="91"/>
  <c r="O94" i="91"/>
  <c r="P94" i="91"/>
  <c r="Q94" i="91"/>
  <c r="R94" i="91"/>
  <c r="S94" i="91"/>
  <c r="T94" i="91"/>
  <c r="U94" i="91"/>
  <c r="V94" i="91"/>
  <c r="W94" i="91"/>
  <c r="X94" i="91"/>
  <c r="Y94" i="91"/>
  <c r="Z94" i="91"/>
  <c r="AA94" i="91"/>
  <c r="AB94" i="91"/>
  <c r="AC94" i="91"/>
  <c r="AD94" i="91"/>
  <c r="AE94" i="91"/>
  <c r="AF94" i="91"/>
  <c r="AG94" i="91"/>
  <c r="AH94" i="91"/>
  <c r="AI94" i="91"/>
  <c r="F96" i="91"/>
  <c r="G96" i="91"/>
  <c r="H96" i="91"/>
  <c r="I96" i="91"/>
  <c r="J96" i="91"/>
  <c r="K96" i="91"/>
  <c r="L96" i="91"/>
  <c r="M96" i="91"/>
  <c r="N96" i="91"/>
  <c r="O96" i="91"/>
  <c r="P96" i="91"/>
  <c r="Q96" i="91"/>
  <c r="R96" i="91"/>
  <c r="S96" i="91"/>
  <c r="T96" i="91"/>
  <c r="U96" i="91"/>
  <c r="V96" i="91"/>
  <c r="W96" i="91"/>
  <c r="X96" i="91"/>
  <c r="Y96" i="91"/>
  <c r="Z96" i="91"/>
  <c r="AA96" i="91"/>
  <c r="AB96" i="91"/>
  <c r="AC96" i="91"/>
  <c r="AD96" i="91"/>
  <c r="AE96" i="91"/>
  <c r="AF96" i="91"/>
  <c r="AG96" i="91"/>
  <c r="AH96" i="91"/>
  <c r="AI96" i="91"/>
  <c r="F114" i="91"/>
  <c r="G114" i="91"/>
  <c r="H114" i="91"/>
  <c r="I114" i="91"/>
  <c r="J114" i="91"/>
  <c r="K114" i="91"/>
  <c r="L114" i="91"/>
  <c r="M114" i="91"/>
  <c r="N114" i="91"/>
  <c r="O114" i="91"/>
  <c r="P114" i="91"/>
  <c r="Q114" i="91"/>
  <c r="R114" i="91"/>
  <c r="S114" i="91"/>
  <c r="T114" i="91"/>
  <c r="U114" i="91"/>
  <c r="V114" i="91"/>
  <c r="W114" i="91"/>
  <c r="X114" i="91"/>
  <c r="Y114" i="91"/>
  <c r="Z114" i="91"/>
  <c r="AA114" i="91"/>
  <c r="AB114" i="91"/>
  <c r="AC114" i="91"/>
  <c r="AD114" i="91"/>
  <c r="AE114" i="91"/>
  <c r="AF114" i="91"/>
  <c r="AG114" i="91"/>
  <c r="AH114" i="91"/>
  <c r="AI114" i="91"/>
  <c r="F116" i="91"/>
  <c r="G116" i="91"/>
  <c r="H116" i="91"/>
  <c r="I116" i="91"/>
  <c r="J116" i="91"/>
  <c r="K116" i="91"/>
  <c r="L116" i="91"/>
  <c r="M116" i="91"/>
  <c r="N116" i="91"/>
  <c r="O116" i="91"/>
  <c r="P116" i="91"/>
  <c r="Q116" i="91"/>
  <c r="R116" i="91"/>
  <c r="S116" i="91"/>
  <c r="T116" i="91"/>
  <c r="U116" i="91"/>
  <c r="V116" i="91"/>
  <c r="W116" i="91"/>
  <c r="X116" i="91"/>
  <c r="Y116" i="91"/>
  <c r="Z116" i="91"/>
  <c r="AA116" i="91"/>
  <c r="AB116" i="91"/>
  <c r="AC116" i="91"/>
  <c r="AD116" i="91"/>
  <c r="AE116" i="91"/>
  <c r="AF116" i="91"/>
  <c r="AG116" i="91"/>
  <c r="AH116" i="91"/>
  <c r="AI116" i="91"/>
  <c r="F130" i="91"/>
  <c r="G130" i="91"/>
  <c r="H130" i="91"/>
  <c r="I130" i="91"/>
  <c r="J130" i="91"/>
  <c r="K130" i="91"/>
  <c r="L130" i="91"/>
  <c r="M130" i="91"/>
  <c r="N130" i="91"/>
  <c r="O130" i="91"/>
  <c r="P130" i="91"/>
  <c r="Q130" i="91"/>
  <c r="R130" i="91"/>
  <c r="S130" i="91"/>
  <c r="T130" i="91"/>
  <c r="U130" i="91"/>
  <c r="V130" i="91"/>
  <c r="W130" i="91"/>
  <c r="X130" i="91"/>
  <c r="Y130" i="91"/>
  <c r="Z130" i="91"/>
  <c r="AA130" i="91"/>
  <c r="AB130" i="91"/>
  <c r="AC130" i="91"/>
  <c r="AD130" i="91"/>
  <c r="AE130" i="91"/>
  <c r="AF130" i="91"/>
  <c r="AG130" i="91"/>
  <c r="AH130" i="91"/>
  <c r="AI130" i="91"/>
  <c r="F133" i="91"/>
  <c r="F136" i="91" s="1"/>
  <c r="G133" i="91"/>
  <c r="G136" i="91" s="1"/>
  <c r="H133" i="91"/>
  <c r="I133" i="91"/>
  <c r="J133" i="91"/>
  <c r="K133" i="91"/>
  <c r="L133" i="91"/>
  <c r="L136" i="91" s="1"/>
  <c r="M133" i="91"/>
  <c r="N133" i="91"/>
  <c r="O133" i="91"/>
  <c r="P133" i="91"/>
  <c r="Q133" i="91"/>
  <c r="R133" i="91"/>
  <c r="S133" i="91"/>
  <c r="T133" i="91"/>
  <c r="U133" i="91"/>
  <c r="V133" i="91"/>
  <c r="W133" i="91"/>
  <c r="X133" i="91"/>
  <c r="Y133" i="91"/>
  <c r="Z133" i="91"/>
  <c r="Z136" i="91" s="1"/>
  <c r="AA133" i="91"/>
  <c r="AB133" i="91"/>
  <c r="AC133" i="91"/>
  <c r="AC136" i="91" s="1"/>
  <c r="AD133" i="91"/>
  <c r="AD136" i="91" s="1"/>
  <c r="AE133" i="91"/>
  <c r="AE136" i="91" s="1"/>
  <c r="AF133" i="91"/>
  <c r="AG133" i="91"/>
  <c r="AH133" i="91"/>
  <c r="AI133" i="91"/>
  <c r="H136" i="91"/>
  <c r="M136" i="91"/>
  <c r="O136" i="91"/>
  <c r="U136" i="91"/>
  <c r="V136" i="91"/>
  <c r="W136" i="91"/>
  <c r="AF136" i="91"/>
  <c r="F146" i="91"/>
  <c r="G146" i="91"/>
  <c r="H146" i="91"/>
  <c r="I146" i="91"/>
  <c r="J146" i="91"/>
  <c r="K146" i="91"/>
  <c r="L146" i="91"/>
  <c r="M146" i="91"/>
  <c r="N146" i="91"/>
  <c r="O146" i="91"/>
  <c r="P146" i="91"/>
  <c r="Q146" i="91"/>
  <c r="R146" i="91"/>
  <c r="S146" i="91"/>
  <c r="T146" i="91"/>
  <c r="U146" i="91"/>
  <c r="V146" i="91"/>
  <c r="W146" i="91"/>
  <c r="X146" i="91"/>
  <c r="Y146" i="91"/>
  <c r="Z146" i="91"/>
  <c r="AA146" i="91"/>
  <c r="AB146" i="91"/>
  <c r="AC146" i="91"/>
  <c r="AD146" i="91"/>
  <c r="AE146" i="91"/>
  <c r="AF146" i="91"/>
  <c r="AG146" i="91"/>
  <c r="AH146" i="91"/>
  <c r="AI146" i="91"/>
  <c r="F166" i="91"/>
  <c r="G166" i="91"/>
  <c r="H166" i="91"/>
  <c r="I166" i="91"/>
  <c r="J166" i="91"/>
  <c r="K166" i="91"/>
  <c r="L166" i="91"/>
  <c r="M166" i="91"/>
  <c r="N166" i="91"/>
  <c r="O166" i="91"/>
  <c r="P166" i="91"/>
  <c r="Q166" i="91"/>
  <c r="R166" i="91"/>
  <c r="S166" i="91"/>
  <c r="T166" i="91"/>
  <c r="U166" i="91"/>
  <c r="V166" i="91"/>
  <c r="W166" i="91"/>
  <c r="X166" i="91"/>
  <c r="Y166" i="91"/>
  <c r="Z166" i="91"/>
  <c r="AA166" i="91"/>
  <c r="AB166" i="91"/>
  <c r="AC166" i="91"/>
  <c r="AD166" i="91"/>
  <c r="AE166" i="91"/>
  <c r="AF166" i="91"/>
  <c r="AG166" i="91"/>
  <c r="AH166" i="91"/>
  <c r="AI166" i="91"/>
  <c r="F216" i="91"/>
  <c r="G216" i="91"/>
  <c r="H216" i="91"/>
  <c r="I216" i="91"/>
  <c r="J216" i="91"/>
  <c r="K216" i="91"/>
  <c r="L216" i="91"/>
  <c r="M216" i="91"/>
  <c r="N216" i="91"/>
  <c r="O216" i="91"/>
  <c r="P216" i="91"/>
  <c r="Q216" i="91"/>
  <c r="R216" i="91"/>
  <c r="S216" i="91"/>
  <c r="T216" i="91"/>
  <c r="U216" i="91"/>
  <c r="V216" i="91"/>
  <c r="W216" i="91"/>
  <c r="X216" i="91"/>
  <c r="Y216" i="91"/>
  <c r="Z216" i="91"/>
  <c r="AA216" i="91"/>
  <c r="AB216" i="91"/>
  <c r="AC216" i="91"/>
  <c r="AD216" i="91"/>
  <c r="AE216" i="91"/>
  <c r="AF216" i="91"/>
  <c r="AG216" i="91"/>
  <c r="AH216" i="91"/>
  <c r="AI216" i="91"/>
  <c r="E10" i="91"/>
  <c r="E45" i="91"/>
  <c r="E56" i="91"/>
  <c r="E66" i="91"/>
  <c r="E76" i="91"/>
  <c r="E94" i="91"/>
  <c r="E96" i="91"/>
  <c r="E114" i="91"/>
  <c r="E116" i="91"/>
  <c r="E130" i="91"/>
  <c r="E133" i="91"/>
  <c r="E146" i="91"/>
  <c r="E166" i="91"/>
  <c r="E216" i="91"/>
  <c r="C201" i="91"/>
  <c r="C202" i="91"/>
  <c r="C204" i="91"/>
  <c r="C205" i="91"/>
  <c r="C199" i="91"/>
  <c r="C190" i="91"/>
  <c r="C194" i="91"/>
  <c r="C195" i="91"/>
  <c r="C189" i="91"/>
  <c r="C181" i="91"/>
  <c r="C182" i="91"/>
  <c r="C184" i="91"/>
  <c r="C185" i="91"/>
  <c r="C179" i="91"/>
  <c r="C171" i="91"/>
  <c r="C172" i="91"/>
  <c r="C174" i="91"/>
  <c r="C175" i="91"/>
  <c r="C169" i="91"/>
  <c r="C151" i="91"/>
  <c r="C152" i="91"/>
  <c r="C154" i="91"/>
  <c r="C155" i="91"/>
  <c r="C149" i="91"/>
  <c r="C130" i="91"/>
  <c r="C133" i="91"/>
  <c r="C135" i="91"/>
  <c r="C124" i="91"/>
  <c r="C125" i="91"/>
  <c r="C104" i="91"/>
  <c r="C105" i="91"/>
  <c r="C90" i="91"/>
  <c r="C91" i="91"/>
  <c r="C92" i="91"/>
  <c r="C93" i="91"/>
  <c r="C95" i="91"/>
  <c r="C84" i="91"/>
  <c r="C85" i="91"/>
  <c r="C79" i="91"/>
  <c r="C40" i="91"/>
  <c r="C41" i="91"/>
  <c r="C42" i="91"/>
  <c r="C43" i="91"/>
  <c r="C44" i="91"/>
  <c r="C38" i="91"/>
  <c r="C18" i="91"/>
  <c r="C19" i="91"/>
  <c r="C21" i="91"/>
  <c r="C22" i="91"/>
  <c r="C16" i="91"/>
  <c r="D133" i="91"/>
  <c r="D130" i="91"/>
  <c r="C6" i="91"/>
  <c r="C11" i="91"/>
  <c r="R136" i="91" l="1"/>
  <c r="N136" i="91"/>
  <c r="AG136" i="91"/>
  <c r="I136" i="91"/>
  <c r="Q136" i="91"/>
  <c r="AB136" i="91"/>
  <c r="X136" i="91"/>
  <c r="T136" i="91"/>
  <c r="AH136" i="91"/>
  <c r="Y136" i="91"/>
  <c r="E136" i="91"/>
  <c r="P136" i="91"/>
  <c r="J136" i="91"/>
  <c r="AI136" i="91"/>
  <c r="AA136" i="91"/>
  <c r="S136" i="91"/>
  <c r="K136" i="91"/>
  <c r="B136" i="91" l="1"/>
  <c r="B134" i="91"/>
  <c r="D216" i="91"/>
  <c r="C216" i="91"/>
  <c r="B216" i="91"/>
  <c r="D166" i="91"/>
  <c r="C166" i="91"/>
  <c r="B166" i="91"/>
  <c r="D146" i="91"/>
  <c r="C146" i="91"/>
  <c r="B146" i="91"/>
  <c r="D116" i="91"/>
  <c r="C116" i="91"/>
  <c r="B116" i="91"/>
  <c r="D114" i="91"/>
  <c r="C114" i="91"/>
  <c r="B114" i="91"/>
  <c r="D96" i="91"/>
  <c r="B96" i="91"/>
  <c r="D94" i="91"/>
  <c r="B94" i="91"/>
  <c r="D76" i="91"/>
  <c r="C76" i="91"/>
  <c r="B76" i="91"/>
  <c r="D66" i="91"/>
  <c r="C66" i="91"/>
  <c r="B66" i="91"/>
  <c r="D56" i="91"/>
  <c r="C56" i="91"/>
  <c r="B56" i="91"/>
  <c r="D45" i="91"/>
  <c r="B45" i="91"/>
  <c r="C45" i="91" s="1"/>
  <c r="D10" i="91"/>
  <c r="B10" i="91"/>
  <c r="C10" i="91" s="1"/>
  <c r="B9" i="44" l="1"/>
  <c r="B9" i="26"/>
  <c r="B9" i="43"/>
  <c r="B9" i="25"/>
  <c r="C94" i="91"/>
  <c r="C134" i="91"/>
  <c r="B9" i="45"/>
  <c r="B9" i="27"/>
  <c r="C96" i="91"/>
  <c r="B9" i="52"/>
  <c r="C136" i="91"/>
  <c r="D136" i="91"/>
  <c r="B21" i="90" l="1"/>
  <c r="B13" i="90"/>
  <c r="B12" i="90"/>
  <c r="B9" i="90"/>
  <c r="B5" i="90"/>
  <c r="B14" i="89"/>
  <c r="B20" i="90" s="1"/>
  <c r="B13" i="89"/>
  <c r="B19" i="90" s="1"/>
  <c r="C11" i="86"/>
  <c r="D11" i="86" s="1"/>
  <c r="C10" i="86"/>
  <c r="D10" i="86" s="1"/>
  <c r="C9" i="86"/>
  <c r="D9" i="86" s="1"/>
  <c r="C8" i="86"/>
  <c r="D8" i="86" s="1"/>
  <c r="C7" i="86"/>
  <c r="D7" i="86" s="1"/>
  <c r="C6" i="86"/>
  <c r="D6" i="86" s="1"/>
  <c r="G80" i="82"/>
  <c r="F80" i="82"/>
  <c r="E80" i="82"/>
  <c r="D80" i="82"/>
  <c r="C80" i="82"/>
  <c r="B80" i="82"/>
  <c r="G79" i="82"/>
  <c r="F79" i="82"/>
  <c r="E79" i="82"/>
  <c r="D79" i="82"/>
  <c r="C79" i="82"/>
  <c r="B79" i="82"/>
  <c r="G78" i="82"/>
  <c r="F78" i="82"/>
  <c r="E78" i="82"/>
  <c r="D78" i="82"/>
  <c r="C78" i="82"/>
  <c r="B78" i="82"/>
  <c r="G77" i="82"/>
  <c r="F77" i="82"/>
  <c r="E77" i="82"/>
  <c r="D77" i="82"/>
  <c r="C77" i="82"/>
  <c r="B77" i="82"/>
  <c r="G76" i="82"/>
  <c r="F76" i="82"/>
  <c r="E76" i="82"/>
  <c r="D76" i="82"/>
  <c r="C76" i="82"/>
  <c r="B76" i="82"/>
  <c r="G75" i="82"/>
  <c r="F75" i="82"/>
  <c r="E75" i="82"/>
  <c r="D75" i="82"/>
  <c r="C75" i="82"/>
  <c r="B75" i="82"/>
  <c r="G74" i="82"/>
  <c r="F74" i="82"/>
  <c r="E74" i="82"/>
  <c r="D74" i="82"/>
  <c r="C74" i="82"/>
  <c r="B74" i="82"/>
  <c r="G73" i="82"/>
  <c r="F73" i="82"/>
  <c r="E73" i="82"/>
  <c r="D73" i="82"/>
  <c r="C73" i="82"/>
  <c r="B73" i="82"/>
  <c r="G72" i="82"/>
  <c r="F72" i="82"/>
  <c r="E72" i="82"/>
  <c r="D72" i="82"/>
  <c r="C72" i="82"/>
  <c r="B72" i="82"/>
  <c r="G71" i="82"/>
  <c r="F71" i="82"/>
  <c r="E71" i="82"/>
  <c r="D71" i="82"/>
  <c r="C71" i="82"/>
  <c r="B71" i="82"/>
  <c r="G70" i="82"/>
  <c r="F70" i="82"/>
  <c r="E70" i="82"/>
  <c r="D70" i="82"/>
  <c r="C70" i="82"/>
  <c r="B70" i="82"/>
  <c r="G69" i="82"/>
  <c r="F69" i="82"/>
  <c r="E69" i="82"/>
  <c r="D69" i="82"/>
  <c r="C69" i="82"/>
  <c r="B69" i="82"/>
  <c r="G68" i="82"/>
  <c r="F68" i="82"/>
  <c r="E68" i="82"/>
  <c r="D68" i="82"/>
  <c r="C68" i="82"/>
  <c r="B68" i="82"/>
  <c r="G67" i="82"/>
  <c r="F67" i="82"/>
  <c r="E67" i="82"/>
  <c r="D67" i="82"/>
  <c r="C67" i="82"/>
  <c r="B67" i="82"/>
  <c r="G66" i="82"/>
  <c r="F66" i="82"/>
  <c r="E66" i="82"/>
  <c r="D66" i="82"/>
  <c r="C66" i="82"/>
  <c r="B66" i="82"/>
  <c r="G65" i="82"/>
  <c r="F65" i="82"/>
  <c r="E65" i="82"/>
  <c r="D65" i="82"/>
  <c r="C65" i="82"/>
  <c r="B65" i="82"/>
  <c r="G64" i="82"/>
  <c r="F64" i="82"/>
  <c r="E64" i="82"/>
  <c r="D64" i="82"/>
  <c r="C64" i="82"/>
  <c r="B64" i="82"/>
  <c r="G63" i="82"/>
  <c r="F63" i="82"/>
  <c r="E63" i="82"/>
  <c r="D63" i="82"/>
  <c r="C63" i="82"/>
  <c r="B63" i="82"/>
  <c r="G62" i="82"/>
  <c r="F62" i="82"/>
  <c r="E62" i="82"/>
  <c r="D62" i="82"/>
  <c r="C62" i="82"/>
  <c r="B62" i="82"/>
  <c r="G61" i="82"/>
  <c r="F61" i="82"/>
  <c r="E61" i="82"/>
  <c r="D61" i="82"/>
  <c r="C61" i="82"/>
  <c r="B61" i="82"/>
  <c r="G59" i="82"/>
  <c r="F59" i="82"/>
  <c r="E59" i="82"/>
  <c r="D59" i="82"/>
  <c r="C59" i="82"/>
  <c r="B59" i="82"/>
  <c r="G58" i="82"/>
  <c r="F58" i="82"/>
  <c r="E58" i="82"/>
  <c r="D58" i="82"/>
  <c r="C58" i="82"/>
  <c r="B58" i="82"/>
  <c r="G57" i="82"/>
  <c r="F57" i="82"/>
  <c r="E57" i="82"/>
  <c r="D57" i="82"/>
  <c r="C57" i="82"/>
  <c r="B57" i="82"/>
  <c r="G53" i="82"/>
  <c r="F53" i="82"/>
  <c r="D53" i="82"/>
  <c r="C53" i="82"/>
  <c r="B53" i="82"/>
  <c r="G52" i="82"/>
  <c r="F52" i="82"/>
  <c r="E52" i="82"/>
  <c r="D52" i="82"/>
  <c r="C52" i="82"/>
  <c r="B52" i="82"/>
  <c r="G51" i="82"/>
  <c r="F51" i="82"/>
  <c r="E51" i="82"/>
  <c r="D51" i="82"/>
  <c r="C51" i="82"/>
  <c r="B51" i="82"/>
  <c r="G50" i="82"/>
  <c r="F50" i="82"/>
  <c r="E50" i="82"/>
  <c r="D50" i="82"/>
  <c r="C50" i="82"/>
  <c r="B50" i="82"/>
  <c r="G49" i="82"/>
  <c r="F49" i="82"/>
  <c r="E49" i="82"/>
  <c r="D49" i="82"/>
  <c r="C49" i="82"/>
  <c r="B49" i="82"/>
  <c r="F48" i="82"/>
  <c r="E48" i="82"/>
  <c r="D48" i="82"/>
  <c r="C48" i="82"/>
  <c r="B48" i="82"/>
  <c r="G47" i="82"/>
  <c r="F47" i="82"/>
  <c r="E47" i="82"/>
  <c r="D47" i="82"/>
  <c r="C47" i="82"/>
  <c r="B47" i="82"/>
  <c r="G46" i="82"/>
  <c r="F46" i="82"/>
  <c r="E46" i="82"/>
  <c r="D46" i="82"/>
  <c r="C46" i="82"/>
  <c r="B46" i="82"/>
  <c r="G45" i="82"/>
  <c r="F45" i="82"/>
  <c r="E45" i="82"/>
  <c r="D45" i="82"/>
  <c r="C45" i="82"/>
  <c r="B45" i="82"/>
  <c r="G44" i="82"/>
  <c r="F44" i="82"/>
  <c r="E44" i="82"/>
  <c r="D44" i="82"/>
  <c r="C44" i="82"/>
  <c r="B44" i="82"/>
  <c r="G43" i="82"/>
  <c r="F43" i="82"/>
  <c r="E43" i="82"/>
  <c r="D43" i="82"/>
  <c r="G42" i="82"/>
  <c r="F42" i="82"/>
  <c r="E42" i="82"/>
  <c r="D42" i="82"/>
  <c r="C42" i="82"/>
  <c r="B42" i="82"/>
  <c r="G41" i="82"/>
  <c r="F41" i="82"/>
  <c r="E41" i="82"/>
  <c r="D41" i="82"/>
  <c r="C41" i="82"/>
  <c r="B41" i="82"/>
  <c r="G40" i="82"/>
  <c r="F40" i="82"/>
  <c r="E40" i="82"/>
  <c r="D40" i="82"/>
  <c r="G39" i="82"/>
  <c r="F39" i="82"/>
  <c r="E39" i="82"/>
  <c r="D39" i="82"/>
  <c r="F38" i="82"/>
  <c r="D38" i="82"/>
  <c r="C38" i="82"/>
  <c r="B38" i="82"/>
  <c r="G37" i="82"/>
  <c r="F37" i="82"/>
  <c r="E37" i="82"/>
  <c r="D37" i="82"/>
  <c r="C37" i="82"/>
  <c r="B37" i="82"/>
  <c r="G36" i="82"/>
  <c r="F36" i="82"/>
  <c r="E36" i="82"/>
  <c r="D36" i="82"/>
  <c r="C36" i="82"/>
  <c r="G35" i="82"/>
  <c r="F35" i="82"/>
  <c r="E35" i="82"/>
  <c r="D35" i="82"/>
  <c r="C35" i="82"/>
  <c r="B35" i="82"/>
  <c r="G34" i="82"/>
  <c r="F34" i="82"/>
  <c r="E34" i="82"/>
  <c r="D34" i="82"/>
  <c r="C34" i="82"/>
  <c r="B34" i="82"/>
  <c r="G33" i="82"/>
  <c r="D33" i="82"/>
  <c r="G32" i="82"/>
  <c r="F32" i="82"/>
  <c r="E32" i="82"/>
  <c r="D32" i="82"/>
  <c r="C32" i="82"/>
  <c r="B32" i="82"/>
  <c r="F31" i="82"/>
  <c r="E31" i="82"/>
  <c r="D31" i="82"/>
  <c r="C31" i="82"/>
  <c r="B31" i="82"/>
  <c r="G30" i="82"/>
  <c r="F30" i="82"/>
  <c r="E30" i="82"/>
  <c r="D30" i="82"/>
  <c r="C30" i="82"/>
  <c r="Y39" i="81"/>
  <c r="Y38" i="81"/>
  <c r="Y37" i="81"/>
  <c r="Y36" i="81"/>
  <c r="Y35" i="81"/>
  <c r="Y34" i="81"/>
  <c r="Y33" i="81"/>
  <c r="Y32" i="81"/>
  <c r="Y31" i="81"/>
  <c r="Y30" i="81"/>
  <c r="Y29" i="81"/>
  <c r="Y28" i="81"/>
  <c r="Y27" i="81"/>
  <c r="Y26" i="81"/>
  <c r="Y25" i="81"/>
  <c r="Y24" i="81"/>
  <c r="Y23" i="81"/>
  <c r="Y22" i="81"/>
  <c r="Y21" i="81"/>
  <c r="Y20" i="81"/>
  <c r="Y19" i="81"/>
  <c r="Y18" i="81"/>
  <c r="Y17" i="81"/>
  <c r="Y16" i="81"/>
  <c r="Y15" i="81"/>
  <c r="Y14" i="81"/>
  <c r="Y13" i="81"/>
  <c r="Y12" i="81"/>
  <c r="Y11" i="81"/>
  <c r="Y10" i="81"/>
  <c r="Y9" i="81"/>
  <c r="Y8" i="81"/>
  <c r="Y7" i="81"/>
  <c r="Y6" i="81"/>
  <c r="C21" i="90"/>
  <c r="B16" i="90"/>
  <c r="C16" i="90" s="1"/>
  <c r="D15" i="90"/>
  <c r="C15" i="90"/>
  <c r="C13" i="90"/>
  <c r="C12" i="90"/>
  <c r="C9" i="90"/>
  <c r="C8" i="90"/>
  <c r="D8" i="90" s="1"/>
  <c r="C7" i="90"/>
  <c r="C6" i="90"/>
  <c r="D6" i="90" s="1"/>
  <c r="C20" i="87"/>
  <c r="C21" i="87" s="1"/>
  <c r="B20" i="87"/>
  <c r="B21" i="87" s="1"/>
  <c r="H94" i="85"/>
  <c r="I90" i="85"/>
  <c r="I91" i="85" s="1"/>
  <c r="I92" i="85" s="1"/>
  <c r="I93" i="85" s="1"/>
  <c r="I94" i="85" s="1"/>
  <c r="I95" i="85" s="1"/>
  <c r="I83" i="85"/>
  <c r="I84" i="85" s="1"/>
  <c r="I85" i="85" s="1"/>
  <c r="I86" i="85" s="1"/>
  <c r="I87" i="85" s="1"/>
  <c r="I88" i="85" s="1"/>
  <c r="I89" i="85" s="1"/>
  <c r="I76" i="85"/>
  <c r="I77" i="85" s="1"/>
  <c r="I78" i="85" s="1"/>
  <c r="I79" i="85" s="1"/>
  <c r="I80" i="85" s="1"/>
  <c r="I81" i="85" s="1"/>
  <c r="I82" i="85" s="1"/>
  <c r="I69" i="85"/>
  <c r="I70" i="85" s="1"/>
  <c r="I71" i="85" s="1"/>
  <c r="I72" i="85" s="1"/>
  <c r="I73" i="85" s="1"/>
  <c r="I74" i="85" s="1"/>
  <c r="I62" i="85"/>
  <c r="I63" i="85" s="1"/>
  <c r="I64" i="85" s="1"/>
  <c r="I65" i="85" s="1"/>
  <c r="I66" i="85" s="1"/>
  <c r="I67" i="85" s="1"/>
  <c r="I56" i="85"/>
  <c r="I57" i="85" s="1"/>
  <c r="I58" i="85" s="1"/>
  <c r="I59" i="85" s="1"/>
  <c r="I60" i="85" s="1"/>
  <c r="I55" i="85"/>
  <c r="I48" i="85"/>
  <c r="I49" i="85" s="1"/>
  <c r="I50" i="85" s="1"/>
  <c r="I51" i="85" s="1"/>
  <c r="I52" i="85" s="1"/>
  <c r="I53" i="85" s="1"/>
  <c r="I41" i="85"/>
  <c r="I42" i="85" s="1"/>
  <c r="I43" i="85" s="1"/>
  <c r="I44" i="85" s="1"/>
  <c r="I45" i="85" s="1"/>
  <c r="I46" i="85" s="1"/>
  <c r="I34" i="85"/>
  <c r="I35" i="85" s="1"/>
  <c r="I36" i="85" s="1"/>
  <c r="I37" i="85" s="1"/>
  <c r="I38" i="85" s="1"/>
  <c r="I39" i="85" s="1"/>
  <c r="I27" i="85"/>
  <c r="I28" i="85" s="1"/>
  <c r="I29" i="85" s="1"/>
  <c r="I30" i="85" s="1"/>
  <c r="I31" i="85" s="1"/>
  <c r="I32" i="85" s="1"/>
  <c r="I20" i="85"/>
  <c r="I21" i="85" s="1"/>
  <c r="I22" i="85" s="1"/>
  <c r="I23" i="85" s="1"/>
  <c r="I24" i="85" s="1"/>
  <c r="I25" i="85" s="1"/>
  <c r="I13" i="85"/>
  <c r="I14" i="85" s="1"/>
  <c r="I15" i="85" s="1"/>
  <c r="I16" i="85" s="1"/>
  <c r="I17" i="85" s="1"/>
  <c r="I18" i="85" s="1"/>
  <c r="I6" i="85"/>
  <c r="I7" i="85" s="1"/>
  <c r="I8" i="85" s="1"/>
  <c r="I9" i="85" s="1"/>
  <c r="I10" i="85" s="1"/>
  <c r="I11" i="85" s="1"/>
  <c r="E53" i="82"/>
  <c r="C43" i="82"/>
  <c r="B43" i="82"/>
  <c r="C40" i="82"/>
  <c r="B40" i="82"/>
  <c r="C39" i="82"/>
  <c r="B39" i="82"/>
  <c r="E38" i="82"/>
  <c r="B36" i="82"/>
  <c r="X39" i="81"/>
  <c r="X38" i="81"/>
  <c r="X37" i="81"/>
  <c r="X36" i="81"/>
  <c r="X35" i="81"/>
  <c r="X34" i="81"/>
  <c r="X33" i="81"/>
  <c r="X32" i="81"/>
  <c r="X31" i="81"/>
  <c r="X30" i="81"/>
  <c r="X29" i="81"/>
  <c r="X28" i="81"/>
  <c r="X27" i="81"/>
  <c r="X26" i="81"/>
  <c r="X25" i="81"/>
  <c r="X24" i="81"/>
  <c r="X23" i="81"/>
  <c r="X22" i="81"/>
  <c r="X21" i="81"/>
  <c r="X20" i="81"/>
  <c r="X19" i="81"/>
  <c r="X18" i="81"/>
  <c r="X17" i="81"/>
  <c r="X16" i="81"/>
  <c r="X15" i="81"/>
  <c r="X14" i="81"/>
  <c r="X13" i="81"/>
  <c r="X12" i="81"/>
  <c r="X11" i="81"/>
  <c r="X10" i="81"/>
  <c r="X9" i="81"/>
  <c r="X8" i="81"/>
  <c r="X7" i="81"/>
  <c r="X6" i="81"/>
  <c r="C9" i="80"/>
  <c r="B5" i="89" s="1"/>
  <c r="B11" i="90" s="1"/>
  <c r="B9" i="80"/>
  <c r="B4" i="89" s="1"/>
  <c r="B10" i="90" s="1"/>
  <c r="F4" i="79"/>
  <c r="C4" i="79"/>
  <c r="B4" i="79"/>
  <c r="E8" i="90" l="1"/>
  <c r="D8" i="45"/>
  <c r="D6" i="45"/>
  <c r="D5" i="45"/>
  <c r="D4" i="45"/>
  <c r="D2" i="45"/>
  <c r="D7" i="45"/>
  <c r="D3" i="45"/>
  <c r="D3" i="27"/>
  <c r="D7" i="27"/>
  <c r="D2" i="27"/>
  <c r="D8" i="27"/>
  <c r="D4" i="27"/>
  <c r="D5" i="27"/>
  <c r="D6" i="27"/>
  <c r="D9" i="45"/>
  <c r="D9" i="27"/>
  <c r="C10" i="90"/>
  <c r="B3" i="9"/>
  <c r="B4" i="9"/>
  <c r="B8" i="47"/>
  <c r="B6" i="47"/>
  <c r="B4" i="47"/>
  <c r="B3" i="47"/>
  <c r="B5" i="47"/>
  <c r="B6" i="9"/>
  <c r="B5" i="9"/>
  <c r="B8" i="9"/>
  <c r="B7" i="47"/>
  <c r="B9" i="47"/>
  <c r="B7" i="9"/>
  <c r="B9" i="9"/>
  <c r="E6" i="90"/>
  <c r="D8" i="43"/>
  <c r="D4" i="43"/>
  <c r="D7" i="43"/>
  <c r="D3" i="43"/>
  <c r="D6" i="43"/>
  <c r="D2" i="43"/>
  <c r="D5" i="43"/>
  <c r="D4" i="25"/>
  <c r="D8" i="25"/>
  <c r="D5" i="25"/>
  <c r="D2" i="25"/>
  <c r="D6" i="25"/>
  <c r="D3" i="25"/>
  <c r="D7" i="25"/>
  <c r="D9" i="43"/>
  <c r="D9" i="25"/>
  <c r="D16" i="90"/>
  <c r="C4" i="53"/>
  <c r="C6" i="53"/>
  <c r="C3" i="53"/>
  <c r="C8" i="53"/>
  <c r="C7" i="53"/>
  <c r="C2" i="53"/>
  <c r="C5" i="53"/>
  <c r="C2" i="28"/>
  <c r="C6" i="28"/>
  <c r="C3" i="28"/>
  <c r="C7" i="28"/>
  <c r="C4" i="28"/>
  <c r="C5" i="28"/>
  <c r="C8" i="28"/>
  <c r="C9" i="53"/>
  <c r="C9" i="28"/>
  <c r="C11" i="90"/>
  <c r="B8" i="48"/>
  <c r="B8" i="10"/>
  <c r="Z6" i="81"/>
  <c r="Z8" i="81"/>
  <c r="Z10" i="81"/>
  <c r="Z12" i="81"/>
  <c r="Z14" i="81"/>
  <c r="Z16" i="81"/>
  <c r="Z18" i="81"/>
  <c r="Z20" i="81"/>
  <c r="Z22" i="81"/>
  <c r="Z24" i="81"/>
  <c r="Z26" i="81"/>
  <c r="Z28" i="81"/>
  <c r="Z30" i="81"/>
  <c r="Z32" i="81"/>
  <c r="Z34" i="81"/>
  <c r="Z38" i="81"/>
  <c r="C20" i="90"/>
  <c r="B8" i="57"/>
  <c r="B3" i="57"/>
  <c r="B8" i="32"/>
  <c r="B3" i="32"/>
  <c r="B8" i="50"/>
  <c r="B8" i="17"/>
  <c r="Z36" i="81"/>
  <c r="C7" i="52"/>
  <c r="C5" i="52"/>
  <c r="C3" i="52"/>
  <c r="C2" i="52"/>
  <c r="C4" i="52"/>
  <c r="C6" i="52"/>
  <c r="C8" i="52"/>
  <c r="C2" i="18"/>
  <c r="C6" i="18"/>
  <c r="B3" i="18"/>
  <c r="B7" i="18"/>
  <c r="C3" i="18"/>
  <c r="C7" i="18"/>
  <c r="B4" i="18"/>
  <c r="B8" i="18"/>
  <c r="C4" i="18"/>
  <c r="B5" i="18"/>
  <c r="C5" i="18"/>
  <c r="B6" i="18"/>
  <c r="B2" i="18"/>
  <c r="C8" i="18"/>
  <c r="C9" i="52"/>
  <c r="B9" i="18"/>
  <c r="C9" i="18"/>
  <c r="B7" i="58"/>
  <c r="B5" i="58"/>
  <c r="B8" i="58"/>
  <c r="B4" i="58"/>
  <c r="B2" i="58"/>
  <c r="B4" i="33"/>
  <c r="B8" i="33"/>
  <c r="B5" i="33"/>
  <c r="B2" i="33"/>
  <c r="B7" i="33"/>
  <c r="C7" i="43"/>
  <c r="C5" i="43"/>
  <c r="C3" i="43"/>
  <c r="C8" i="43"/>
  <c r="C6" i="43"/>
  <c r="C4" i="43"/>
  <c r="C2" i="43"/>
  <c r="C5" i="25"/>
  <c r="C2" i="25"/>
  <c r="C6" i="25"/>
  <c r="C3" i="25"/>
  <c r="C7" i="25"/>
  <c r="C4" i="25"/>
  <c r="C8" i="25"/>
  <c r="C9" i="43"/>
  <c r="C9" i="25"/>
  <c r="C7" i="45"/>
  <c r="C5" i="45"/>
  <c r="C3" i="45"/>
  <c r="C6" i="45"/>
  <c r="C8" i="45"/>
  <c r="C4" i="45"/>
  <c r="C2" i="45"/>
  <c r="C4" i="27"/>
  <c r="C8" i="27"/>
  <c r="C3" i="27"/>
  <c r="C5" i="27"/>
  <c r="C6" i="27"/>
  <c r="C7" i="27"/>
  <c r="C2" i="27"/>
  <c r="C9" i="45"/>
  <c r="C9" i="27"/>
  <c r="B8" i="53"/>
  <c r="B6" i="53"/>
  <c r="B4" i="53"/>
  <c r="B2" i="53"/>
  <c r="B7" i="53"/>
  <c r="B3" i="53"/>
  <c r="B5" i="53"/>
  <c r="B3" i="28"/>
  <c r="B7" i="28"/>
  <c r="B4" i="28"/>
  <c r="B8" i="28"/>
  <c r="B5" i="28"/>
  <c r="B6" i="28"/>
  <c r="B2" i="28"/>
  <c r="B9" i="53"/>
  <c r="B9" i="28"/>
  <c r="D9" i="90"/>
  <c r="C8" i="46"/>
  <c r="C2" i="46"/>
  <c r="C8" i="16"/>
  <c r="C2" i="16"/>
  <c r="D7" i="52"/>
  <c r="D5" i="52"/>
  <c r="D3" i="52"/>
  <c r="D4" i="52"/>
  <c r="D6" i="52"/>
  <c r="D8" i="52"/>
  <c r="D2" i="52"/>
  <c r="D5" i="18"/>
  <c r="D2" i="18"/>
  <c r="D6" i="18"/>
  <c r="D3" i="18"/>
  <c r="D4" i="18"/>
  <c r="D8" i="18"/>
  <c r="D7" i="18"/>
  <c r="D9" i="52"/>
  <c r="D9" i="18"/>
  <c r="Z7" i="81"/>
  <c r="Z11" i="81"/>
  <c r="Z15" i="81"/>
  <c r="Z19" i="81"/>
  <c r="Z23" i="81"/>
  <c r="Z25" i="81"/>
  <c r="Z29" i="81"/>
  <c r="Z35" i="81"/>
  <c r="Z39" i="81"/>
  <c r="B8" i="46"/>
  <c r="B2" i="46"/>
  <c r="B8" i="16"/>
  <c r="B2" i="16"/>
  <c r="D13" i="90"/>
  <c r="C8" i="50"/>
  <c r="C8" i="17"/>
  <c r="D7" i="90"/>
  <c r="C7" i="44"/>
  <c r="C5" i="44"/>
  <c r="C3" i="44"/>
  <c r="C8" i="44"/>
  <c r="C6" i="44"/>
  <c r="C4" i="44"/>
  <c r="C2" i="44"/>
  <c r="C5" i="26"/>
  <c r="C2" i="26"/>
  <c r="C6" i="26"/>
  <c r="C3" i="26"/>
  <c r="C7" i="26"/>
  <c r="C8" i="26"/>
  <c r="C4" i="26"/>
  <c r="C9" i="44"/>
  <c r="C9" i="26"/>
  <c r="D21" i="90"/>
  <c r="C8" i="58"/>
  <c r="C7" i="33"/>
  <c r="C2" i="58"/>
  <c r="C4" i="58"/>
  <c r="C8" i="33"/>
  <c r="C2" i="33"/>
  <c r="C5" i="58"/>
  <c r="C5" i="33"/>
  <c r="C4" i="33"/>
  <c r="C7" i="58"/>
  <c r="Z9" i="81"/>
  <c r="Z13" i="81"/>
  <c r="Z17" i="81"/>
  <c r="Z21" i="81"/>
  <c r="Z27" i="81"/>
  <c r="Z31" i="81"/>
  <c r="Z33" i="81"/>
  <c r="Z37" i="81"/>
  <c r="D12" i="90"/>
  <c r="C5" i="49"/>
  <c r="C3" i="49"/>
  <c r="C8" i="49"/>
  <c r="C6" i="49"/>
  <c r="C4" i="49"/>
  <c r="C6" i="11"/>
  <c r="C3" i="11"/>
  <c r="C5" i="11"/>
  <c r="C4" i="11"/>
  <c r="C8" i="11"/>
  <c r="C9" i="11"/>
  <c r="C7" i="11"/>
  <c r="C9" i="49"/>
  <c r="C7" i="49"/>
  <c r="E15" i="90"/>
  <c r="B6" i="89"/>
  <c r="B14" i="90" s="1"/>
  <c r="B9" i="89"/>
  <c r="C19" i="90"/>
  <c r="B8" i="56"/>
  <c r="B4" i="56"/>
  <c r="B2" i="56"/>
  <c r="B5" i="56"/>
  <c r="B7" i="56"/>
  <c r="B5" i="31"/>
  <c r="B2" i="31"/>
  <c r="B4" i="31"/>
  <c r="B7" i="31"/>
  <c r="B8" i="31"/>
  <c r="B5" i="49"/>
  <c r="B3" i="49"/>
  <c r="B4" i="49"/>
  <c r="B8" i="49"/>
  <c r="B6" i="49"/>
  <c r="B6" i="11"/>
  <c r="B3" i="11"/>
  <c r="B5" i="11"/>
  <c r="B8" i="11"/>
  <c r="B4" i="11"/>
  <c r="B7" i="49"/>
  <c r="B9" i="49"/>
  <c r="B7" i="11"/>
  <c r="B9" i="11"/>
  <c r="C5" i="90"/>
  <c r="D12" i="86"/>
  <c r="D13" i="86" s="1"/>
  <c r="B12" i="89" s="1"/>
  <c r="B18" i="90" s="1"/>
  <c r="B2" i="90" l="1"/>
  <c r="B16" i="89"/>
  <c r="B22" i="90" s="1"/>
  <c r="E12" i="90"/>
  <c r="D8" i="49"/>
  <c r="D6" i="49"/>
  <c r="D4" i="49"/>
  <c r="D3" i="49"/>
  <c r="D5" i="49"/>
  <c r="D5" i="11"/>
  <c r="D6" i="11"/>
  <c r="D8" i="11"/>
  <c r="D3" i="11"/>
  <c r="D4" i="11"/>
  <c r="D9" i="49"/>
  <c r="D7" i="49"/>
  <c r="D9" i="11"/>
  <c r="D7" i="11"/>
  <c r="D8" i="44"/>
  <c r="D6" i="44"/>
  <c r="D4" i="44"/>
  <c r="D7" i="44"/>
  <c r="D3" i="44"/>
  <c r="D2" i="44"/>
  <c r="D5" i="44"/>
  <c r="D4" i="26"/>
  <c r="D8" i="26"/>
  <c r="D5" i="26"/>
  <c r="D2" i="26"/>
  <c r="D6" i="26"/>
  <c r="D7" i="26"/>
  <c r="D3" i="26"/>
  <c r="D9" i="26"/>
  <c r="D9" i="44"/>
  <c r="E7" i="90"/>
  <c r="C19" i="87"/>
  <c r="C22" i="87" s="1"/>
  <c r="B11" i="89" s="1"/>
  <c r="B17" i="90" s="1"/>
  <c r="E9" i="90"/>
  <c r="D2" i="46"/>
  <c r="D8" i="46"/>
  <c r="D2" i="16"/>
  <c r="D8" i="16"/>
  <c r="D19" i="90"/>
  <c r="C4" i="56"/>
  <c r="C7" i="31"/>
  <c r="C2" i="56"/>
  <c r="C7" i="56"/>
  <c r="C5" i="56"/>
  <c r="C4" i="31"/>
  <c r="C8" i="56"/>
  <c r="C5" i="31"/>
  <c r="C8" i="31"/>
  <c r="C2" i="31"/>
  <c r="C14" i="90"/>
  <c r="B8" i="51"/>
  <c r="B6" i="51"/>
  <c r="B3" i="51"/>
  <c r="B6" i="12"/>
  <c r="B8" i="12"/>
  <c r="B3" i="12"/>
  <c r="B7" i="12"/>
  <c r="B9" i="12"/>
  <c r="B7" i="51"/>
  <c r="B9" i="51"/>
  <c r="D20" i="90"/>
  <c r="C8" i="32"/>
  <c r="C3" i="57"/>
  <c r="C3" i="32"/>
  <c r="C8" i="57"/>
  <c r="F15" i="90"/>
  <c r="E8" i="52"/>
  <c r="E6" i="52"/>
  <c r="E4" i="52"/>
  <c r="E2" i="52"/>
  <c r="E7" i="52"/>
  <c r="E3" i="52"/>
  <c r="E5" i="52"/>
  <c r="E4" i="18"/>
  <c r="E8" i="18"/>
  <c r="E5" i="18"/>
  <c r="E2" i="18"/>
  <c r="E3" i="18"/>
  <c r="E7" i="18"/>
  <c r="E6" i="18"/>
  <c r="E9" i="52"/>
  <c r="E9" i="18"/>
  <c r="C18" i="90"/>
  <c r="B8" i="55"/>
  <c r="B2" i="55"/>
  <c r="B5" i="55"/>
  <c r="B7" i="55"/>
  <c r="B4" i="55"/>
  <c r="B5" i="30"/>
  <c r="B2" i="30"/>
  <c r="B4" i="30"/>
  <c r="B7" i="30"/>
  <c r="B8" i="30"/>
  <c r="E21" i="90"/>
  <c r="D8" i="58"/>
  <c r="D4" i="58"/>
  <c r="D2" i="58"/>
  <c r="D7" i="58"/>
  <c r="D5" i="58"/>
  <c r="D2" i="33"/>
  <c r="D4" i="33"/>
  <c r="D5" i="33"/>
  <c r="D7" i="33"/>
  <c r="D8" i="33"/>
  <c r="E13" i="90"/>
  <c r="D8" i="50"/>
  <c r="D8" i="17"/>
  <c r="D11" i="90"/>
  <c r="C8" i="10"/>
  <c r="C8" i="48"/>
  <c r="B3" i="89"/>
  <c r="B4" i="90" s="1"/>
  <c r="B5" i="41" s="1"/>
  <c r="E16" i="90"/>
  <c r="D7" i="53"/>
  <c r="D5" i="53"/>
  <c r="D3" i="53"/>
  <c r="D6" i="53"/>
  <c r="D8" i="53"/>
  <c r="D2" i="53"/>
  <c r="D4" i="53"/>
  <c r="D5" i="28"/>
  <c r="D2" i="28"/>
  <c r="D6" i="28"/>
  <c r="D3" i="28"/>
  <c r="D4" i="28"/>
  <c r="D8" i="28"/>
  <c r="D7" i="28"/>
  <c r="D9" i="28"/>
  <c r="D9" i="53"/>
  <c r="D10" i="90"/>
  <c r="C4" i="9"/>
  <c r="C3" i="47"/>
  <c r="C4" i="47"/>
  <c r="C5" i="47"/>
  <c r="C8" i="47"/>
  <c r="C3" i="9"/>
  <c r="C6" i="47"/>
  <c r="C5" i="9"/>
  <c r="C8" i="9"/>
  <c r="C6" i="9"/>
  <c r="C7" i="47"/>
  <c r="C7" i="9"/>
  <c r="C9" i="47"/>
  <c r="C9" i="9"/>
  <c r="F6" i="90"/>
  <c r="E8" i="43"/>
  <c r="E6" i="43"/>
  <c r="E4" i="43"/>
  <c r="E2" i="43"/>
  <c r="E7" i="43"/>
  <c r="E5" i="43"/>
  <c r="E3" i="43"/>
  <c r="E3" i="25"/>
  <c r="E7" i="25"/>
  <c r="E4" i="25"/>
  <c r="E8" i="25"/>
  <c r="E5" i="25"/>
  <c r="E2" i="25"/>
  <c r="E6" i="25"/>
  <c r="E9" i="43"/>
  <c r="E9" i="25"/>
  <c r="F8" i="90"/>
  <c r="E8" i="45"/>
  <c r="E6" i="45"/>
  <c r="E4" i="45"/>
  <c r="E2" i="45"/>
  <c r="E7" i="45"/>
  <c r="E3" i="45"/>
  <c r="E5" i="45"/>
  <c r="E2" i="27"/>
  <c r="E6" i="27"/>
  <c r="E7" i="27"/>
  <c r="E3" i="27"/>
  <c r="E8" i="27"/>
  <c r="E4" i="27"/>
  <c r="E5" i="27"/>
  <c r="E9" i="45"/>
  <c r="E9" i="27"/>
  <c r="D5" i="90"/>
  <c r="B19" i="87"/>
  <c r="B17" i="87"/>
  <c r="B3" i="77"/>
  <c r="B8" i="76"/>
  <c r="E18" i="75"/>
  <c r="D18" i="75"/>
  <c r="C18" i="75"/>
  <c r="B18" i="75"/>
  <c r="E8" i="74"/>
  <c r="E10" i="74" s="1"/>
  <c r="D8" i="74"/>
  <c r="D10" i="74" s="1"/>
  <c r="C8" i="74"/>
  <c r="C10" i="74" s="1"/>
  <c r="C12" i="74" s="1"/>
  <c r="C13" i="74" s="1"/>
  <c r="C14" i="74" s="1"/>
  <c r="C15" i="74" s="1"/>
  <c r="C27" i="74" s="1"/>
  <c r="B5" i="73"/>
  <c r="B13" i="71"/>
  <c r="B3" i="70"/>
  <c r="C5" i="79" s="1"/>
  <c r="B39" i="91" s="1"/>
  <c r="B5" i="69"/>
  <c r="G47" i="67"/>
  <c r="G48" i="67" s="1"/>
  <c r="C24" i="65"/>
  <c r="B24" i="65"/>
  <c r="J5" i="64"/>
  <c r="J6" i="64" s="1"/>
  <c r="I5" i="64"/>
  <c r="I6" i="64" s="1"/>
  <c r="H5" i="64"/>
  <c r="H6" i="64" s="1"/>
  <c r="G5" i="64"/>
  <c r="G6" i="64" s="1"/>
  <c r="F5" i="64"/>
  <c r="F6" i="64" s="1"/>
  <c r="A5" i="64"/>
  <c r="A6" i="64" s="1"/>
  <c r="B84" i="62"/>
  <c r="B86" i="62" s="1"/>
  <c r="B79" i="62"/>
  <c r="B74" i="62"/>
  <c r="B8" i="65" s="1"/>
  <c r="B70" i="62"/>
  <c r="B65" i="62"/>
  <c r="B66" i="62" s="1"/>
  <c r="B59" i="62"/>
  <c r="B60" i="62" s="1"/>
  <c r="B12" i="72" s="1"/>
  <c r="B53" i="62"/>
  <c r="B54" i="62" s="1"/>
  <c r="B55" i="62" s="1"/>
  <c r="B4" i="72" s="1"/>
  <c r="B48" i="62"/>
  <c r="B40" i="62"/>
  <c r="B39" i="62"/>
  <c r="C13" i="62"/>
  <c r="C14" i="62" l="1"/>
  <c r="C15" i="62" s="1"/>
  <c r="B9" i="41"/>
  <c r="B4" i="7"/>
  <c r="B9" i="7"/>
  <c r="B5" i="7"/>
  <c r="B3" i="7"/>
  <c r="B3" i="41"/>
  <c r="B6" i="73"/>
  <c r="B75" i="62"/>
  <c r="G8" i="65"/>
  <c r="G9" i="65" s="1"/>
  <c r="G10" i="65" s="1"/>
  <c r="G18" i="65"/>
  <c r="G19" i="65" s="1"/>
  <c r="G20" i="65" s="1"/>
  <c r="K7" i="64"/>
  <c r="K8" i="64" s="1"/>
  <c r="B7" i="64"/>
  <c r="B8" i="64" s="1"/>
  <c r="F2" i="79"/>
  <c r="B9" i="91" s="1"/>
  <c r="F9" i="91" s="1"/>
  <c r="B9" i="65"/>
  <c r="B10" i="65" s="1"/>
  <c r="G7" i="64"/>
  <c r="G8" i="64" s="1"/>
  <c r="E2" i="79" s="1"/>
  <c r="B8" i="91" s="1"/>
  <c r="H7" i="64"/>
  <c r="H8" i="64" s="1"/>
  <c r="I7" i="64"/>
  <c r="I8" i="64" s="1"/>
  <c r="J7" i="64"/>
  <c r="J8" i="64" s="1"/>
  <c r="F7" i="64"/>
  <c r="F8" i="64" s="1"/>
  <c r="D2" i="79" s="1"/>
  <c r="B7" i="91" s="1"/>
  <c r="A7" i="64"/>
  <c r="A8" i="64" s="1"/>
  <c r="B2" i="79" s="1"/>
  <c r="B5" i="91" s="1"/>
  <c r="C17" i="90"/>
  <c r="F15" i="79"/>
  <c r="B183" i="91" s="1"/>
  <c r="C15" i="79"/>
  <c r="B180" i="91" s="1"/>
  <c r="G8" i="90"/>
  <c r="F7" i="45"/>
  <c r="F6" i="45"/>
  <c r="F4" i="45"/>
  <c r="F8" i="45"/>
  <c r="F3" i="45"/>
  <c r="F5" i="45"/>
  <c r="F5" i="27"/>
  <c r="F2" i="45"/>
  <c r="F6" i="27"/>
  <c r="F2" i="27"/>
  <c r="F7" i="27"/>
  <c r="F3" i="27"/>
  <c r="F8" i="27"/>
  <c r="F9" i="27"/>
  <c r="F4" i="27"/>
  <c r="F9" i="45"/>
  <c r="E10" i="90"/>
  <c r="D5" i="47"/>
  <c r="D3" i="47"/>
  <c r="D8" i="47"/>
  <c r="D6" i="47"/>
  <c r="D4" i="47"/>
  <c r="D6" i="9"/>
  <c r="D3" i="9"/>
  <c r="D5" i="9"/>
  <c r="D8" i="9"/>
  <c r="D4" i="9"/>
  <c r="D9" i="47"/>
  <c r="D9" i="9"/>
  <c r="D7" i="47"/>
  <c r="D7" i="9"/>
  <c r="F13" i="90"/>
  <c r="E8" i="50"/>
  <c r="E8" i="17"/>
  <c r="C22" i="90"/>
  <c r="D18" i="90"/>
  <c r="C5" i="55"/>
  <c r="C4" i="55"/>
  <c r="C2" i="55"/>
  <c r="C7" i="30"/>
  <c r="C2" i="30"/>
  <c r="C8" i="55"/>
  <c r="C7" i="55"/>
  <c r="C5" i="30"/>
  <c r="C4" i="30"/>
  <c r="C8" i="30"/>
  <c r="E19" i="90"/>
  <c r="D7" i="56"/>
  <c r="D5" i="56"/>
  <c r="D8" i="56"/>
  <c r="D4" i="56"/>
  <c r="D2" i="56"/>
  <c r="D2" i="31"/>
  <c r="D7" i="31"/>
  <c r="D4" i="31"/>
  <c r="D8" i="31"/>
  <c r="D5" i="31"/>
  <c r="I39" i="91"/>
  <c r="M39" i="91"/>
  <c r="Q39" i="91"/>
  <c r="U39" i="91"/>
  <c r="Y39" i="91"/>
  <c r="AC39" i="91"/>
  <c r="AG39" i="91"/>
  <c r="F39" i="91"/>
  <c r="J39" i="91"/>
  <c r="N39" i="91"/>
  <c r="R39" i="91"/>
  <c r="V39" i="91"/>
  <c r="Z39" i="91"/>
  <c r="AD39" i="91"/>
  <c r="AH39" i="91"/>
  <c r="G39" i="91"/>
  <c r="K39" i="91"/>
  <c r="O39" i="91"/>
  <c r="S39" i="91"/>
  <c r="W39" i="91"/>
  <c r="AA39" i="91"/>
  <c r="AE39" i="91"/>
  <c r="AI39" i="91"/>
  <c r="H39" i="91"/>
  <c r="X39" i="91"/>
  <c r="P39" i="91"/>
  <c r="T39" i="91"/>
  <c r="L39" i="91"/>
  <c r="AB39" i="91"/>
  <c r="D39" i="91"/>
  <c r="AF39" i="91"/>
  <c r="C39" i="91"/>
  <c r="E39" i="91"/>
  <c r="G6" i="90"/>
  <c r="F7" i="43"/>
  <c r="F3" i="43"/>
  <c r="F6" i="43"/>
  <c r="F2" i="43"/>
  <c r="F5" i="43"/>
  <c r="F8" i="43"/>
  <c r="F4" i="43"/>
  <c r="F2" i="25"/>
  <c r="F6" i="25"/>
  <c r="F3" i="25"/>
  <c r="F7" i="25"/>
  <c r="F4" i="25"/>
  <c r="F8" i="25"/>
  <c r="F9" i="25"/>
  <c r="F5" i="25"/>
  <c r="F9" i="43"/>
  <c r="F16" i="90"/>
  <c r="E8" i="53"/>
  <c r="E3" i="53"/>
  <c r="E5" i="53"/>
  <c r="E2" i="53"/>
  <c r="E7" i="53"/>
  <c r="E6" i="53"/>
  <c r="E4" i="53"/>
  <c r="E4" i="28"/>
  <c r="E8" i="28"/>
  <c r="E5" i="28"/>
  <c r="E2" i="28"/>
  <c r="E3" i="28"/>
  <c r="E7" i="28"/>
  <c r="E6" i="28"/>
  <c r="E9" i="28"/>
  <c r="E9" i="53"/>
  <c r="E11" i="90"/>
  <c r="D8" i="48"/>
  <c r="D8" i="10"/>
  <c r="C2" i="90"/>
  <c r="G15" i="90"/>
  <c r="F8" i="52"/>
  <c r="F6" i="52"/>
  <c r="F4" i="52"/>
  <c r="F2" i="52"/>
  <c r="F3" i="52"/>
  <c r="F5" i="52"/>
  <c r="F7" i="52"/>
  <c r="F3" i="18"/>
  <c r="F7" i="18"/>
  <c r="F4" i="18"/>
  <c r="F8" i="18"/>
  <c r="F2" i="18"/>
  <c r="F6" i="18"/>
  <c r="F5" i="18"/>
  <c r="F9" i="52"/>
  <c r="F9" i="18"/>
  <c r="D14" i="90"/>
  <c r="C3" i="51"/>
  <c r="C6" i="51"/>
  <c r="C8" i="12"/>
  <c r="C3" i="12"/>
  <c r="C6" i="12"/>
  <c r="C8" i="51"/>
  <c r="C7" i="51"/>
  <c r="C7" i="12"/>
  <c r="C9" i="51"/>
  <c r="C9" i="12"/>
  <c r="F9" i="90"/>
  <c r="E2" i="46"/>
  <c r="E8" i="46"/>
  <c r="E2" i="16"/>
  <c r="E8" i="16"/>
  <c r="B22" i="87"/>
  <c r="B23" i="87" s="1"/>
  <c r="B2" i="89" s="1"/>
  <c r="B3" i="90" s="1"/>
  <c r="C4" i="90"/>
  <c r="C4" i="7" s="1"/>
  <c r="B4" i="41"/>
  <c r="B8" i="41"/>
  <c r="B2" i="41"/>
  <c r="B6" i="41"/>
  <c r="B7" i="41" s="1"/>
  <c r="B2" i="7"/>
  <c r="B6" i="7"/>
  <c r="B7" i="7" s="1"/>
  <c r="E20" i="90"/>
  <c r="D8" i="57"/>
  <c r="D3" i="57"/>
  <c r="D3" i="32"/>
  <c r="D8" i="32"/>
  <c r="F12" i="90"/>
  <c r="E8" i="49"/>
  <c r="E6" i="49"/>
  <c r="E4" i="49"/>
  <c r="E5" i="49"/>
  <c r="E3" i="49"/>
  <c r="E4" i="11"/>
  <c r="E8" i="11"/>
  <c r="E5" i="11"/>
  <c r="E3" i="11"/>
  <c r="E6" i="11"/>
  <c r="E7" i="11"/>
  <c r="E7" i="49"/>
  <c r="E9" i="11"/>
  <c r="E9" i="49"/>
  <c r="B7" i="79"/>
  <c r="B41" i="62"/>
  <c r="B43" i="62" s="1"/>
  <c r="B44" i="62" s="1"/>
  <c r="B3" i="78" s="1"/>
  <c r="B4" i="78" s="1"/>
  <c r="B5" i="78" s="1"/>
  <c r="B6" i="69"/>
  <c r="B19" i="75"/>
  <c r="B21" i="75" s="1"/>
  <c r="B22" i="75" s="1"/>
  <c r="B23" i="75" s="1"/>
  <c r="B24" i="75" s="1"/>
  <c r="B11" i="79" s="1"/>
  <c r="B129" i="91" s="1"/>
  <c r="B9" i="76"/>
  <c r="F21" i="90"/>
  <c r="E8" i="58"/>
  <c r="E4" i="58"/>
  <c r="E2" i="58"/>
  <c r="E7" i="58"/>
  <c r="E5" i="58"/>
  <c r="E5" i="33"/>
  <c r="E8" i="33"/>
  <c r="E2" i="33"/>
  <c r="E4" i="33"/>
  <c r="E7" i="33"/>
  <c r="F7" i="90"/>
  <c r="E8" i="44"/>
  <c r="E6" i="44"/>
  <c r="E4" i="44"/>
  <c r="E2" i="44"/>
  <c r="E7" i="44"/>
  <c r="E5" i="44"/>
  <c r="E3" i="44"/>
  <c r="E3" i="26"/>
  <c r="E7" i="26"/>
  <c r="E4" i="26"/>
  <c r="E8" i="26"/>
  <c r="E5" i="26"/>
  <c r="E6" i="26"/>
  <c r="E2" i="26"/>
  <c r="E9" i="44"/>
  <c r="E9" i="26"/>
  <c r="E5" i="90"/>
  <c r="D12" i="74"/>
  <c r="D13" i="74" s="1"/>
  <c r="D14" i="74" s="1"/>
  <c r="D15" i="74" s="1"/>
  <c r="D27" i="74" s="1"/>
  <c r="E12" i="74"/>
  <c r="E13" i="74" s="1"/>
  <c r="E14" i="74" s="1"/>
  <c r="E15" i="74" s="1"/>
  <c r="E27" i="74" s="1"/>
  <c r="N9" i="91" l="1"/>
  <c r="AE9" i="91"/>
  <c r="AI9" i="91"/>
  <c r="B12" i="91"/>
  <c r="AB9" i="91"/>
  <c r="Y9" i="91"/>
  <c r="M9" i="91"/>
  <c r="C5" i="7"/>
  <c r="C3" i="7"/>
  <c r="C5" i="41"/>
  <c r="C9" i="41"/>
  <c r="K9" i="91"/>
  <c r="K12" i="91" s="1"/>
  <c r="AD9" i="91"/>
  <c r="AD12" i="91" s="1"/>
  <c r="R9" i="91"/>
  <c r="R12" i="91" s="1"/>
  <c r="D9" i="91"/>
  <c r="D12" i="91" s="1"/>
  <c r="T9" i="91"/>
  <c r="T12" i="91" s="1"/>
  <c r="S9" i="91"/>
  <c r="S12" i="91" s="1"/>
  <c r="AG9" i="91"/>
  <c r="AG12" i="91" s="1"/>
  <c r="P9" i="91"/>
  <c r="P12" i="91" s="1"/>
  <c r="O9" i="91"/>
  <c r="O12" i="91" s="1"/>
  <c r="AC9" i="91"/>
  <c r="AC12" i="91" s="1"/>
  <c r="L9" i="91"/>
  <c r="L12" i="91" s="1"/>
  <c r="G9" i="91"/>
  <c r="G12" i="91" s="1"/>
  <c r="U9" i="91"/>
  <c r="U12" i="91" s="1"/>
  <c r="B28" i="65"/>
  <c r="B49" i="65" s="1"/>
  <c r="F3" i="79" s="1"/>
  <c r="B20" i="91" s="1"/>
  <c r="C9" i="91"/>
  <c r="AH9" i="91"/>
  <c r="AH12" i="91" s="1"/>
  <c r="Q9" i="91"/>
  <c r="Q12" i="91" s="1"/>
  <c r="X9" i="91"/>
  <c r="X12" i="91" s="1"/>
  <c r="Z9" i="91"/>
  <c r="Z12" i="91" s="1"/>
  <c r="I9" i="91"/>
  <c r="H9" i="91"/>
  <c r="H12" i="91" s="1"/>
  <c r="V9" i="91"/>
  <c r="V12" i="91" s="1"/>
  <c r="E9" i="91"/>
  <c r="E12" i="91" s="1"/>
  <c r="AA9" i="91"/>
  <c r="J9" i="91"/>
  <c r="J12" i="91" s="1"/>
  <c r="AF9" i="91"/>
  <c r="AF12" i="91" s="1"/>
  <c r="W9" i="91"/>
  <c r="W12" i="91" s="1"/>
  <c r="AI5" i="91"/>
  <c r="I5" i="91"/>
  <c r="AH5" i="91"/>
  <c r="Z5" i="91"/>
  <c r="G5" i="91"/>
  <c r="H5" i="91"/>
  <c r="M5" i="91"/>
  <c r="D5" i="91"/>
  <c r="C5" i="91"/>
  <c r="K5" i="91"/>
  <c r="L5" i="91"/>
  <c r="Q5" i="91"/>
  <c r="N5" i="91"/>
  <c r="O5" i="91"/>
  <c r="P5" i="91"/>
  <c r="U5" i="91"/>
  <c r="F5" i="91"/>
  <c r="S5" i="91"/>
  <c r="T5" i="91"/>
  <c r="Y5" i="91"/>
  <c r="V5" i="91"/>
  <c r="W5" i="91"/>
  <c r="X5" i="91"/>
  <c r="AC5" i="91"/>
  <c r="AD5" i="91"/>
  <c r="AA5" i="91"/>
  <c r="AB5" i="91"/>
  <c r="AG5" i="91"/>
  <c r="E5" i="91"/>
  <c r="AE5" i="91"/>
  <c r="AF5" i="91"/>
  <c r="R5" i="91"/>
  <c r="J5" i="91"/>
  <c r="I7" i="91"/>
  <c r="J7" i="91"/>
  <c r="K7" i="91"/>
  <c r="E7" i="91"/>
  <c r="C7" i="91"/>
  <c r="M7" i="91"/>
  <c r="N7" i="91"/>
  <c r="O7" i="91"/>
  <c r="AF7" i="91"/>
  <c r="Q7" i="91"/>
  <c r="R7" i="91"/>
  <c r="U7" i="91"/>
  <c r="V7" i="91"/>
  <c r="W7" i="91"/>
  <c r="X7" i="91"/>
  <c r="Y7" i="91"/>
  <c r="Z7" i="91"/>
  <c r="AA7" i="91"/>
  <c r="P7" i="91"/>
  <c r="H7" i="91"/>
  <c r="AC7" i="91"/>
  <c r="AD7" i="91"/>
  <c r="AE7" i="91"/>
  <c r="D7" i="91"/>
  <c r="S7" i="91"/>
  <c r="AG7" i="91"/>
  <c r="AH7" i="91"/>
  <c r="AI7" i="91"/>
  <c r="L7" i="91"/>
  <c r="F7" i="91"/>
  <c r="G7" i="91"/>
  <c r="T7" i="91"/>
  <c r="AB7" i="91"/>
  <c r="O8" i="91"/>
  <c r="P8" i="91"/>
  <c r="U8" i="91"/>
  <c r="J8" i="91"/>
  <c r="S8" i="91"/>
  <c r="T8" i="91"/>
  <c r="Y8" i="91"/>
  <c r="Z8" i="91"/>
  <c r="W8" i="91"/>
  <c r="X8" i="91"/>
  <c r="AC8" i="91"/>
  <c r="E8" i="91"/>
  <c r="AA8" i="91"/>
  <c r="AB8" i="91"/>
  <c r="AG8" i="91"/>
  <c r="R8" i="91"/>
  <c r="AE8" i="91"/>
  <c r="AF8" i="91"/>
  <c r="F8" i="91"/>
  <c r="N8" i="91"/>
  <c r="AI8" i="91"/>
  <c r="I8" i="91"/>
  <c r="V8" i="91"/>
  <c r="AD8" i="91"/>
  <c r="G8" i="91"/>
  <c r="H8" i="91"/>
  <c r="M8" i="91"/>
  <c r="D8" i="91"/>
  <c r="AH8" i="91"/>
  <c r="K8" i="91"/>
  <c r="L8" i="91"/>
  <c r="Q8" i="91"/>
  <c r="C8" i="91"/>
  <c r="B29" i="65"/>
  <c r="F13" i="79" s="1"/>
  <c r="B153" i="91" s="1"/>
  <c r="F17" i="79"/>
  <c r="B203" i="91" s="1"/>
  <c r="C17" i="79"/>
  <c r="B200" i="91" s="1"/>
  <c r="G12" i="90"/>
  <c r="F5" i="49"/>
  <c r="F3" i="49"/>
  <c r="F8" i="49"/>
  <c r="F6" i="49"/>
  <c r="F4" i="49"/>
  <c r="F3" i="11"/>
  <c r="F4" i="11"/>
  <c r="F8" i="11"/>
  <c r="F6" i="11"/>
  <c r="F5" i="11"/>
  <c r="F9" i="49"/>
  <c r="F7" i="49"/>
  <c r="F9" i="11"/>
  <c r="F7" i="11"/>
  <c r="G16" i="90"/>
  <c r="F8" i="53"/>
  <c r="F6" i="53"/>
  <c r="F4" i="53"/>
  <c r="F2" i="53"/>
  <c r="F5" i="53"/>
  <c r="F7" i="53"/>
  <c r="F3" i="53"/>
  <c r="F3" i="28"/>
  <c r="F7" i="28"/>
  <c r="F4" i="28"/>
  <c r="F8" i="28"/>
  <c r="F2" i="28"/>
  <c r="F6" i="28"/>
  <c r="F5" i="28"/>
  <c r="F9" i="53"/>
  <c r="F9" i="28"/>
  <c r="H6" i="90"/>
  <c r="G7" i="43"/>
  <c r="G5" i="43"/>
  <c r="G3" i="43"/>
  <c r="G8" i="43"/>
  <c r="G6" i="43"/>
  <c r="G4" i="43"/>
  <c r="G2" i="43"/>
  <c r="G5" i="25"/>
  <c r="G2" i="25"/>
  <c r="G6" i="25"/>
  <c r="G3" i="25"/>
  <c r="G7" i="25"/>
  <c r="G8" i="25"/>
  <c r="G4" i="25"/>
  <c r="G9" i="43"/>
  <c r="G9" i="25"/>
  <c r="F19" i="90"/>
  <c r="E8" i="56"/>
  <c r="E4" i="56"/>
  <c r="E2" i="56"/>
  <c r="E7" i="56"/>
  <c r="E5" i="56"/>
  <c r="E5" i="31"/>
  <c r="E2" i="31"/>
  <c r="E7" i="31"/>
  <c r="E8" i="31"/>
  <c r="E4" i="31"/>
  <c r="B6" i="56"/>
  <c r="B6" i="31"/>
  <c r="C183" i="91"/>
  <c r="B186" i="91"/>
  <c r="AI12" i="91"/>
  <c r="E18" i="90"/>
  <c r="D7" i="55"/>
  <c r="D8" i="55"/>
  <c r="D5" i="55"/>
  <c r="D4" i="55"/>
  <c r="D2" i="55"/>
  <c r="D7" i="30"/>
  <c r="D4" i="30"/>
  <c r="D8" i="30"/>
  <c r="D2" i="30"/>
  <c r="D5" i="30"/>
  <c r="B3" i="56"/>
  <c r="B3" i="31"/>
  <c r="G180" i="91"/>
  <c r="K180" i="91"/>
  <c r="O180" i="91"/>
  <c r="S180" i="91"/>
  <c r="W180" i="91"/>
  <c r="AA180" i="91"/>
  <c r="AE180" i="91"/>
  <c r="AI180" i="91"/>
  <c r="I183" i="91"/>
  <c r="M183" i="91"/>
  <c r="Q183" i="91"/>
  <c r="U183" i="91"/>
  <c r="Y183" i="91"/>
  <c r="AC183" i="91"/>
  <c r="AG183" i="91"/>
  <c r="E183" i="91"/>
  <c r="Q180" i="91"/>
  <c r="AC180" i="91"/>
  <c r="AG180" i="91"/>
  <c r="O183" i="91"/>
  <c r="AA183" i="91"/>
  <c r="AH180" i="91"/>
  <c r="E180" i="91"/>
  <c r="H180" i="91"/>
  <c r="L180" i="91"/>
  <c r="P180" i="91"/>
  <c r="T180" i="91"/>
  <c r="X180" i="91"/>
  <c r="AB180" i="91"/>
  <c r="AF180" i="91"/>
  <c r="F183" i="91"/>
  <c r="J183" i="91"/>
  <c r="N183" i="91"/>
  <c r="R183" i="91"/>
  <c r="V183" i="91"/>
  <c r="Z183" i="91"/>
  <c r="AD183" i="91"/>
  <c r="AH183" i="91"/>
  <c r="C180" i="91"/>
  <c r="D183" i="91"/>
  <c r="M180" i="91"/>
  <c r="U180" i="91"/>
  <c r="G183" i="91"/>
  <c r="S183" i="91"/>
  <c r="AE183" i="91"/>
  <c r="D180" i="91"/>
  <c r="N180" i="91"/>
  <c r="AD180" i="91"/>
  <c r="L183" i="91"/>
  <c r="P183" i="91"/>
  <c r="X183" i="91"/>
  <c r="AF183" i="91"/>
  <c r="I180" i="91"/>
  <c r="Y180" i="91"/>
  <c r="K183" i="91"/>
  <c r="W183" i="91"/>
  <c r="AI183" i="91"/>
  <c r="F180" i="91"/>
  <c r="J180" i="91"/>
  <c r="R180" i="91"/>
  <c r="V180" i="91"/>
  <c r="Z180" i="91"/>
  <c r="H183" i="91"/>
  <c r="T183" i="91"/>
  <c r="AB183" i="91"/>
  <c r="F12" i="91"/>
  <c r="B30" i="74"/>
  <c r="B9" i="79"/>
  <c r="B109" i="91" s="1"/>
  <c r="B89" i="91"/>
  <c r="F20" i="90"/>
  <c r="E8" i="57"/>
  <c r="E3" i="57"/>
  <c r="E3" i="32"/>
  <c r="E8" i="32"/>
  <c r="G21" i="90"/>
  <c r="F7" i="58"/>
  <c r="F5" i="58"/>
  <c r="F4" i="58"/>
  <c r="F2" i="58"/>
  <c r="F8" i="58"/>
  <c r="F4" i="33"/>
  <c r="F8" i="33"/>
  <c r="F2" i="33"/>
  <c r="F7" i="33"/>
  <c r="F5" i="33"/>
  <c r="C3" i="90"/>
  <c r="B2" i="40"/>
  <c r="B8" i="40"/>
  <c r="B5" i="40"/>
  <c r="B4" i="40"/>
  <c r="B4" i="6"/>
  <c r="B5" i="6"/>
  <c r="B2" i="6"/>
  <c r="B8" i="6"/>
  <c r="E14" i="90"/>
  <c r="D7" i="51"/>
  <c r="D8" i="51"/>
  <c r="D7" i="12"/>
  <c r="D8" i="12"/>
  <c r="D6" i="51"/>
  <c r="D6" i="12"/>
  <c r="D3" i="51"/>
  <c r="D3" i="12"/>
  <c r="D9" i="51"/>
  <c r="D9" i="12"/>
  <c r="B14" i="71"/>
  <c r="F10" i="90"/>
  <c r="E5" i="47"/>
  <c r="E3" i="47"/>
  <c r="E8" i="47"/>
  <c r="E6" i="47"/>
  <c r="E4" i="47"/>
  <c r="E5" i="9"/>
  <c r="E6" i="9"/>
  <c r="E4" i="9"/>
  <c r="E8" i="9"/>
  <c r="E3" i="9"/>
  <c r="E9" i="47"/>
  <c r="E7" i="9"/>
  <c r="E7" i="47"/>
  <c r="E9" i="9"/>
  <c r="D17" i="90"/>
  <c r="AE12" i="91"/>
  <c r="N12" i="91"/>
  <c r="M12" i="91"/>
  <c r="B2" i="51"/>
  <c r="B2" i="12"/>
  <c r="G129" i="91"/>
  <c r="K129" i="91"/>
  <c r="O129" i="91"/>
  <c r="S129" i="91"/>
  <c r="W129" i="91"/>
  <c r="AA129" i="91"/>
  <c r="AE129" i="91"/>
  <c r="AI129" i="91"/>
  <c r="H129" i="91"/>
  <c r="L129" i="91"/>
  <c r="P129" i="91"/>
  <c r="T129" i="91"/>
  <c r="X129" i="91"/>
  <c r="AB129" i="91"/>
  <c r="AF129" i="91"/>
  <c r="M129" i="91"/>
  <c r="U129" i="91"/>
  <c r="AC129" i="91"/>
  <c r="E129" i="91"/>
  <c r="C129" i="91"/>
  <c r="J129" i="91"/>
  <c r="AH129" i="91"/>
  <c r="F129" i="91"/>
  <c r="N129" i="91"/>
  <c r="V129" i="91"/>
  <c r="AD129" i="91"/>
  <c r="I129" i="91"/>
  <c r="Y129" i="91"/>
  <c r="Z129" i="91"/>
  <c r="Q129" i="91"/>
  <c r="AG129" i="91"/>
  <c r="R129" i="91"/>
  <c r="D129" i="91"/>
  <c r="D2" i="90"/>
  <c r="D22" i="90"/>
  <c r="F16" i="79"/>
  <c r="B193" i="91" s="1"/>
  <c r="D16" i="79"/>
  <c r="B191" i="91" s="1"/>
  <c r="E16" i="79"/>
  <c r="B192" i="91" s="1"/>
  <c r="D4" i="90"/>
  <c r="D4" i="7" s="1"/>
  <c r="C8" i="41"/>
  <c r="C4" i="41"/>
  <c r="C2" i="41"/>
  <c r="C2" i="7"/>
  <c r="C6" i="7"/>
  <c r="C7" i="7" s="1"/>
  <c r="C6" i="41"/>
  <c r="C7" i="41" s="1"/>
  <c r="B10" i="73"/>
  <c r="B11" i="73" s="1"/>
  <c r="C9" i="7"/>
  <c r="C3" i="41"/>
  <c r="G7" i="90"/>
  <c r="F7" i="44"/>
  <c r="F5" i="44"/>
  <c r="F8" i="44"/>
  <c r="F3" i="44"/>
  <c r="F2" i="44"/>
  <c r="F6" i="44"/>
  <c r="F4" i="44"/>
  <c r="F2" i="26"/>
  <c r="F6" i="26"/>
  <c r="F3" i="26"/>
  <c r="F7" i="26"/>
  <c r="F4" i="26"/>
  <c r="F8" i="26"/>
  <c r="F5" i="26"/>
  <c r="F9" i="44"/>
  <c r="F9" i="26"/>
  <c r="F14" i="79"/>
  <c r="B173" i="91" s="1"/>
  <c r="C14" i="79"/>
  <c r="B170" i="91" s="1"/>
  <c r="C8" i="79"/>
  <c r="B8" i="79"/>
  <c r="F8" i="79"/>
  <c r="G9" i="90"/>
  <c r="F8" i="46"/>
  <c r="F2" i="46"/>
  <c r="F2" i="16"/>
  <c r="F8" i="16"/>
  <c r="H15" i="90"/>
  <c r="G7" i="52"/>
  <c r="G5" i="52"/>
  <c r="G3" i="52"/>
  <c r="G6" i="52"/>
  <c r="G8" i="52"/>
  <c r="G2" i="52"/>
  <c r="G4" i="52"/>
  <c r="G2" i="18"/>
  <c r="G6" i="18"/>
  <c r="G3" i="18"/>
  <c r="G7" i="18"/>
  <c r="G8" i="18"/>
  <c r="G5" i="18"/>
  <c r="G4" i="18"/>
  <c r="G9" i="52"/>
  <c r="G9" i="18"/>
  <c r="F11" i="90"/>
  <c r="E8" i="48"/>
  <c r="E8" i="10"/>
  <c r="G13" i="90"/>
  <c r="F8" i="50"/>
  <c r="F8" i="17"/>
  <c r="H8" i="90"/>
  <c r="G7" i="45"/>
  <c r="G5" i="45"/>
  <c r="G3" i="45"/>
  <c r="G8" i="45"/>
  <c r="G2" i="45"/>
  <c r="G6" i="45"/>
  <c r="G4" i="45"/>
  <c r="G4" i="27"/>
  <c r="G8" i="27"/>
  <c r="G5" i="27"/>
  <c r="G6" i="27"/>
  <c r="G2" i="27"/>
  <c r="G7" i="27"/>
  <c r="G3" i="27"/>
  <c r="G9" i="45"/>
  <c r="G9" i="27"/>
  <c r="AB12" i="91"/>
  <c r="AA12" i="91"/>
  <c r="Y12" i="91"/>
  <c r="I12" i="91"/>
  <c r="F5" i="90"/>
  <c r="B2" i="15" l="1"/>
  <c r="B6" i="42"/>
  <c r="B2" i="42"/>
  <c r="B4" i="15"/>
  <c r="B7" i="15"/>
  <c r="B9" i="15"/>
  <c r="B9" i="42"/>
  <c r="B5" i="15"/>
  <c r="B6" i="15"/>
  <c r="B5" i="42"/>
  <c r="B7" i="42"/>
  <c r="B8" i="42"/>
  <c r="B4" i="42"/>
  <c r="B8" i="15"/>
  <c r="B3" i="42"/>
  <c r="B3" i="15"/>
  <c r="C12" i="91"/>
  <c r="D5" i="41"/>
  <c r="C13" i="79"/>
  <c r="B150" i="91" s="1"/>
  <c r="AC150" i="91" s="1"/>
  <c r="B50" i="65"/>
  <c r="I15" i="90"/>
  <c r="H7" i="52"/>
  <c r="H5" i="52"/>
  <c r="H3" i="52"/>
  <c r="H8" i="52"/>
  <c r="H2" i="52"/>
  <c r="H4" i="52"/>
  <c r="H6" i="52"/>
  <c r="H5" i="18"/>
  <c r="H2" i="18"/>
  <c r="H6" i="18"/>
  <c r="H7" i="18"/>
  <c r="H8" i="18"/>
  <c r="H4" i="18"/>
  <c r="H3" i="18"/>
  <c r="H9" i="18"/>
  <c r="H9" i="52"/>
  <c r="C2" i="51"/>
  <c r="C2" i="12"/>
  <c r="B2" i="47"/>
  <c r="B2" i="9"/>
  <c r="H89" i="91"/>
  <c r="L89" i="91"/>
  <c r="P89" i="91"/>
  <c r="T89" i="91"/>
  <c r="X89" i="91"/>
  <c r="AB89" i="91"/>
  <c r="AF89" i="91"/>
  <c r="I89" i="91"/>
  <c r="M89" i="91"/>
  <c r="Q89" i="91"/>
  <c r="U89" i="91"/>
  <c r="Y89" i="91"/>
  <c r="AC89" i="91"/>
  <c r="AG89" i="91"/>
  <c r="J89" i="91"/>
  <c r="R89" i="91"/>
  <c r="Z89" i="91"/>
  <c r="AH89" i="91"/>
  <c r="E89" i="91"/>
  <c r="D89" i="91"/>
  <c r="K89" i="91"/>
  <c r="S89" i="91"/>
  <c r="AA89" i="91"/>
  <c r="AI89" i="91"/>
  <c r="C89" i="91"/>
  <c r="N89" i="91"/>
  <c r="AD89" i="91"/>
  <c r="G89" i="91"/>
  <c r="O89" i="91"/>
  <c r="W89" i="91"/>
  <c r="AE89" i="91"/>
  <c r="F89" i="91"/>
  <c r="V89" i="91"/>
  <c r="T186" i="91"/>
  <c r="W186" i="91"/>
  <c r="S186" i="91"/>
  <c r="J186" i="91"/>
  <c r="O186" i="91"/>
  <c r="F18" i="90"/>
  <c r="E8" i="55"/>
  <c r="E4" i="55"/>
  <c r="E7" i="55"/>
  <c r="E5" i="55"/>
  <c r="E2" i="55"/>
  <c r="E2" i="30"/>
  <c r="E7" i="30"/>
  <c r="E8" i="30"/>
  <c r="E4" i="30"/>
  <c r="E5" i="30"/>
  <c r="B5" i="57"/>
  <c r="B5" i="32"/>
  <c r="G192" i="91"/>
  <c r="K192" i="91"/>
  <c r="O192" i="91"/>
  <c r="S192" i="91"/>
  <c r="W192" i="91"/>
  <c r="AA192" i="91"/>
  <c r="AE192" i="91"/>
  <c r="AI192" i="91"/>
  <c r="I192" i="91"/>
  <c r="U192" i="91"/>
  <c r="AG192" i="91"/>
  <c r="F192" i="91"/>
  <c r="R192" i="91"/>
  <c r="AD192" i="91"/>
  <c r="D192" i="91"/>
  <c r="H192" i="91"/>
  <c r="L192" i="91"/>
  <c r="P192" i="91"/>
  <c r="T192" i="91"/>
  <c r="X192" i="91"/>
  <c r="AB192" i="91"/>
  <c r="AF192" i="91"/>
  <c r="M192" i="91"/>
  <c r="Y192" i="91"/>
  <c r="E192" i="91"/>
  <c r="N192" i="91"/>
  <c r="Z192" i="91"/>
  <c r="Q192" i="91"/>
  <c r="AC192" i="91"/>
  <c r="J192" i="91"/>
  <c r="V192" i="91"/>
  <c r="AH192" i="91"/>
  <c r="C192" i="91"/>
  <c r="E22" i="90"/>
  <c r="E2" i="51"/>
  <c r="E2" i="12"/>
  <c r="B2" i="49"/>
  <c r="B2" i="11"/>
  <c r="I109" i="91"/>
  <c r="M109" i="91"/>
  <c r="Q109" i="91"/>
  <c r="U109" i="91"/>
  <c r="Y109" i="91"/>
  <c r="AC109" i="91"/>
  <c r="AG109" i="91"/>
  <c r="F109" i="91"/>
  <c r="J109" i="91"/>
  <c r="N109" i="91"/>
  <c r="R109" i="91"/>
  <c r="V109" i="91"/>
  <c r="Z109" i="91"/>
  <c r="AD109" i="91"/>
  <c r="AH109" i="91"/>
  <c r="K109" i="91"/>
  <c r="S109" i="91"/>
  <c r="AA109" i="91"/>
  <c r="AI109" i="91"/>
  <c r="E109" i="91"/>
  <c r="W109" i="91"/>
  <c r="L109" i="91"/>
  <c r="T109" i="91"/>
  <c r="AB109" i="91"/>
  <c r="C109" i="91"/>
  <c r="D109" i="91"/>
  <c r="G109" i="91"/>
  <c r="AE109" i="91"/>
  <c r="H109" i="91"/>
  <c r="P109" i="91"/>
  <c r="AF109" i="91"/>
  <c r="O109" i="91"/>
  <c r="X109" i="91"/>
  <c r="H186" i="91"/>
  <c r="K186" i="91"/>
  <c r="X186" i="91"/>
  <c r="G186" i="91"/>
  <c r="C3" i="56"/>
  <c r="C3" i="31"/>
  <c r="V186" i="91"/>
  <c r="F6" i="56"/>
  <c r="F6" i="31"/>
  <c r="F186" i="91"/>
  <c r="E3" i="56"/>
  <c r="E3" i="31"/>
  <c r="AG186" i="91"/>
  <c r="Q186" i="91"/>
  <c r="B17" i="91"/>
  <c r="C6" i="56"/>
  <c r="C6" i="31"/>
  <c r="H12" i="90"/>
  <c r="G5" i="49"/>
  <c r="G3" i="49"/>
  <c r="G8" i="49"/>
  <c r="G6" i="49"/>
  <c r="G4" i="49"/>
  <c r="G6" i="11"/>
  <c r="G3" i="11"/>
  <c r="G4" i="11"/>
  <c r="G8" i="11"/>
  <c r="G5" i="11"/>
  <c r="G7" i="11"/>
  <c r="G7" i="49"/>
  <c r="G9" i="49"/>
  <c r="G9" i="11"/>
  <c r="C10" i="79"/>
  <c r="B102" i="91"/>
  <c r="B100" i="91"/>
  <c r="D6" i="56"/>
  <c r="D6" i="31"/>
  <c r="D186" i="91"/>
  <c r="E186" i="91"/>
  <c r="E6" i="56"/>
  <c r="E6" i="31"/>
  <c r="U186" i="91"/>
  <c r="B9" i="56"/>
  <c r="B9" i="31"/>
  <c r="C186" i="91"/>
  <c r="H9" i="90"/>
  <c r="G8" i="46"/>
  <c r="G2" i="46"/>
  <c r="G2" i="16"/>
  <c r="G8" i="16"/>
  <c r="B3" i="55"/>
  <c r="B3" i="30"/>
  <c r="I170" i="91"/>
  <c r="M170" i="91"/>
  <c r="Q170" i="91"/>
  <c r="U170" i="91"/>
  <c r="Y170" i="91"/>
  <c r="AC170" i="91"/>
  <c r="AG170" i="91"/>
  <c r="G173" i="91"/>
  <c r="K173" i="91"/>
  <c r="O173" i="91"/>
  <c r="S173" i="91"/>
  <c r="W173" i="91"/>
  <c r="AA173" i="91"/>
  <c r="AE173" i="91"/>
  <c r="AI173" i="91"/>
  <c r="D170" i="91"/>
  <c r="G170" i="91"/>
  <c r="W170" i="91"/>
  <c r="AI170" i="91"/>
  <c r="Q173" i="91"/>
  <c r="AC173" i="91"/>
  <c r="F170" i="91"/>
  <c r="J170" i="91"/>
  <c r="N170" i="91"/>
  <c r="R170" i="91"/>
  <c r="V170" i="91"/>
  <c r="Z170" i="91"/>
  <c r="AD170" i="91"/>
  <c r="AH170" i="91"/>
  <c r="H173" i="91"/>
  <c r="L173" i="91"/>
  <c r="P173" i="91"/>
  <c r="T173" i="91"/>
  <c r="X173" i="91"/>
  <c r="AB173" i="91"/>
  <c r="AF173" i="91"/>
  <c r="E170" i="91"/>
  <c r="C170" i="91"/>
  <c r="O170" i="91"/>
  <c r="S170" i="91"/>
  <c r="AE170" i="91"/>
  <c r="I173" i="91"/>
  <c r="U173" i="91"/>
  <c r="AG173" i="91"/>
  <c r="E173" i="91"/>
  <c r="K170" i="91"/>
  <c r="AA170" i="91"/>
  <c r="M173" i="91"/>
  <c r="Y173" i="91"/>
  <c r="H170" i="91"/>
  <c r="L170" i="91"/>
  <c r="P170" i="91"/>
  <c r="T170" i="91"/>
  <c r="X170" i="91"/>
  <c r="AB170" i="91"/>
  <c r="AF170" i="91"/>
  <c r="F173" i="91"/>
  <c r="J173" i="91"/>
  <c r="N173" i="91"/>
  <c r="R173" i="91"/>
  <c r="V173" i="91"/>
  <c r="Z173" i="91"/>
  <c r="AD173" i="91"/>
  <c r="AH173" i="91"/>
  <c r="D173" i="91"/>
  <c r="H13" i="90"/>
  <c r="G8" i="50"/>
  <c r="G8" i="17"/>
  <c r="F10" i="79"/>
  <c r="B123" i="91" s="1"/>
  <c r="B103" i="91"/>
  <c r="B176" i="91"/>
  <c r="B6" i="55"/>
  <c r="B6" i="30"/>
  <c r="C173" i="91"/>
  <c r="B4" i="57"/>
  <c r="B4" i="32"/>
  <c r="I191" i="91"/>
  <c r="M191" i="91"/>
  <c r="Q191" i="91"/>
  <c r="U191" i="91"/>
  <c r="Y191" i="91"/>
  <c r="AC191" i="91"/>
  <c r="AG191" i="91"/>
  <c r="D191" i="91"/>
  <c r="G191" i="91"/>
  <c r="AA191" i="91"/>
  <c r="L191" i="91"/>
  <c r="X191" i="91"/>
  <c r="F191" i="91"/>
  <c r="J191" i="91"/>
  <c r="N191" i="91"/>
  <c r="R191" i="91"/>
  <c r="V191" i="91"/>
  <c r="Z191" i="91"/>
  <c r="AD191" i="91"/>
  <c r="AH191" i="91"/>
  <c r="E191" i="91"/>
  <c r="K191" i="91"/>
  <c r="S191" i="91"/>
  <c r="AE191" i="91"/>
  <c r="C191" i="91"/>
  <c r="P191" i="91"/>
  <c r="AB191" i="91"/>
  <c r="O191" i="91"/>
  <c r="W191" i="91"/>
  <c r="AI191" i="91"/>
  <c r="H191" i="91"/>
  <c r="T191" i="91"/>
  <c r="AF191" i="91"/>
  <c r="E2" i="90"/>
  <c r="G10" i="90"/>
  <c r="F8" i="47"/>
  <c r="F6" i="47"/>
  <c r="F4" i="47"/>
  <c r="F5" i="47"/>
  <c r="F3" i="47"/>
  <c r="F4" i="9"/>
  <c r="F8" i="9"/>
  <c r="F5" i="9"/>
  <c r="F3" i="9"/>
  <c r="F6" i="9"/>
  <c r="F9" i="47"/>
  <c r="F7" i="47"/>
  <c r="F7" i="9"/>
  <c r="F9" i="9"/>
  <c r="F14" i="90"/>
  <c r="E8" i="51"/>
  <c r="E7" i="51"/>
  <c r="E7" i="12"/>
  <c r="E8" i="12"/>
  <c r="E3" i="12"/>
  <c r="E6" i="51"/>
  <c r="E6" i="12"/>
  <c r="E3" i="51"/>
  <c r="E9" i="51"/>
  <c r="E9" i="12"/>
  <c r="H21" i="90"/>
  <c r="G7" i="58"/>
  <c r="G5" i="58"/>
  <c r="G8" i="58"/>
  <c r="G4" i="58"/>
  <c r="G2" i="58"/>
  <c r="G7" i="33"/>
  <c r="G4" i="33"/>
  <c r="G8" i="33"/>
  <c r="G2" i="33"/>
  <c r="G5" i="33"/>
  <c r="E11" i="79"/>
  <c r="B132" i="91" s="1"/>
  <c r="D11" i="79"/>
  <c r="B131" i="91" s="1"/>
  <c r="D8" i="79"/>
  <c r="E8" i="79"/>
  <c r="E10" i="79" s="1"/>
  <c r="F3" i="56"/>
  <c r="F3" i="31"/>
  <c r="P186" i="91"/>
  <c r="D3" i="56"/>
  <c r="D3" i="31"/>
  <c r="AH186" i="91"/>
  <c r="R186" i="91"/>
  <c r="AC186" i="91"/>
  <c r="M186" i="91"/>
  <c r="G19" i="90"/>
  <c r="G6" i="56" s="1"/>
  <c r="F8" i="56"/>
  <c r="F4" i="56"/>
  <c r="F2" i="56"/>
  <c r="F7" i="56"/>
  <c r="F5" i="56"/>
  <c r="F4" i="31"/>
  <c r="F2" i="31"/>
  <c r="F7" i="31"/>
  <c r="F8" i="31"/>
  <c r="F5" i="31"/>
  <c r="H16" i="90"/>
  <c r="G7" i="53"/>
  <c r="G2" i="53"/>
  <c r="G4" i="53"/>
  <c r="G6" i="53"/>
  <c r="G5" i="53"/>
  <c r="G3" i="53"/>
  <c r="G8" i="53"/>
  <c r="G2" i="28"/>
  <c r="G6" i="28"/>
  <c r="G3" i="28"/>
  <c r="G7" i="28"/>
  <c r="G8" i="28"/>
  <c r="G5" i="28"/>
  <c r="G4" i="28"/>
  <c r="G9" i="53"/>
  <c r="G9" i="28"/>
  <c r="B3" i="58"/>
  <c r="B3" i="33"/>
  <c r="C200" i="91"/>
  <c r="E4" i="90"/>
  <c r="E5" i="41" s="1"/>
  <c r="D4" i="41"/>
  <c r="D8" i="41"/>
  <c r="D6" i="41"/>
  <c r="D7" i="41" s="1"/>
  <c r="D6" i="7"/>
  <c r="D7" i="7" s="1"/>
  <c r="D2" i="7"/>
  <c r="D2" i="41"/>
  <c r="D3" i="41"/>
  <c r="D3" i="7"/>
  <c r="D9" i="41"/>
  <c r="D9" i="7"/>
  <c r="AF186" i="91"/>
  <c r="Z186" i="91"/>
  <c r="D5" i="7"/>
  <c r="I8" i="90"/>
  <c r="H8" i="45"/>
  <c r="H6" i="45"/>
  <c r="H3" i="45"/>
  <c r="H7" i="45"/>
  <c r="H5" i="45"/>
  <c r="H2" i="45"/>
  <c r="H4" i="45"/>
  <c r="H3" i="27"/>
  <c r="H7" i="27"/>
  <c r="H4" i="27"/>
  <c r="H5" i="27"/>
  <c r="H6" i="27"/>
  <c r="H8" i="27"/>
  <c r="H2" i="27"/>
  <c r="H9" i="45"/>
  <c r="H9" i="27"/>
  <c r="G11" i="90"/>
  <c r="F8" i="48"/>
  <c r="F8" i="10"/>
  <c r="B10" i="79"/>
  <c r="B119" i="91" s="1"/>
  <c r="B99" i="91"/>
  <c r="H7" i="90"/>
  <c r="G7" i="44"/>
  <c r="G5" i="44"/>
  <c r="G3" i="44"/>
  <c r="G8" i="44"/>
  <c r="G6" i="44"/>
  <c r="G4" i="44"/>
  <c r="G2" i="44"/>
  <c r="G5" i="26"/>
  <c r="G2" i="26"/>
  <c r="G6" i="26"/>
  <c r="G3" i="26"/>
  <c r="G7" i="26"/>
  <c r="G4" i="26"/>
  <c r="G8" i="26"/>
  <c r="G9" i="26"/>
  <c r="G9" i="44"/>
  <c r="C153" i="91"/>
  <c r="B156" i="91"/>
  <c r="B6" i="57"/>
  <c r="B6" i="32"/>
  <c r="I193" i="91"/>
  <c r="M193" i="91"/>
  <c r="Q193" i="91"/>
  <c r="U193" i="91"/>
  <c r="Y193" i="91"/>
  <c r="AC193" i="91"/>
  <c r="AG193" i="91"/>
  <c r="C193" i="91"/>
  <c r="O193" i="91"/>
  <c r="AA193" i="91"/>
  <c r="T193" i="91"/>
  <c r="AF193" i="91"/>
  <c r="F193" i="91"/>
  <c r="J193" i="91"/>
  <c r="N193" i="91"/>
  <c r="R193" i="91"/>
  <c r="V193" i="91"/>
  <c r="Z193" i="91"/>
  <c r="AD193" i="91"/>
  <c r="AH193" i="91"/>
  <c r="G193" i="91"/>
  <c r="S193" i="91"/>
  <c r="AE193" i="91"/>
  <c r="H193" i="91"/>
  <c r="P193" i="91"/>
  <c r="AB193" i="91"/>
  <c r="E193" i="91"/>
  <c r="K193" i="91"/>
  <c r="W193" i="91"/>
  <c r="AI193" i="91"/>
  <c r="D193" i="91"/>
  <c r="L193" i="91"/>
  <c r="X193" i="91"/>
  <c r="B196" i="91"/>
  <c r="D2" i="51"/>
  <c r="D2" i="12"/>
  <c r="E17" i="90"/>
  <c r="C6" i="79"/>
  <c r="D6" i="79"/>
  <c r="B81" i="91" s="1"/>
  <c r="F6" i="79"/>
  <c r="B83" i="91" s="1"/>
  <c r="E6" i="79"/>
  <c r="D3" i="90"/>
  <c r="C2" i="6"/>
  <c r="C8" i="6"/>
  <c r="C5" i="40"/>
  <c r="C5" i="6"/>
  <c r="C2" i="40"/>
  <c r="C4" i="40"/>
  <c r="C8" i="40"/>
  <c r="C4" i="6"/>
  <c r="G20" i="90"/>
  <c r="F3" i="57"/>
  <c r="F8" i="57"/>
  <c r="F3" i="32"/>
  <c r="F8" i="32"/>
  <c r="AB186" i="91"/>
  <c r="AI186" i="91"/>
  <c r="L186" i="91"/>
  <c r="AE186" i="91"/>
  <c r="AD186" i="91"/>
  <c r="N186" i="91"/>
  <c r="AA186" i="91"/>
  <c r="Y186" i="91"/>
  <c r="I186" i="91"/>
  <c r="G3" i="31"/>
  <c r="I6" i="90"/>
  <c r="H6" i="43"/>
  <c r="H2" i="43"/>
  <c r="H5" i="43"/>
  <c r="H8" i="43"/>
  <c r="H4" i="43"/>
  <c r="H7" i="43"/>
  <c r="H3" i="43"/>
  <c r="H4" i="25"/>
  <c r="H8" i="25"/>
  <c r="H5" i="25"/>
  <c r="H2" i="25"/>
  <c r="H6" i="25"/>
  <c r="H7" i="25"/>
  <c r="H3" i="25"/>
  <c r="H9" i="25"/>
  <c r="H9" i="43"/>
  <c r="B6" i="58"/>
  <c r="B6" i="33"/>
  <c r="C203" i="91"/>
  <c r="B206" i="91"/>
  <c r="G5" i="90"/>
  <c r="C8" i="42" l="1"/>
  <c r="C5" i="42"/>
  <c r="C4" i="42"/>
  <c r="C5" i="15"/>
  <c r="C7" i="15"/>
  <c r="C6" i="15"/>
  <c r="C4" i="15"/>
  <c r="C8" i="15"/>
  <c r="C6" i="42"/>
  <c r="C9" i="42"/>
  <c r="C7" i="42"/>
  <c r="C2" i="42"/>
  <c r="C2" i="15"/>
  <c r="C9" i="15"/>
  <c r="C3" i="15"/>
  <c r="C3" i="42"/>
  <c r="AF153" i="91"/>
  <c r="Q150" i="91"/>
  <c r="K153" i="91"/>
  <c r="I150" i="91"/>
  <c r="S153" i="91"/>
  <c r="E153" i="91"/>
  <c r="E156" i="91" s="1"/>
  <c r="G150" i="91"/>
  <c r="AC153" i="91"/>
  <c r="AC156" i="91" s="1"/>
  <c r="W150" i="91"/>
  <c r="D153" i="91"/>
  <c r="D156" i="91" s="1"/>
  <c r="Y150" i="91"/>
  <c r="V153" i="91"/>
  <c r="V156" i="91" s="1"/>
  <c r="P153" i="91"/>
  <c r="P156" i="91" s="1"/>
  <c r="N153" i="91"/>
  <c r="N156" i="91" s="1"/>
  <c r="H153" i="91"/>
  <c r="F153" i="91"/>
  <c r="F156" i="91" s="1"/>
  <c r="AD150" i="91"/>
  <c r="T150" i="91"/>
  <c r="N150" i="91"/>
  <c r="L150" i="91"/>
  <c r="F150" i="91"/>
  <c r="D150" i="91"/>
  <c r="AE150" i="91"/>
  <c r="AA150" i="91"/>
  <c r="AA153" i="91"/>
  <c r="AA156" i="91" s="1"/>
  <c r="E4" i="7"/>
  <c r="E5" i="7"/>
  <c r="R153" i="91"/>
  <c r="R156" i="91" s="1"/>
  <c r="P150" i="91"/>
  <c r="S150" i="91"/>
  <c r="O150" i="91"/>
  <c r="L153" i="91"/>
  <c r="L156" i="91" s="1"/>
  <c r="J150" i="91"/>
  <c r="W153" i="91"/>
  <c r="W156" i="91" s="1"/>
  <c r="U150" i="91"/>
  <c r="J153" i="91"/>
  <c r="J156" i="91" s="1"/>
  <c r="H150" i="91"/>
  <c r="E150" i="91"/>
  <c r="C150" i="91"/>
  <c r="AH150" i="91"/>
  <c r="Y153" i="91"/>
  <c r="Y156" i="91" s="1"/>
  <c r="O153" i="91"/>
  <c r="O156" i="91" s="1"/>
  <c r="M150" i="91"/>
  <c r="AH153" i="91"/>
  <c r="AH156" i="91" s="1"/>
  <c r="AF150" i="91"/>
  <c r="AG153" i="91"/>
  <c r="AG156" i="91" s="1"/>
  <c r="Q153" i="91"/>
  <c r="Q156" i="91" s="1"/>
  <c r="AB153" i="91"/>
  <c r="AB156" i="91" s="1"/>
  <c r="Z150" i="91"/>
  <c r="K150" i="91"/>
  <c r="G153" i="91"/>
  <c r="G156" i="91" s="1"/>
  <c r="B3" i="23"/>
  <c r="AD153" i="91"/>
  <c r="AB150" i="91"/>
  <c r="U153" i="91"/>
  <c r="U156" i="91" s="1"/>
  <c r="M153" i="91"/>
  <c r="M156" i="91" s="1"/>
  <c r="X153" i="91"/>
  <c r="X156" i="91" s="1"/>
  <c r="V150" i="91"/>
  <c r="AI153" i="91"/>
  <c r="AI156" i="91" s="1"/>
  <c r="AG150" i="91"/>
  <c r="Z153" i="91"/>
  <c r="Z156" i="91" s="1"/>
  <c r="X150" i="91"/>
  <c r="I153" i="91"/>
  <c r="I156" i="91" s="1"/>
  <c r="AI150" i="91"/>
  <c r="T153" i="91"/>
  <c r="T156" i="91" s="1"/>
  <c r="R150" i="91"/>
  <c r="AE153" i="91"/>
  <c r="AE156" i="91" s="1"/>
  <c r="F17" i="90"/>
  <c r="B3" i="54" s="1"/>
  <c r="D6" i="57"/>
  <c r="D6" i="32"/>
  <c r="D196" i="91"/>
  <c r="AE196" i="91"/>
  <c r="N196" i="91"/>
  <c r="T196" i="91"/>
  <c r="AG196" i="91"/>
  <c r="Q196" i="91"/>
  <c r="B101" i="91"/>
  <c r="D10" i="79"/>
  <c r="B121" i="91" s="1"/>
  <c r="AF156" i="91"/>
  <c r="K156" i="91"/>
  <c r="B6" i="50"/>
  <c r="B7" i="50" s="1"/>
  <c r="B6" i="17"/>
  <c r="B7" i="17" s="1"/>
  <c r="G123" i="91"/>
  <c r="K123" i="91"/>
  <c r="O123" i="91"/>
  <c r="S123" i="91"/>
  <c r="W123" i="91"/>
  <c r="AA123" i="91"/>
  <c r="AE123" i="91"/>
  <c r="AI123" i="91"/>
  <c r="H123" i="91"/>
  <c r="L123" i="91"/>
  <c r="P123" i="91"/>
  <c r="T123" i="91"/>
  <c r="X123" i="91"/>
  <c r="AB123" i="91"/>
  <c r="AF123" i="91"/>
  <c r="M123" i="91"/>
  <c r="U123" i="91"/>
  <c r="AC123" i="91"/>
  <c r="C123" i="91"/>
  <c r="D123" i="91"/>
  <c r="J123" i="91"/>
  <c r="AH123" i="91"/>
  <c r="F123" i="91"/>
  <c r="N123" i="91"/>
  <c r="V123" i="91"/>
  <c r="AD123" i="91"/>
  <c r="Q123" i="91"/>
  <c r="AG123" i="91"/>
  <c r="Z123" i="91"/>
  <c r="I123" i="91"/>
  <c r="Y123" i="91"/>
  <c r="R123" i="91"/>
  <c r="E123" i="91"/>
  <c r="B126" i="91"/>
  <c r="D6" i="55"/>
  <c r="D6" i="30"/>
  <c r="D176" i="91"/>
  <c r="F6" i="55"/>
  <c r="F6" i="30"/>
  <c r="F176" i="91"/>
  <c r="Y176" i="91"/>
  <c r="T176" i="91"/>
  <c r="AA176" i="91"/>
  <c r="B3" i="48"/>
  <c r="B3" i="10"/>
  <c r="H100" i="91"/>
  <c r="L100" i="91"/>
  <c r="P100" i="91"/>
  <c r="T100" i="91"/>
  <c r="X100" i="91"/>
  <c r="AB100" i="91"/>
  <c r="AF100" i="91"/>
  <c r="I100" i="91"/>
  <c r="M100" i="91"/>
  <c r="Q100" i="91"/>
  <c r="U100" i="91"/>
  <c r="Y100" i="91"/>
  <c r="AC100" i="91"/>
  <c r="AG100" i="91"/>
  <c r="F100" i="91"/>
  <c r="N100" i="91"/>
  <c r="V100" i="91"/>
  <c r="AD100" i="91"/>
  <c r="E100" i="91"/>
  <c r="D100" i="91"/>
  <c r="S100" i="91"/>
  <c r="G100" i="91"/>
  <c r="O100" i="91"/>
  <c r="W100" i="91"/>
  <c r="AE100" i="91"/>
  <c r="J100" i="91"/>
  <c r="R100" i="91"/>
  <c r="Z100" i="91"/>
  <c r="AH100" i="91"/>
  <c r="C100" i="91"/>
  <c r="K100" i="91"/>
  <c r="AI100" i="91"/>
  <c r="AA100" i="91"/>
  <c r="F9" i="56"/>
  <c r="F9" i="31"/>
  <c r="G2" i="49"/>
  <c r="G2" i="11"/>
  <c r="B9" i="57"/>
  <c r="B9" i="32"/>
  <c r="C196" i="91"/>
  <c r="S196" i="91"/>
  <c r="Z196" i="91"/>
  <c r="AA196" i="91"/>
  <c r="B4" i="51"/>
  <c r="B4" i="12"/>
  <c r="G131" i="91"/>
  <c r="K131" i="91"/>
  <c r="O131" i="91"/>
  <c r="S131" i="91"/>
  <c r="W131" i="91"/>
  <c r="AA131" i="91"/>
  <c r="AE131" i="91"/>
  <c r="AI131" i="91"/>
  <c r="I131" i="91"/>
  <c r="N131" i="91"/>
  <c r="T131" i="91"/>
  <c r="Y131" i="91"/>
  <c r="AD131" i="91"/>
  <c r="H131" i="91"/>
  <c r="M131" i="91"/>
  <c r="R131" i="91"/>
  <c r="X131" i="91"/>
  <c r="AC131" i="91"/>
  <c r="AH131" i="91"/>
  <c r="J131" i="91"/>
  <c r="P131" i="91"/>
  <c r="U131" i="91"/>
  <c r="Z131" i="91"/>
  <c r="AF131" i="91"/>
  <c r="D131" i="91"/>
  <c r="E131" i="91"/>
  <c r="F131" i="91"/>
  <c r="L131" i="91"/>
  <c r="Q131" i="91"/>
  <c r="V131" i="91"/>
  <c r="AB131" i="91"/>
  <c r="AG131" i="91"/>
  <c r="C131" i="91"/>
  <c r="I21" i="90"/>
  <c r="H8" i="58"/>
  <c r="H4" i="58"/>
  <c r="H2" i="58"/>
  <c r="H5" i="58"/>
  <c r="H7" i="58"/>
  <c r="H2" i="33"/>
  <c r="H4" i="33"/>
  <c r="H5" i="33"/>
  <c r="H7" i="33"/>
  <c r="H8" i="33"/>
  <c r="F4" i="57"/>
  <c r="F4" i="32"/>
  <c r="R176" i="91"/>
  <c r="AG176" i="91"/>
  <c r="AF176" i="91"/>
  <c r="D3" i="55"/>
  <c r="D3" i="30"/>
  <c r="W176" i="91"/>
  <c r="G176" i="91"/>
  <c r="D9" i="56"/>
  <c r="D9" i="31"/>
  <c r="H9" i="56"/>
  <c r="E5" i="57"/>
  <c r="E5" i="32"/>
  <c r="H20" i="90"/>
  <c r="G8" i="57"/>
  <c r="G3" i="57"/>
  <c r="G8" i="32"/>
  <c r="G3" i="32"/>
  <c r="P196" i="91"/>
  <c r="V196" i="91"/>
  <c r="O196" i="91"/>
  <c r="I196" i="91"/>
  <c r="B2" i="48"/>
  <c r="F99" i="91"/>
  <c r="J99" i="91"/>
  <c r="N99" i="91"/>
  <c r="R99" i="91"/>
  <c r="V99" i="91"/>
  <c r="Z99" i="91"/>
  <c r="AD99" i="91"/>
  <c r="AH99" i="91"/>
  <c r="B2" i="10"/>
  <c r="G99" i="91"/>
  <c r="K99" i="91"/>
  <c r="O99" i="91"/>
  <c r="S99" i="91"/>
  <c r="W99" i="91"/>
  <c r="AA99" i="91"/>
  <c r="AE99" i="91"/>
  <c r="AI99" i="91"/>
  <c r="L99" i="91"/>
  <c r="T99" i="91"/>
  <c r="AB99" i="91"/>
  <c r="M99" i="91"/>
  <c r="U99" i="91"/>
  <c r="AC99" i="91"/>
  <c r="C99" i="91"/>
  <c r="H99" i="91"/>
  <c r="P99" i="91"/>
  <c r="X99" i="91"/>
  <c r="AF99" i="91"/>
  <c r="Q99" i="91"/>
  <c r="Y99" i="91"/>
  <c r="D99" i="91"/>
  <c r="I99" i="91"/>
  <c r="AG99" i="91"/>
  <c r="E99" i="91"/>
  <c r="F2" i="90"/>
  <c r="S156" i="91"/>
  <c r="N176" i="91"/>
  <c r="U176" i="91"/>
  <c r="AB176" i="91"/>
  <c r="B3" i="40"/>
  <c r="H17" i="91"/>
  <c r="L17" i="91"/>
  <c r="P17" i="91"/>
  <c r="T17" i="91"/>
  <c r="X17" i="91"/>
  <c r="AB17" i="91"/>
  <c r="AF17" i="91"/>
  <c r="I17" i="91"/>
  <c r="M17" i="91"/>
  <c r="Q17" i="91"/>
  <c r="U17" i="91"/>
  <c r="Y17" i="91"/>
  <c r="AC17" i="91"/>
  <c r="AG17" i="91"/>
  <c r="F17" i="91"/>
  <c r="J17" i="91"/>
  <c r="N17" i="91"/>
  <c r="R17" i="91"/>
  <c r="V17" i="91"/>
  <c r="Z17" i="91"/>
  <c r="AD17" i="91"/>
  <c r="AH17" i="91"/>
  <c r="G17" i="91"/>
  <c r="W17" i="91"/>
  <c r="E17" i="91"/>
  <c r="C17" i="91"/>
  <c r="S17" i="91"/>
  <c r="D17" i="91"/>
  <c r="B3" i="6"/>
  <c r="K17" i="91"/>
  <c r="AA17" i="91"/>
  <c r="AE17" i="91"/>
  <c r="O17" i="91"/>
  <c r="AI17" i="91"/>
  <c r="C2" i="49"/>
  <c r="C2" i="11"/>
  <c r="C6" i="58"/>
  <c r="C6" i="33"/>
  <c r="D203" i="91"/>
  <c r="E6" i="57"/>
  <c r="E6" i="32"/>
  <c r="E196" i="91"/>
  <c r="AD196" i="91"/>
  <c r="B2" i="57"/>
  <c r="B7" i="57"/>
  <c r="G14" i="90"/>
  <c r="F8" i="51"/>
  <c r="F7" i="51"/>
  <c r="F8" i="12"/>
  <c r="F7" i="12"/>
  <c r="F9" i="12"/>
  <c r="F6" i="12"/>
  <c r="F3" i="12"/>
  <c r="F6" i="51"/>
  <c r="F3" i="51"/>
  <c r="F9" i="51"/>
  <c r="V176" i="91"/>
  <c r="E176" i="91"/>
  <c r="E6" i="55"/>
  <c r="E6" i="30"/>
  <c r="E3" i="55"/>
  <c r="E3" i="30"/>
  <c r="AC176" i="91"/>
  <c r="K176" i="91"/>
  <c r="G9" i="56"/>
  <c r="G9" i="31"/>
  <c r="F2" i="51"/>
  <c r="F22" i="90"/>
  <c r="E2" i="47"/>
  <c r="E2" i="9"/>
  <c r="B6" i="46"/>
  <c r="B7" i="46" s="1"/>
  <c r="B6" i="16"/>
  <c r="B7" i="16" s="1"/>
  <c r="C83" i="91"/>
  <c r="B86" i="91"/>
  <c r="AI196" i="91"/>
  <c r="AB196" i="91"/>
  <c r="J196" i="91"/>
  <c r="AC196" i="91"/>
  <c r="M196" i="91"/>
  <c r="B9" i="54"/>
  <c r="B9" i="23"/>
  <c r="C156" i="91"/>
  <c r="I7" i="90"/>
  <c r="H8" i="44"/>
  <c r="H6" i="44"/>
  <c r="H7" i="44"/>
  <c r="H2" i="44"/>
  <c r="H5" i="44"/>
  <c r="H4" i="44"/>
  <c r="H3" i="44"/>
  <c r="H4" i="26"/>
  <c r="H8" i="26"/>
  <c r="H5" i="26"/>
  <c r="H2" i="26"/>
  <c r="H6" i="26"/>
  <c r="H3" i="26"/>
  <c r="H7" i="26"/>
  <c r="H9" i="44"/>
  <c r="H9" i="26"/>
  <c r="H19" i="90"/>
  <c r="G7" i="56"/>
  <c r="G5" i="56"/>
  <c r="G2" i="56"/>
  <c r="G4" i="56"/>
  <c r="G8" i="56"/>
  <c r="G5" i="31"/>
  <c r="G8" i="31"/>
  <c r="G7" i="31"/>
  <c r="G2" i="31"/>
  <c r="G4" i="31"/>
  <c r="C4" i="57"/>
  <c r="C4" i="32"/>
  <c r="E4" i="57"/>
  <c r="E4" i="32"/>
  <c r="G4" i="57"/>
  <c r="G4" i="32"/>
  <c r="AH176" i="91"/>
  <c r="M176" i="91"/>
  <c r="P176" i="91"/>
  <c r="Q176" i="91"/>
  <c r="B5" i="48"/>
  <c r="H102" i="91"/>
  <c r="L102" i="91"/>
  <c r="P102" i="91"/>
  <c r="T102" i="91"/>
  <c r="X102" i="91"/>
  <c r="AB102" i="91"/>
  <c r="AF102" i="91"/>
  <c r="I102" i="91"/>
  <c r="M102" i="91"/>
  <c r="Q102" i="91"/>
  <c r="U102" i="91"/>
  <c r="Y102" i="91"/>
  <c r="AC102" i="91"/>
  <c r="AG102" i="91"/>
  <c r="B5" i="10"/>
  <c r="J102" i="91"/>
  <c r="R102" i="91"/>
  <c r="Z102" i="91"/>
  <c r="AH102" i="91"/>
  <c r="C102" i="91"/>
  <c r="V102" i="91"/>
  <c r="K102" i="91"/>
  <c r="S102" i="91"/>
  <c r="AA102" i="91"/>
  <c r="AI102" i="91"/>
  <c r="F102" i="91"/>
  <c r="N102" i="91"/>
  <c r="AD102" i="91"/>
  <c r="G102" i="91"/>
  <c r="W102" i="91"/>
  <c r="E102" i="91"/>
  <c r="O102" i="91"/>
  <c r="AE102" i="91"/>
  <c r="D102" i="91"/>
  <c r="G6" i="31"/>
  <c r="D2" i="49"/>
  <c r="D2" i="11"/>
  <c r="C5" i="57"/>
  <c r="C5" i="32"/>
  <c r="G5" i="57"/>
  <c r="G5" i="32"/>
  <c r="G3" i="56"/>
  <c r="B4" i="46"/>
  <c r="B4" i="16"/>
  <c r="C81" i="91"/>
  <c r="X196" i="91"/>
  <c r="W196" i="91"/>
  <c r="G6" i="57"/>
  <c r="G6" i="32"/>
  <c r="G196" i="91"/>
  <c r="F6" i="57"/>
  <c r="F6" i="32"/>
  <c r="F196" i="91"/>
  <c r="Y196" i="91"/>
  <c r="H11" i="90"/>
  <c r="G8" i="48"/>
  <c r="G8" i="10"/>
  <c r="F4" i="90"/>
  <c r="E8" i="41"/>
  <c r="E4" i="41"/>
  <c r="E2" i="41"/>
  <c r="E6" i="41"/>
  <c r="E7" i="41" s="1"/>
  <c r="E2" i="7"/>
  <c r="E6" i="7"/>
  <c r="E7" i="7" s="1"/>
  <c r="E9" i="41"/>
  <c r="E3" i="41"/>
  <c r="E9" i="7"/>
  <c r="E3" i="7"/>
  <c r="I16" i="90"/>
  <c r="H7" i="53"/>
  <c r="H5" i="53"/>
  <c r="H3" i="53"/>
  <c r="H4" i="53"/>
  <c r="H6" i="53"/>
  <c r="H8" i="53"/>
  <c r="H2" i="53"/>
  <c r="H5" i="28"/>
  <c r="H2" i="28"/>
  <c r="H6" i="28"/>
  <c r="H7" i="28"/>
  <c r="H8" i="28"/>
  <c r="H4" i="28"/>
  <c r="H3" i="28"/>
  <c r="H9" i="28"/>
  <c r="H9" i="53"/>
  <c r="B5" i="51"/>
  <c r="B5" i="12"/>
  <c r="I132" i="91"/>
  <c r="M132" i="91"/>
  <c r="Q132" i="91"/>
  <c r="U132" i="91"/>
  <c r="Y132" i="91"/>
  <c r="AC132" i="91"/>
  <c r="AG132" i="91"/>
  <c r="F132" i="91"/>
  <c r="K132" i="91"/>
  <c r="P132" i="91"/>
  <c r="V132" i="91"/>
  <c r="AA132" i="91"/>
  <c r="AF132" i="91"/>
  <c r="D132" i="91"/>
  <c r="J132" i="91"/>
  <c r="O132" i="91"/>
  <c r="T132" i="91"/>
  <c r="Z132" i="91"/>
  <c r="AE132" i="91"/>
  <c r="G132" i="91"/>
  <c r="L132" i="91"/>
  <c r="R132" i="91"/>
  <c r="W132" i="91"/>
  <c r="AB132" i="91"/>
  <c r="AH132" i="91"/>
  <c r="E132" i="91"/>
  <c r="C132" i="91"/>
  <c r="H132" i="91"/>
  <c r="N132" i="91"/>
  <c r="S132" i="91"/>
  <c r="X132" i="91"/>
  <c r="AD132" i="91"/>
  <c r="AI132" i="91"/>
  <c r="D4" i="57"/>
  <c r="D4" i="32"/>
  <c r="AD156" i="91"/>
  <c r="H156" i="91"/>
  <c r="B9" i="55"/>
  <c r="B9" i="30"/>
  <c r="C176" i="91"/>
  <c r="AD176" i="91"/>
  <c r="L176" i="91"/>
  <c r="AI176" i="91"/>
  <c r="S176" i="91"/>
  <c r="C9" i="56"/>
  <c r="C9" i="31"/>
  <c r="E9" i="56"/>
  <c r="E9" i="31"/>
  <c r="B122" i="91"/>
  <c r="B120" i="91"/>
  <c r="H2" i="49"/>
  <c r="H2" i="11"/>
  <c r="I2" i="11"/>
  <c r="H5" i="32"/>
  <c r="F5" i="57"/>
  <c r="F5" i="32"/>
  <c r="G18" i="90"/>
  <c r="G6" i="30" s="1"/>
  <c r="F8" i="55"/>
  <c r="F7" i="55"/>
  <c r="F4" i="55"/>
  <c r="F2" i="55"/>
  <c r="F5" i="55"/>
  <c r="F5" i="30"/>
  <c r="F2" i="30"/>
  <c r="F7" i="30"/>
  <c r="F8" i="30"/>
  <c r="F4" i="30"/>
  <c r="C2" i="47"/>
  <c r="C2" i="9"/>
  <c r="B9" i="58"/>
  <c r="B9" i="33"/>
  <c r="C206" i="91"/>
  <c r="J6" i="90"/>
  <c r="I8" i="43"/>
  <c r="I6" i="43"/>
  <c r="I4" i="43"/>
  <c r="I2" i="43"/>
  <c r="I7" i="43"/>
  <c r="I5" i="43"/>
  <c r="I3" i="43"/>
  <c r="I3" i="25"/>
  <c r="I7" i="25"/>
  <c r="I4" i="25"/>
  <c r="I8" i="25"/>
  <c r="I5" i="25"/>
  <c r="I9" i="25"/>
  <c r="I6" i="25"/>
  <c r="I2" i="25"/>
  <c r="I9" i="43"/>
  <c r="E3" i="90"/>
  <c r="D2" i="40"/>
  <c r="D5" i="40"/>
  <c r="D4" i="40"/>
  <c r="D8" i="40"/>
  <c r="D2" i="6"/>
  <c r="D4" i="6"/>
  <c r="D5" i="6"/>
  <c r="D8" i="6"/>
  <c r="B82" i="91"/>
  <c r="B80" i="91"/>
  <c r="L196" i="91"/>
  <c r="K196" i="91"/>
  <c r="H6" i="32"/>
  <c r="H196" i="91"/>
  <c r="AH196" i="91"/>
  <c r="R196" i="91"/>
  <c r="AF196" i="91"/>
  <c r="C6" i="57"/>
  <c r="C6" i="32"/>
  <c r="U196" i="91"/>
  <c r="B2" i="32"/>
  <c r="B7" i="32"/>
  <c r="B2" i="50"/>
  <c r="B2" i="17"/>
  <c r="G119" i="91"/>
  <c r="K119" i="91"/>
  <c r="O119" i="91"/>
  <c r="S119" i="91"/>
  <c r="W119" i="91"/>
  <c r="AA119" i="91"/>
  <c r="AE119" i="91"/>
  <c r="AI119" i="91"/>
  <c r="H119" i="91"/>
  <c r="L119" i="91"/>
  <c r="P119" i="91"/>
  <c r="T119" i="91"/>
  <c r="X119" i="91"/>
  <c r="AB119" i="91"/>
  <c r="AF119" i="91"/>
  <c r="M119" i="91"/>
  <c r="U119" i="91"/>
  <c r="AC119" i="91"/>
  <c r="C119" i="91"/>
  <c r="D119" i="91"/>
  <c r="J119" i="91"/>
  <c r="R119" i="91"/>
  <c r="Z119" i="91"/>
  <c r="AH119" i="91"/>
  <c r="E119" i="91"/>
  <c r="F119" i="91"/>
  <c r="N119" i="91"/>
  <c r="V119" i="91"/>
  <c r="AD119" i="91"/>
  <c r="I119" i="91"/>
  <c r="Y119" i="91"/>
  <c r="Q119" i="91"/>
  <c r="AG119" i="91"/>
  <c r="J8" i="90"/>
  <c r="I8" i="45"/>
  <c r="I6" i="45"/>
  <c r="I4" i="45"/>
  <c r="I7" i="45"/>
  <c r="I5" i="45"/>
  <c r="I2" i="45"/>
  <c r="I3" i="45"/>
  <c r="I2" i="27"/>
  <c r="I6" i="27"/>
  <c r="I3" i="27"/>
  <c r="I8" i="27"/>
  <c r="I4" i="27"/>
  <c r="I5" i="27"/>
  <c r="I7" i="27"/>
  <c r="I9" i="27"/>
  <c r="I9" i="45"/>
  <c r="C3" i="58"/>
  <c r="C3" i="33"/>
  <c r="D200" i="91"/>
  <c r="H10" i="90"/>
  <c r="H2" i="47" s="1"/>
  <c r="G8" i="47"/>
  <c r="G6" i="47"/>
  <c r="G4" i="47"/>
  <c r="G5" i="47"/>
  <c r="G3" i="47"/>
  <c r="G3" i="9"/>
  <c r="G4" i="9"/>
  <c r="G8" i="9"/>
  <c r="G5" i="9"/>
  <c r="G6" i="9"/>
  <c r="G7" i="47"/>
  <c r="G9" i="47"/>
  <c r="G9" i="9"/>
  <c r="G7" i="9"/>
  <c r="H4" i="57"/>
  <c r="C6" i="55"/>
  <c r="C6" i="30"/>
  <c r="B6" i="10"/>
  <c r="B7" i="10" s="1"/>
  <c r="F103" i="91"/>
  <c r="J103" i="91"/>
  <c r="N103" i="91"/>
  <c r="R103" i="91"/>
  <c r="V103" i="91"/>
  <c r="Z103" i="91"/>
  <c r="AD103" i="91"/>
  <c r="AH103" i="91"/>
  <c r="G103" i="91"/>
  <c r="K103" i="91"/>
  <c r="O103" i="91"/>
  <c r="S103" i="91"/>
  <c r="W103" i="91"/>
  <c r="AA103" i="91"/>
  <c r="AE103" i="91"/>
  <c r="AI103" i="91"/>
  <c r="L103" i="91"/>
  <c r="T103" i="91"/>
  <c r="AB103" i="91"/>
  <c r="H103" i="91"/>
  <c r="AF103" i="91"/>
  <c r="M103" i="91"/>
  <c r="U103" i="91"/>
  <c r="AC103" i="91"/>
  <c r="C103" i="91"/>
  <c r="P103" i="91"/>
  <c r="Q103" i="91"/>
  <c r="AG103" i="91"/>
  <c r="E103" i="91"/>
  <c r="X103" i="91"/>
  <c r="D103" i="91"/>
  <c r="I103" i="91"/>
  <c r="Y103" i="91"/>
  <c r="B106" i="91"/>
  <c r="I13" i="90"/>
  <c r="H8" i="50"/>
  <c r="H8" i="17"/>
  <c r="Z176" i="91"/>
  <c r="J176" i="91"/>
  <c r="I176" i="91"/>
  <c r="C3" i="55"/>
  <c r="C3" i="30"/>
  <c r="X176" i="91"/>
  <c r="H176" i="91"/>
  <c r="F3" i="55"/>
  <c r="F3" i="30"/>
  <c r="AE176" i="91"/>
  <c r="O176" i="91"/>
  <c r="I9" i="90"/>
  <c r="H2" i="46"/>
  <c r="H8" i="46"/>
  <c r="H8" i="16"/>
  <c r="H2" i="16"/>
  <c r="I12" i="90"/>
  <c r="H8" i="49"/>
  <c r="H6" i="49"/>
  <c r="H4" i="49"/>
  <c r="H5" i="49"/>
  <c r="H3" i="49"/>
  <c r="H5" i="11"/>
  <c r="H3" i="11"/>
  <c r="H6" i="11"/>
  <c r="H4" i="11"/>
  <c r="H8" i="11"/>
  <c r="H9" i="49"/>
  <c r="H7" i="49"/>
  <c r="H9" i="11"/>
  <c r="H7" i="11"/>
  <c r="B6" i="40"/>
  <c r="B7" i="40" s="1"/>
  <c r="F20" i="91"/>
  <c r="J20" i="91"/>
  <c r="N20" i="91"/>
  <c r="R20" i="91"/>
  <c r="V20" i="91"/>
  <c r="Z20" i="91"/>
  <c r="AD20" i="91"/>
  <c r="AH20" i="91"/>
  <c r="G20" i="91"/>
  <c r="K20" i="91"/>
  <c r="O20" i="91"/>
  <c r="S20" i="91"/>
  <c r="W20" i="91"/>
  <c r="AA20" i="91"/>
  <c r="AE20" i="91"/>
  <c r="AI20" i="91"/>
  <c r="B6" i="6"/>
  <c r="B7" i="6" s="1"/>
  <c r="H20" i="91"/>
  <c r="L20" i="91"/>
  <c r="P20" i="91"/>
  <c r="T20" i="91"/>
  <c r="X20" i="91"/>
  <c r="AB20" i="91"/>
  <c r="AF20" i="91"/>
  <c r="I20" i="91"/>
  <c r="Y20" i="91"/>
  <c r="M20" i="91"/>
  <c r="AC20" i="91"/>
  <c r="E20" i="91"/>
  <c r="C20" i="91"/>
  <c r="AG20" i="91"/>
  <c r="D20" i="91"/>
  <c r="U20" i="91"/>
  <c r="Q20" i="91"/>
  <c r="B23" i="91"/>
  <c r="E2" i="49"/>
  <c r="E2" i="11"/>
  <c r="F2" i="49"/>
  <c r="F2" i="11"/>
  <c r="F2" i="12"/>
  <c r="D5" i="57"/>
  <c r="D5" i="32"/>
  <c r="F2" i="47"/>
  <c r="F2" i="9"/>
  <c r="G2" i="47"/>
  <c r="G2" i="9"/>
  <c r="D2" i="47"/>
  <c r="D2" i="9"/>
  <c r="J15" i="90"/>
  <c r="I8" i="52"/>
  <c r="I6" i="52"/>
  <c r="I4" i="52"/>
  <c r="I2" i="52"/>
  <c r="I3" i="52"/>
  <c r="I5" i="52"/>
  <c r="I7" i="52"/>
  <c r="I4" i="18"/>
  <c r="I8" i="18"/>
  <c r="I5" i="18"/>
  <c r="I6" i="18"/>
  <c r="I7" i="18"/>
  <c r="I3" i="18"/>
  <c r="I2" i="18"/>
  <c r="I9" i="52"/>
  <c r="I9" i="18"/>
  <c r="F4" i="7"/>
  <c r="F5" i="7"/>
  <c r="F5" i="41"/>
  <c r="H5" i="90"/>
  <c r="B5" i="54" l="1"/>
  <c r="B8" i="23"/>
  <c r="B8" i="54"/>
  <c r="B4" i="23"/>
  <c r="B5" i="23"/>
  <c r="B4" i="54"/>
  <c r="B2" i="54"/>
  <c r="B2" i="23"/>
  <c r="B6" i="23"/>
  <c r="B7" i="23" s="1"/>
  <c r="B6" i="54"/>
  <c r="B7" i="54" s="1"/>
  <c r="D6" i="15"/>
  <c r="D2" i="42"/>
  <c r="D7" i="15"/>
  <c r="D6" i="42"/>
  <c r="D4" i="15"/>
  <c r="D8" i="15"/>
  <c r="D9" i="15"/>
  <c r="D3" i="42"/>
  <c r="D8" i="42"/>
  <c r="D9" i="42"/>
  <c r="D4" i="42"/>
  <c r="D5" i="42"/>
  <c r="D5" i="15"/>
  <c r="D2" i="15"/>
  <c r="D7" i="42"/>
  <c r="D3" i="15"/>
  <c r="B8" i="59"/>
  <c r="B2" i="59"/>
  <c r="B4" i="59"/>
  <c r="B5" i="34"/>
  <c r="B6" i="34"/>
  <c r="B7" i="34" s="1"/>
  <c r="B2" i="34"/>
  <c r="B6" i="59"/>
  <c r="B4" i="34"/>
  <c r="B9" i="59"/>
  <c r="B5" i="59"/>
  <c r="B7" i="59"/>
  <c r="B8" i="34"/>
  <c r="B9" i="34"/>
  <c r="B2" i="5"/>
  <c r="B6" i="5"/>
  <c r="B7" i="5" s="1"/>
  <c r="B9" i="5"/>
  <c r="B8" i="5"/>
  <c r="B5" i="5"/>
  <c r="B4" i="5"/>
  <c r="B3" i="5"/>
  <c r="B8" i="39"/>
  <c r="B3" i="39"/>
  <c r="B6" i="39"/>
  <c r="B7" i="39" s="1"/>
  <c r="B4" i="39"/>
  <c r="B5" i="39"/>
  <c r="B2" i="39"/>
  <c r="B9" i="39"/>
  <c r="G3" i="55"/>
  <c r="D6" i="40"/>
  <c r="D7" i="40" s="1"/>
  <c r="D6" i="6"/>
  <c r="D7" i="6" s="1"/>
  <c r="D23" i="91"/>
  <c r="P23" i="91"/>
  <c r="Q23" i="91"/>
  <c r="C6" i="40"/>
  <c r="C7" i="40" s="1"/>
  <c r="C6" i="6"/>
  <c r="C7" i="6" s="1"/>
  <c r="Y23" i="91"/>
  <c r="X23" i="91"/>
  <c r="H23" i="91"/>
  <c r="AA23" i="91"/>
  <c r="K23" i="91"/>
  <c r="Z23" i="91"/>
  <c r="J23" i="91"/>
  <c r="I106" i="91"/>
  <c r="AG106" i="91"/>
  <c r="AC106" i="91"/>
  <c r="H6" i="48"/>
  <c r="H7" i="48" s="1"/>
  <c r="H6" i="10"/>
  <c r="H7" i="10" s="1"/>
  <c r="H106" i="91"/>
  <c r="AI106" i="91"/>
  <c r="S106" i="91"/>
  <c r="AH106" i="91"/>
  <c r="R106" i="91"/>
  <c r="D3" i="58"/>
  <c r="D3" i="33"/>
  <c r="E200" i="91"/>
  <c r="C2" i="50"/>
  <c r="C2" i="17"/>
  <c r="F3" i="90"/>
  <c r="E4" i="40"/>
  <c r="E8" i="40"/>
  <c r="E5" i="40"/>
  <c r="E2" i="40"/>
  <c r="E4" i="6"/>
  <c r="E5" i="6"/>
  <c r="E8" i="6"/>
  <c r="E2" i="6"/>
  <c r="C9" i="58"/>
  <c r="C9" i="33"/>
  <c r="C9" i="55"/>
  <c r="C9" i="30"/>
  <c r="C5" i="51"/>
  <c r="C5" i="12"/>
  <c r="F9" i="57"/>
  <c r="F9" i="32"/>
  <c r="G2" i="32"/>
  <c r="G7" i="32"/>
  <c r="C4" i="46"/>
  <c r="C4" i="16"/>
  <c r="D81" i="91"/>
  <c r="E5" i="48"/>
  <c r="E5" i="10"/>
  <c r="H14" i="90"/>
  <c r="H5" i="12" s="1"/>
  <c r="G8" i="51"/>
  <c r="G7" i="51"/>
  <c r="G8" i="12"/>
  <c r="G7" i="12"/>
  <c r="G6" i="12"/>
  <c r="G9" i="51"/>
  <c r="G3" i="12"/>
  <c r="G9" i="12"/>
  <c r="G6" i="51"/>
  <c r="G3" i="51"/>
  <c r="G2" i="12"/>
  <c r="G2" i="51"/>
  <c r="E9" i="57"/>
  <c r="E9" i="32"/>
  <c r="D3" i="40"/>
  <c r="D3" i="6"/>
  <c r="D2" i="48"/>
  <c r="D2" i="10"/>
  <c r="I20" i="90"/>
  <c r="H8" i="57"/>
  <c r="H3" i="57"/>
  <c r="H3" i="32"/>
  <c r="H8" i="32"/>
  <c r="F4" i="51"/>
  <c r="F4" i="12"/>
  <c r="C9" i="57"/>
  <c r="C9" i="32"/>
  <c r="D3" i="48"/>
  <c r="D3" i="10"/>
  <c r="D9" i="55"/>
  <c r="D9" i="30"/>
  <c r="E126" i="91"/>
  <c r="E6" i="50"/>
  <c r="E7" i="50" s="1"/>
  <c r="E6" i="17"/>
  <c r="E7" i="17" s="1"/>
  <c r="Z126" i="91"/>
  <c r="V126" i="91"/>
  <c r="J126" i="91"/>
  <c r="U126" i="91"/>
  <c r="X126" i="91"/>
  <c r="H6" i="50"/>
  <c r="H7" i="50" s="1"/>
  <c r="H6" i="17"/>
  <c r="H7" i="17" s="1"/>
  <c r="H126" i="91"/>
  <c r="W126" i="91"/>
  <c r="G126" i="91"/>
  <c r="G6" i="50"/>
  <c r="G7" i="50" s="1"/>
  <c r="G6" i="17"/>
  <c r="G7" i="17" s="1"/>
  <c r="B4" i="48"/>
  <c r="B4" i="10"/>
  <c r="F101" i="91"/>
  <c r="J101" i="91"/>
  <c r="N101" i="91"/>
  <c r="R101" i="91"/>
  <c r="V101" i="91"/>
  <c r="Z101" i="91"/>
  <c r="AD101" i="91"/>
  <c r="AH101" i="91"/>
  <c r="G101" i="91"/>
  <c r="K101" i="91"/>
  <c r="O101" i="91"/>
  <c r="S101" i="91"/>
  <c r="W101" i="91"/>
  <c r="AA101" i="91"/>
  <c r="AE101" i="91"/>
  <c r="AI101" i="91"/>
  <c r="H101" i="91"/>
  <c r="P101" i="91"/>
  <c r="X101" i="91"/>
  <c r="AF101" i="91"/>
  <c r="D101" i="91"/>
  <c r="L101" i="91"/>
  <c r="C101" i="91"/>
  <c r="I101" i="91"/>
  <c r="Q101" i="91"/>
  <c r="Y101" i="91"/>
  <c r="AG101" i="91"/>
  <c r="E101" i="91"/>
  <c r="T101" i="91"/>
  <c r="AB101" i="91"/>
  <c r="U101" i="91"/>
  <c r="M101" i="91"/>
  <c r="AC101" i="91"/>
  <c r="D7" i="57"/>
  <c r="D2" i="57"/>
  <c r="K15" i="90"/>
  <c r="J8" i="52"/>
  <c r="J6" i="52"/>
  <c r="J4" i="52"/>
  <c r="J2" i="52"/>
  <c r="J5" i="52"/>
  <c r="J7" i="52"/>
  <c r="J3" i="52"/>
  <c r="J3" i="18"/>
  <c r="J7" i="18"/>
  <c r="J4" i="18"/>
  <c r="J8" i="18"/>
  <c r="J5" i="18"/>
  <c r="J6" i="18"/>
  <c r="J2" i="18"/>
  <c r="J9" i="18"/>
  <c r="J9" i="52"/>
  <c r="U23" i="91"/>
  <c r="E23" i="91"/>
  <c r="E6" i="40"/>
  <c r="E7" i="40" s="1"/>
  <c r="E6" i="6"/>
  <c r="E7" i="6" s="1"/>
  <c r="I23" i="91"/>
  <c r="T23" i="91"/>
  <c r="W23" i="91"/>
  <c r="G23" i="91"/>
  <c r="V23" i="91"/>
  <c r="F6" i="40"/>
  <c r="F7" i="40" s="1"/>
  <c r="F6" i="6"/>
  <c r="F7" i="6" s="1"/>
  <c r="F23" i="91"/>
  <c r="J12" i="90"/>
  <c r="I8" i="49"/>
  <c r="I6" i="49"/>
  <c r="I4" i="49"/>
  <c r="I5" i="49"/>
  <c r="I3" i="49"/>
  <c r="I4" i="11"/>
  <c r="I8" i="11"/>
  <c r="I5" i="11"/>
  <c r="I3" i="11"/>
  <c r="I6" i="11"/>
  <c r="I9" i="11"/>
  <c r="I9" i="49"/>
  <c r="I7" i="11"/>
  <c r="I7" i="49"/>
  <c r="J13" i="90"/>
  <c r="I8" i="50"/>
  <c r="I8" i="17"/>
  <c r="D6" i="48"/>
  <c r="D7" i="48" s="1"/>
  <c r="D6" i="10"/>
  <c r="D7" i="10" s="1"/>
  <c r="D106" i="91"/>
  <c r="Q106" i="91"/>
  <c r="U106" i="91"/>
  <c r="AB106" i="91"/>
  <c r="AE106" i="91"/>
  <c r="O106" i="91"/>
  <c r="AD106" i="91"/>
  <c r="N106" i="91"/>
  <c r="H4" i="32"/>
  <c r="I10" i="90"/>
  <c r="H5" i="47"/>
  <c r="H3" i="47"/>
  <c r="H8" i="47"/>
  <c r="H6" i="47"/>
  <c r="H4" i="47"/>
  <c r="H6" i="9"/>
  <c r="H3" i="9"/>
  <c r="H4" i="9"/>
  <c r="H5" i="9"/>
  <c r="H8" i="9"/>
  <c r="H7" i="47"/>
  <c r="H7" i="9"/>
  <c r="H9" i="47"/>
  <c r="H9" i="9"/>
  <c r="K8" i="90"/>
  <c r="J7" i="45"/>
  <c r="J4" i="45"/>
  <c r="J6" i="45"/>
  <c r="J3" i="45"/>
  <c r="J8" i="45"/>
  <c r="J2" i="45"/>
  <c r="J5" i="27"/>
  <c r="J5" i="45"/>
  <c r="J2" i="27"/>
  <c r="J7" i="27"/>
  <c r="J3" i="27"/>
  <c r="J8" i="27"/>
  <c r="J4" i="27"/>
  <c r="J6" i="27"/>
  <c r="J9" i="27"/>
  <c r="J9" i="45"/>
  <c r="I2" i="50"/>
  <c r="I2" i="17"/>
  <c r="F2" i="50"/>
  <c r="F2" i="17"/>
  <c r="H9" i="57"/>
  <c r="H9" i="32"/>
  <c r="H18" i="90"/>
  <c r="G7" i="55"/>
  <c r="G5" i="55"/>
  <c r="G2" i="55"/>
  <c r="G4" i="55"/>
  <c r="G8" i="55"/>
  <c r="G4" i="30"/>
  <c r="G8" i="30"/>
  <c r="G5" i="30"/>
  <c r="G7" i="30"/>
  <c r="G2" i="30"/>
  <c r="H5" i="57"/>
  <c r="E5" i="51"/>
  <c r="E5" i="12"/>
  <c r="D5" i="12"/>
  <c r="D5" i="51"/>
  <c r="F7" i="32"/>
  <c r="F2" i="32"/>
  <c r="G2" i="57"/>
  <c r="G7" i="57"/>
  <c r="D5" i="48"/>
  <c r="D5" i="10"/>
  <c r="F5" i="48"/>
  <c r="F5" i="10"/>
  <c r="I19" i="90"/>
  <c r="H7" i="56"/>
  <c r="H5" i="56"/>
  <c r="H2" i="56"/>
  <c r="H4" i="56"/>
  <c r="H8" i="56"/>
  <c r="H2" i="31"/>
  <c r="H4" i="31"/>
  <c r="H7" i="31"/>
  <c r="H5" i="31"/>
  <c r="H8" i="31"/>
  <c r="H6" i="56"/>
  <c r="H3" i="31"/>
  <c r="H6" i="31"/>
  <c r="H3" i="56"/>
  <c r="B9" i="46"/>
  <c r="B9" i="16"/>
  <c r="C86" i="91"/>
  <c r="G22" i="90"/>
  <c r="E2" i="32"/>
  <c r="E7" i="32"/>
  <c r="F3" i="40"/>
  <c r="F3" i="6"/>
  <c r="E2" i="48"/>
  <c r="E2" i="10"/>
  <c r="G2" i="48"/>
  <c r="G2" i="10"/>
  <c r="H9" i="31"/>
  <c r="G6" i="55"/>
  <c r="J21" i="90"/>
  <c r="I8" i="58"/>
  <c r="I4" i="58"/>
  <c r="I2" i="58"/>
  <c r="I7" i="58"/>
  <c r="I5" i="58"/>
  <c r="I5" i="33"/>
  <c r="I2" i="33"/>
  <c r="I4" i="33"/>
  <c r="I7" i="33"/>
  <c r="I8" i="33"/>
  <c r="E4" i="12"/>
  <c r="E4" i="51"/>
  <c r="E3" i="48"/>
  <c r="E3" i="10"/>
  <c r="F3" i="48"/>
  <c r="F3" i="10"/>
  <c r="F9" i="55"/>
  <c r="F9" i="30"/>
  <c r="R126" i="91"/>
  <c r="AG126" i="91"/>
  <c r="N126" i="91"/>
  <c r="D6" i="50"/>
  <c r="D7" i="50" s="1"/>
  <c r="D6" i="17"/>
  <c r="D7" i="17" s="1"/>
  <c r="D126" i="91"/>
  <c r="M126" i="91"/>
  <c r="T126" i="91"/>
  <c r="AI126" i="91"/>
  <c r="S126" i="91"/>
  <c r="G17" i="90"/>
  <c r="C3" i="23" s="1"/>
  <c r="C3" i="48"/>
  <c r="C3" i="10"/>
  <c r="G3" i="48"/>
  <c r="G3" i="10"/>
  <c r="Y126" i="91"/>
  <c r="Q126" i="91"/>
  <c r="F6" i="50"/>
  <c r="F7" i="50" s="1"/>
  <c r="F6" i="17"/>
  <c r="F7" i="17" s="1"/>
  <c r="F126" i="91"/>
  <c r="C6" i="50"/>
  <c r="C7" i="50" s="1"/>
  <c r="C6" i="17"/>
  <c r="C7" i="17" s="1"/>
  <c r="AF126" i="91"/>
  <c r="P126" i="91"/>
  <c r="AE126" i="91"/>
  <c r="O126" i="91"/>
  <c r="D9" i="57"/>
  <c r="D9" i="32"/>
  <c r="AC23" i="91"/>
  <c r="AF23" i="91"/>
  <c r="AI23" i="91"/>
  <c r="S23" i="91"/>
  <c r="AH23" i="91"/>
  <c r="R23" i="91"/>
  <c r="B9" i="48"/>
  <c r="B9" i="10"/>
  <c r="C106" i="91"/>
  <c r="X106" i="91"/>
  <c r="P106" i="91"/>
  <c r="M106" i="91"/>
  <c r="T106" i="91"/>
  <c r="AA106" i="91"/>
  <c r="K106" i="91"/>
  <c r="Z106" i="91"/>
  <c r="J106" i="91"/>
  <c r="E2" i="50"/>
  <c r="E2" i="17"/>
  <c r="J2" i="50"/>
  <c r="J2" i="17"/>
  <c r="H2" i="50"/>
  <c r="H2" i="17"/>
  <c r="G2" i="50"/>
  <c r="G2" i="17"/>
  <c r="C7" i="32"/>
  <c r="C2" i="32"/>
  <c r="H7" i="32"/>
  <c r="H2" i="32"/>
  <c r="B3" i="46"/>
  <c r="B3" i="16"/>
  <c r="C80" i="91"/>
  <c r="D80" i="91" s="1"/>
  <c r="B3" i="50"/>
  <c r="B3" i="17"/>
  <c r="I120" i="91"/>
  <c r="M120" i="91"/>
  <c r="Q120" i="91"/>
  <c r="U120" i="91"/>
  <c r="Y120" i="91"/>
  <c r="AC120" i="91"/>
  <c r="AG120" i="91"/>
  <c r="F120" i="91"/>
  <c r="J120" i="91"/>
  <c r="N120" i="91"/>
  <c r="R120" i="91"/>
  <c r="V120" i="91"/>
  <c r="Z120" i="91"/>
  <c r="AD120" i="91"/>
  <c r="AH120" i="91"/>
  <c r="G120" i="91"/>
  <c r="O120" i="91"/>
  <c r="W120" i="91"/>
  <c r="AE120" i="91"/>
  <c r="E120" i="91"/>
  <c r="L120" i="91"/>
  <c r="T120" i="91"/>
  <c r="AB120" i="91"/>
  <c r="D120" i="91"/>
  <c r="H120" i="91"/>
  <c r="P120" i="91"/>
  <c r="X120" i="91"/>
  <c r="AF120" i="91"/>
  <c r="C120" i="91"/>
  <c r="S120" i="91"/>
  <c r="AI120" i="91"/>
  <c r="K120" i="91"/>
  <c r="AA120" i="91"/>
  <c r="I11" i="90"/>
  <c r="H8" i="48"/>
  <c r="H8" i="10"/>
  <c r="F2" i="57"/>
  <c r="F7" i="57"/>
  <c r="G5" i="48"/>
  <c r="G5" i="10"/>
  <c r="H5" i="48"/>
  <c r="H5" i="10"/>
  <c r="J7" i="90"/>
  <c r="I8" i="44"/>
  <c r="I6" i="44"/>
  <c r="I4" i="44"/>
  <c r="I2" i="44"/>
  <c r="I7" i="44"/>
  <c r="I5" i="44"/>
  <c r="I3" i="44"/>
  <c r="I3" i="26"/>
  <c r="I7" i="26"/>
  <c r="I4" i="26"/>
  <c r="I8" i="26"/>
  <c r="I5" i="26"/>
  <c r="I2" i="26"/>
  <c r="I6" i="26"/>
  <c r="I9" i="26"/>
  <c r="I9" i="44"/>
  <c r="C6" i="46"/>
  <c r="C7" i="46" s="1"/>
  <c r="C6" i="16"/>
  <c r="C7" i="16" s="1"/>
  <c r="D83" i="91"/>
  <c r="E9" i="55"/>
  <c r="E9" i="30"/>
  <c r="E2" i="57"/>
  <c r="E7" i="57"/>
  <c r="C3" i="40"/>
  <c r="C3" i="6"/>
  <c r="G2" i="90"/>
  <c r="H2" i="48"/>
  <c r="H2" i="10"/>
  <c r="F2" i="48"/>
  <c r="F2" i="10"/>
  <c r="I9" i="57"/>
  <c r="I9" i="32"/>
  <c r="C4" i="51"/>
  <c r="C4" i="12"/>
  <c r="D4" i="51"/>
  <c r="D4" i="12"/>
  <c r="G4" i="51"/>
  <c r="G4" i="12"/>
  <c r="B9" i="40"/>
  <c r="B9" i="6"/>
  <c r="C23" i="91"/>
  <c r="AG23" i="91"/>
  <c r="M23" i="91"/>
  <c r="AB23" i="91"/>
  <c r="L23" i="91"/>
  <c r="AE23" i="91"/>
  <c r="O23" i="91"/>
  <c r="AD23" i="91"/>
  <c r="N23" i="91"/>
  <c r="J9" i="90"/>
  <c r="I2" i="46"/>
  <c r="I8" i="46"/>
  <c r="I2" i="16"/>
  <c r="I8" i="16"/>
  <c r="Y106" i="91"/>
  <c r="E106" i="91"/>
  <c r="E6" i="48"/>
  <c r="E7" i="48" s="1"/>
  <c r="E6" i="10"/>
  <c r="E7" i="10" s="1"/>
  <c r="C6" i="48"/>
  <c r="C7" i="48" s="1"/>
  <c r="C6" i="10"/>
  <c r="C7" i="10" s="1"/>
  <c r="AF106" i="91"/>
  <c r="L106" i="91"/>
  <c r="W106" i="91"/>
  <c r="G6" i="48"/>
  <c r="G7" i="48" s="1"/>
  <c r="G6" i="10"/>
  <c r="G7" i="10" s="1"/>
  <c r="G106" i="91"/>
  <c r="V106" i="91"/>
  <c r="F106" i="91"/>
  <c r="F6" i="48"/>
  <c r="F7" i="48" s="1"/>
  <c r="F6" i="10"/>
  <c r="F7" i="10" s="1"/>
  <c r="D2" i="50"/>
  <c r="D2" i="17"/>
  <c r="C7" i="57"/>
  <c r="C2" i="57"/>
  <c r="H6" i="57"/>
  <c r="B5" i="46"/>
  <c r="C82" i="91"/>
  <c r="B5" i="16"/>
  <c r="K6" i="90"/>
  <c r="J5" i="43"/>
  <c r="J8" i="43"/>
  <c r="J4" i="43"/>
  <c r="J7" i="43"/>
  <c r="J3" i="43"/>
  <c r="J6" i="43"/>
  <c r="J2" i="43"/>
  <c r="J2" i="25"/>
  <c r="J6" i="25"/>
  <c r="J3" i="25"/>
  <c r="J7" i="25"/>
  <c r="J4" i="25"/>
  <c r="J8" i="25"/>
  <c r="J9" i="25"/>
  <c r="J5" i="25"/>
  <c r="J9" i="43"/>
  <c r="H2" i="9"/>
  <c r="I2" i="49"/>
  <c r="B5" i="50"/>
  <c r="B5" i="17"/>
  <c r="I122" i="91"/>
  <c r="M122" i="91"/>
  <c r="Q122" i="91"/>
  <c r="U122" i="91"/>
  <c r="Y122" i="91"/>
  <c r="AC122" i="91"/>
  <c r="AG122" i="91"/>
  <c r="F122" i="91"/>
  <c r="J122" i="91"/>
  <c r="N122" i="91"/>
  <c r="R122" i="91"/>
  <c r="V122" i="91"/>
  <c r="Z122" i="91"/>
  <c r="AD122" i="91"/>
  <c r="AH122" i="91"/>
  <c r="K122" i="91"/>
  <c r="S122" i="91"/>
  <c r="AA122" i="91"/>
  <c r="AI122" i="91"/>
  <c r="O122" i="91"/>
  <c r="H122" i="91"/>
  <c r="P122" i="91"/>
  <c r="X122" i="91"/>
  <c r="AF122" i="91"/>
  <c r="L122" i="91"/>
  <c r="T122" i="91"/>
  <c r="AB122" i="91"/>
  <c r="G122" i="91"/>
  <c r="AE122" i="91"/>
  <c r="E122" i="91"/>
  <c r="C122" i="91"/>
  <c r="W122" i="91"/>
  <c r="D122" i="91"/>
  <c r="G5" i="51"/>
  <c r="G5" i="12"/>
  <c r="F5" i="51"/>
  <c r="F5" i="12"/>
  <c r="J16" i="90"/>
  <c r="I6" i="53"/>
  <c r="I8" i="53"/>
  <c r="I3" i="53"/>
  <c r="I5" i="53"/>
  <c r="I4" i="53"/>
  <c r="I2" i="53"/>
  <c r="I7" i="53"/>
  <c r="I4" i="28"/>
  <c r="I8" i="28"/>
  <c r="I5" i="28"/>
  <c r="I6" i="28"/>
  <c r="I7" i="28"/>
  <c r="I3" i="28"/>
  <c r="I2" i="28"/>
  <c r="I9" i="53"/>
  <c r="I9" i="28"/>
  <c r="G4" i="90"/>
  <c r="G5" i="7" s="1"/>
  <c r="F8" i="41"/>
  <c r="F4" i="41"/>
  <c r="F6" i="7"/>
  <c r="F7" i="7" s="1"/>
  <c r="F2" i="7"/>
  <c r="F2" i="41"/>
  <c r="F6" i="41"/>
  <c r="F7" i="41" s="1"/>
  <c r="F9" i="7"/>
  <c r="F3" i="41"/>
  <c r="F9" i="41"/>
  <c r="F3" i="7"/>
  <c r="G9" i="57"/>
  <c r="G9" i="32"/>
  <c r="C5" i="48"/>
  <c r="C5" i="10"/>
  <c r="C9" i="54"/>
  <c r="C9" i="23"/>
  <c r="G3" i="30"/>
  <c r="D6" i="58"/>
  <c r="D6" i="33"/>
  <c r="E203" i="91"/>
  <c r="D206" i="91"/>
  <c r="E3" i="40"/>
  <c r="E3" i="6"/>
  <c r="I2" i="48"/>
  <c r="C2" i="48"/>
  <c r="C2" i="10"/>
  <c r="G9" i="55"/>
  <c r="G9" i="30"/>
  <c r="H3" i="48"/>
  <c r="H3" i="10"/>
  <c r="B9" i="50"/>
  <c r="B9" i="17"/>
  <c r="C126" i="91"/>
  <c r="I6" i="50"/>
  <c r="I7" i="50" s="1"/>
  <c r="I6" i="17"/>
  <c r="I7" i="17" s="1"/>
  <c r="I126" i="91"/>
  <c r="AD126" i="91"/>
  <c r="AH126" i="91"/>
  <c r="AC126" i="91"/>
  <c r="AB126" i="91"/>
  <c r="L126" i="91"/>
  <c r="AA126" i="91"/>
  <c r="K126" i="91"/>
  <c r="B4" i="50"/>
  <c r="G121" i="91"/>
  <c r="K121" i="91"/>
  <c r="O121" i="91"/>
  <c r="S121" i="91"/>
  <c r="W121" i="91"/>
  <c r="AA121" i="91"/>
  <c r="AE121" i="91"/>
  <c r="AI121" i="91"/>
  <c r="H121" i="91"/>
  <c r="L121" i="91"/>
  <c r="P121" i="91"/>
  <c r="T121" i="91"/>
  <c r="X121" i="91"/>
  <c r="AB121" i="91"/>
  <c r="AF121" i="91"/>
  <c r="I121" i="91"/>
  <c r="Q121" i="91"/>
  <c r="Y121" i="91"/>
  <c r="AG121" i="91"/>
  <c r="F121" i="91"/>
  <c r="N121" i="91"/>
  <c r="V121" i="91"/>
  <c r="AD121" i="91"/>
  <c r="J121" i="91"/>
  <c r="R121" i="91"/>
  <c r="Z121" i="91"/>
  <c r="AH121" i="91"/>
  <c r="E121" i="91"/>
  <c r="U121" i="91"/>
  <c r="C121" i="91"/>
  <c r="B4" i="17"/>
  <c r="M121" i="91"/>
  <c r="AC121" i="91"/>
  <c r="D121" i="91"/>
  <c r="D7" i="32"/>
  <c r="D2" i="32"/>
  <c r="I5" i="90"/>
  <c r="C5" i="23" l="1"/>
  <c r="C2" i="23"/>
  <c r="C8" i="54"/>
  <c r="C5" i="54"/>
  <c r="C4" i="23"/>
  <c r="C8" i="23"/>
  <c r="C4" i="54"/>
  <c r="C2" i="54"/>
  <c r="C6" i="54"/>
  <c r="C7" i="54" s="1"/>
  <c r="C6" i="23"/>
  <c r="C7" i="23" s="1"/>
  <c r="C3" i="54"/>
  <c r="E5" i="15"/>
  <c r="E3" i="15"/>
  <c r="E7" i="42"/>
  <c r="E6" i="42"/>
  <c r="E2" i="42"/>
  <c r="E2" i="15"/>
  <c r="E3" i="42"/>
  <c r="E7" i="15"/>
  <c r="E6" i="15"/>
  <c r="E5" i="42"/>
  <c r="E4" i="15"/>
  <c r="E8" i="15"/>
  <c r="E8" i="42"/>
  <c r="E4" i="42"/>
  <c r="E9" i="42"/>
  <c r="E9" i="15"/>
  <c r="C3" i="5"/>
  <c r="C2" i="5"/>
  <c r="C9" i="5"/>
  <c r="C6" i="5"/>
  <c r="C7" i="5" s="1"/>
  <c r="C8" i="5"/>
  <c r="C5" i="5"/>
  <c r="C4" i="5"/>
  <c r="C4" i="39"/>
  <c r="C8" i="39"/>
  <c r="C3" i="39"/>
  <c r="C5" i="39"/>
  <c r="C9" i="39"/>
  <c r="C6" i="39"/>
  <c r="C7" i="39" s="1"/>
  <c r="C2" i="39"/>
  <c r="C5" i="59"/>
  <c r="C6" i="59"/>
  <c r="C4" i="59"/>
  <c r="C2" i="59"/>
  <c r="C9" i="59"/>
  <c r="C8" i="34"/>
  <c r="C5" i="34"/>
  <c r="C9" i="34"/>
  <c r="C4" i="34"/>
  <c r="C2" i="34"/>
  <c r="C8" i="59"/>
  <c r="C7" i="59"/>
  <c r="C6" i="34"/>
  <c r="C7" i="34" s="1"/>
  <c r="G5" i="41"/>
  <c r="G4" i="7"/>
  <c r="H4" i="12"/>
  <c r="H4" i="51"/>
  <c r="H5" i="51"/>
  <c r="F4" i="50"/>
  <c r="F4" i="17"/>
  <c r="L6" i="90"/>
  <c r="K7" i="43"/>
  <c r="K5" i="43"/>
  <c r="K3" i="43"/>
  <c r="K8" i="43"/>
  <c r="K6" i="43"/>
  <c r="K4" i="43"/>
  <c r="K2" i="43"/>
  <c r="K5" i="25"/>
  <c r="K2" i="25"/>
  <c r="K6" i="25"/>
  <c r="K3" i="25"/>
  <c r="K7" i="25"/>
  <c r="K8" i="25"/>
  <c r="K4" i="25"/>
  <c r="K9" i="43"/>
  <c r="K9" i="25"/>
  <c r="J11" i="90"/>
  <c r="J9" i="48" s="1"/>
  <c r="I8" i="48"/>
  <c r="I8" i="10"/>
  <c r="D3" i="50"/>
  <c r="D3" i="17"/>
  <c r="C9" i="48"/>
  <c r="C9" i="10"/>
  <c r="D9" i="50"/>
  <c r="D9" i="17"/>
  <c r="K21" i="90"/>
  <c r="J7" i="58"/>
  <c r="J5" i="58"/>
  <c r="J4" i="58"/>
  <c r="J2" i="58"/>
  <c r="J8" i="58"/>
  <c r="J4" i="33"/>
  <c r="J8" i="33"/>
  <c r="J2" i="33"/>
  <c r="J5" i="33"/>
  <c r="J7" i="33"/>
  <c r="I18" i="90"/>
  <c r="H7" i="55"/>
  <c r="H5" i="55"/>
  <c r="H4" i="55"/>
  <c r="H8" i="55"/>
  <c r="H2" i="55"/>
  <c r="H7" i="30"/>
  <c r="H4" i="30"/>
  <c r="H8" i="30"/>
  <c r="H5" i="30"/>
  <c r="H2" i="30"/>
  <c r="H3" i="55"/>
  <c r="H6" i="55"/>
  <c r="H3" i="30"/>
  <c r="H6" i="30"/>
  <c r="F9" i="40"/>
  <c r="F9" i="6"/>
  <c r="E4" i="48"/>
  <c r="E4" i="10"/>
  <c r="E9" i="50"/>
  <c r="E9" i="17"/>
  <c r="H9" i="30"/>
  <c r="C5" i="50"/>
  <c r="C5" i="17"/>
  <c r="F9" i="48"/>
  <c r="F9" i="10"/>
  <c r="G9" i="48"/>
  <c r="G9" i="10"/>
  <c r="E3" i="58"/>
  <c r="E3" i="33"/>
  <c r="F200" i="91"/>
  <c r="D9" i="40"/>
  <c r="D9" i="6"/>
  <c r="K9" i="17"/>
  <c r="C9" i="50"/>
  <c r="C9" i="17"/>
  <c r="H7" i="57"/>
  <c r="H2" i="57"/>
  <c r="C9" i="40"/>
  <c r="C9" i="6"/>
  <c r="D6" i="46"/>
  <c r="D7" i="46" s="1"/>
  <c r="D6" i="16"/>
  <c r="D7" i="16" s="1"/>
  <c r="E83" i="91"/>
  <c r="D86" i="91"/>
  <c r="C3" i="46"/>
  <c r="C3" i="16"/>
  <c r="H22" i="90"/>
  <c r="J19" i="90"/>
  <c r="I8" i="56"/>
  <c r="I4" i="56"/>
  <c r="I2" i="56"/>
  <c r="I5" i="56"/>
  <c r="I5" i="31"/>
  <c r="I7" i="56"/>
  <c r="I4" i="31"/>
  <c r="I7" i="31"/>
  <c r="I8" i="31"/>
  <c r="I2" i="31"/>
  <c r="I3" i="56"/>
  <c r="I3" i="31"/>
  <c r="I6" i="56"/>
  <c r="I6" i="31"/>
  <c r="I9" i="56"/>
  <c r="I9" i="31"/>
  <c r="J10" i="90"/>
  <c r="I5" i="47"/>
  <c r="I3" i="47"/>
  <c r="I8" i="47"/>
  <c r="I6" i="47"/>
  <c r="I4" i="47"/>
  <c r="I5" i="9"/>
  <c r="I6" i="9"/>
  <c r="I8" i="9"/>
  <c r="I3" i="9"/>
  <c r="I4" i="9"/>
  <c r="I7" i="9"/>
  <c r="I7" i="47"/>
  <c r="I9" i="47"/>
  <c r="I9" i="9"/>
  <c r="I2" i="47"/>
  <c r="I2" i="9"/>
  <c r="K13" i="90"/>
  <c r="J8" i="50"/>
  <c r="J8" i="17"/>
  <c r="J4" i="48"/>
  <c r="J4" i="10"/>
  <c r="J6" i="17"/>
  <c r="J7" i="17" s="1"/>
  <c r="I3" i="48"/>
  <c r="I14" i="90"/>
  <c r="H7" i="51"/>
  <c r="H8" i="51"/>
  <c r="H7" i="12"/>
  <c r="H8" i="12"/>
  <c r="H9" i="51"/>
  <c r="H6" i="12"/>
  <c r="H9" i="12"/>
  <c r="H3" i="12"/>
  <c r="H6" i="51"/>
  <c r="H3" i="51"/>
  <c r="H2" i="12"/>
  <c r="H2" i="51"/>
  <c r="G3" i="90"/>
  <c r="G9" i="40" s="1"/>
  <c r="F2" i="40"/>
  <c r="F5" i="40"/>
  <c r="F4" i="40"/>
  <c r="F8" i="40"/>
  <c r="F4" i="6"/>
  <c r="F5" i="6"/>
  <c r="F8" i="6"/>
  <c r="F2" i="6"/>
  <c r="I6" i="48"/>
  <c r="I7" i="48" s="1"/>
  <c r="E4" i="50"/>
  <c r="E4" i="17"/>
  <c r="J4" i="50"/>
  <c r="J4" i="17"/>
  <c r="I4" i="50"/>
  <c r="I4" i="17"/>
  <c r="E6" i="58"/>
  <c r="E6" i="33"/>
  <c r="F203" i="91"/>
  <c r="E206" i="91"/>
  <c r="K16" i="90"/>
  <c r="J8" i="53"/>
  <c r="J6" i="53"/>
  <c r="J4" i="53"/>
  <c r="J2" i="53"/>
  <c r="J3" i="53"/>
  <c r="J5" i="53"/>
  <c r="J7" i="53"/>
  <c r="J3" i="28"/>
  <c r="J7" i="28"/>
  <c r="J4" i="28"/>
  <c r="J8" i="28"/>
  <c r="J5" i="28"/>
  <c r="J6" i="28"/>
  <c r="J2" i="28"/>
  <c r="J9" i="28"/>
  <c r="J9" i="53"/>
  <c r="G5" i="50"/>
  <c r="G5" i="17"/>
  <c r="K5" i="17"/>
  <c r="F5" i="50"/>
  <c r="F5" i="17"/>
  <c r="E3" i="50"/>
  <c r="E3" i="17"/>
  <c r="G3" i="50"/>
  <c r="G3" i="17"/>
  <c r="F3" i="50"/>
  <c r="F3" i="17"/>
  <c r="F9" i="50"/>
  <c r="F9" i="17"/>
  <c r="E9" i="40"/>
  <c r="E9" i="6"/>
  <c r="L15" i="90"/>
  <c r="K7" i="52"/>
  <c r="K5" i="52"/>
  <c r="K3" i="52"/>
  <c r="K2" i="52"/>
  <c r="K4" i="52"/>
  <c r="K6" i="52"/>
  <c r="K8" i="52"/>
  <c r="K2" i="18"/>
  <c r="K6" i="18"/>
  <c r="K3" i="18"/>
  <c r="K7" i="18"/>
  <c r="K4" i="18"/>
  <c r="K5" i="18"/>
  <c r="K8" i="18"/>
  <c r="K9" i="18"/>
  <c r="K9" i="52"/>
  <c r="I4" i="48"/>
  <c r="I4" i="10"/>
  <c r="G9" i="50"/>
  <c r="G9" i="17"/>
  <c r="H9" i="50"/>
  <c r="H9" i="17"/>
  <c r="H9" i="48"/>
  <c r="H9" i="10"/>
  <c r="E9" i="48"/>
  <c r="E9" i="10"/>
  <c r="K9" i="90"/>
  <c r="J8" i="46"/>
  <c r="J2" i="46"/>
  <c r="J2" i="16"/>
  <c r="J8" i="16"/>
  <c r="H2" i="90"/>
  <c r="K7" i="90"/>
  <c r="J7" i="44"/>
  <c r="J5" i="44"/>
  <c r="J6" i="44"/>
  <c r="J4" i="44"/>
  <c r="J3" i="44"/>
  <c r="J2" i="44"/>
  <c r="J8" i="44"/>
  <c r="J2" i="26"/>
  <c r="J6" i="26"/>
  <c r="J3" i="26"/>
  <c r="J7" i="26"/>
  <c r="J4" i="26"/>
  <c r="J8" i="26"/>
  <c r="J5" i="26"/>
  <c r="J9" i="44"/>
  <c r="J9" i="26"/>
  <c r="D3" i="46"/>
  <c r="D3" i="16"/>
  <c r="E80" i="91"/>
  <c r="H17" i="90"/>
  <c r="D9" i="48"/>
  <c r="D9" i="10"/>
  <c r="C4" i="48"/>
  <c r="C4" i="10"/>
  <c r="J9" i="50"/>
  <c r="J9" i="17"/>
  <c r="I3" i="10"/>
  <c r="I6" i="10"/>
  <c r="I7" i="10" s="1"/>
  <c r="H9" i="55"/>
  <c r="D4" i="50"/>
  <c r="D4" i="17"/>
  <c r="C4" i="50"/>
  <c r="C4" i="17"/>
  <c r="I5" i="10"/>
  <c r="E5" i="50"/>
  <c r="E5" i="17"/>
  <c r="C5" i="46"/>
  <c r="C5" i="16"/>
  <c r="D82" i="91"/>
  <c r="H4" i="50"/>
  <c r="H4" i="17"/>
  <c r="G4" i="50"/>
  <c r="G4" i="17"/>
  <c r="I9" i="50"/>
  <c r="I9" i="17"/>
  <c r="I2" i="10"/>
  <c r="D9" i="58"/>
  <c r="D9" i="33"/>
  <c r="I5" i="48"/>
  <c r="H4" i="90"/>
  <c r="G8" i="41"/>
  <c r="G4" i="41"/>
  <c r="G2" i="41"/>
  <c r="G6" i="7"/>
  <c r="G7" i="7" s="1"/>
  <c r="G2" i="7"/>
  <c r="G6" i="41"/>
  <c r="G7" i="41" s="1"/>
  <c r="G3" i="41"/>
  <c r="G9" i="7"/>
  <c r="G3" i="7"/>
  <c r="G9" i="41"/>
  <c r="D5" i="50"/>
  <c r="D5" i="17"/>
  <c r="H5" i="50"/>
  <c r="H5" i="17"/>
  <c r="J5" i="50"/>
  <c r="J5" i="17"/>
  <c r="I5" i="50"/>
  <c r="I5" i="17"/>
  <c r="C3" i="50"/>
  <c r="C3" i="17"/>
  <c r="H3" i="50"/>
  <c r="H3" i="17"/>
  <c r="J3" i="50"/>
  <c r="J3" i="17"/>
  <c r="I3" i="50"/>
  <c r="I3" i="17"/>
  <c r="C9" i="46"/>
  <c r="C9" i="16"/>
  <c r="L8" i="90"/>
  <c r="K7" i="45"/>
  <c r="K5" i="45"/>
  <c r="K3" i="45"/>
  <c r="K4" i="45"/>
  <c r="K6" i="45"/>
  <c r="K8" i="45"/>
  <c r="K2" i="45"/>
  <c r="K4" i="27"/>
  <c r="K8" i="27"/>
  <c r="K6" i="27"/>
  <c r="K2" i="27"/>
  <c r="K7" i="27"/>
  <c r="K3" i="27"/>
  <c r="K5" i="27"/>
  <c r="K9" i="45"/>
  <c r="K9" i="27"/>
  <c r="K12" i="90"/>
  <c r="J5" i="49"/>
  <c r="J3" i="49"/>
  <c r="J8" i="49"/>
  <c r="J6" i="49"/>
  <c r="J4" i="49"/>
  <c r="J3" i="11"/>
  <c r="J4" i="11"/>
  <c r="J5" i="11"/>
  <c r="J6" i="11"/>
  <c r="J8" i="11"/>
  <c r="J7" i="11"/>
  <c r="J9" i="11"/>
  <c r="J7" i="49"/>
  <c r="J9" i="49"/>
  <c r="J2" i="49"/>
  <c r="J2" i="11"/>
  <c r="D4" i="48"/>
  <c r="D4" i="10"/>
  <c r="H4" i="48"/>
  <c r="H4" i="10"/>
  <c r="G4" i="48"/>
  <c r="G4" i="10"/>
  <c r="F4" i="48"/>
  <c r="F4" i="10"/>
  <c r="J6" i="50"/>
  <c r="J7" i="50" s="1"/>
  <c r="J20" i="90"/>
  <c r="I8" i="57"/>
  <c r="I3" i="57"/>
  <c r="I8" i="32"/>
  <c r="I3" i="32"/>
  <c r="I5" i="57"/>
  <c r="I4" i="57"/>
  <c r="I5" i="32"/>
  <c r="I6" i="57"/>
  <c r="I4" i="32"/>
  <c r="I6" i="32"/>
  <c r="D4" i="46"/>
  <c r="E81" i="91"/>
  <c r="D4" i="16"/>
  <c r="I9" i="48"/>
  <c r="I9" i="10"/>
  <c r="J5" i="90"/>
  <c r="D5" i="54" l="1"/>
  <c r="D4" i="54"/>
  <c r="D2" i="54"/>
  <c r="D8" i="23"/>
  <c r="D4" i="23"/>
  <c r="D2" i="23"/>
  <c r="D5" i="23"/>
  <c r="D8" i="54"/>
  <c r="D9" i="23"/>
  <c r="D6" i="23"/>
  <c r="D7" i="23" s="1"/>
  <c r="D3" i="54"/>
  <c r="D3" i="23"/>
  <c r="D9" i="54"/>
  <c r="D6" i="54"/>
  <c r="D7" i="54" s="1"/>
  <c r="F2" i="42"/>
  <c r="F4" i="15"/>
  <c r="F5" i="15"/>
  <c r="F9" i="42"/>
  <c r="F5" i="42"/>
  <c r="F6" i="15"/>
  <c r="F7" i="15"/>
  <c r="F4" i="42"/>
  <c r="F3" i="42"/>
  <c r="F3" i="15"/>
  <c r="F9" i="15"/>
  <c r="F8" i="42"/>
  <c r="F7" i="42"/>
  <c r="F8" i="15"/>
  <c r="F2" i="15"/>
  <c r="F6" i="42"/>
  <c r="D2" i="5"/>
  <c r="D6" i="5"/>
  <c r="D7" i="5" s="1"/>
  <c r="D8" i="5"/>
  <c r="D5" i="5"/>
  <c r="D4" i="5"/>
  <c r="D3" i="5"/>
  <c r="D9" i="5"/>
  <c r="D6" i="39"/>
  <c r="D7" i="39" s="1"/>
  <c r="D5" i="39"/>
  <c r="D3" i="39"/>
  <c r="D8" i="39"/>
  <c r="D2" i="39"/>
  <c r="D4" i="39"/>
  <c r="D9" i="39"/>
  <c r="D8" i="59"/>
  <c r="D9" i="34"/>
  <c r="D5" i="34"/>
  <c r="D2" i="34"/>
  <c r="D6" i="34"/>
  <c r="D7" i="34" s="1"/>
  <c r="D4" i="59"/>
  <c r="D8" i="34"/>
  <c r="D6" i="59"/>
  <c r="D7" i="59"/>
  <c r="D2" i="59"/>
  <c r="D5" i="59"/>
  <c r="D9" i="59"/>
  <c r="D4" i="34"/>
  <c r="J9" i="10"/>
  <c r="G9" i="6"/>
  <c r="I4" i="90"/>
  <c r="H8" i="41"/>
  <c r="H4" i="41"/>
  <c r="H6" i="7"/>
  <c r="H7" i="7" s="1"/>
  <c r="H2" i="41"/>
  <c r="H2" i="7"/>
  <c r="H6" i="41"/>
  <c r="H7" i="41" s="1"/>
  <c r="H9" i="7"/>
  <c r="H3" i="7"/>
  <c r="H9" i="41"/>
  <c r="H3" i="41"/>
  <c r="E9" i="58"/>
  <c r="E9" i="33"/>
  <c r="J14" i="90"/>
  <c r="I8" i="51"/>
  <c r="I7" i="51"/>
  <c r="I7" i="12"/>
  <c r="I8" i="12"/>
  <c r="I6" i="12"/>
  <c r="I3" i="12"/>
  <c r="I3" i="51"/>
  <c r="I6" i="51"/>
  <c r="I9" i="51"/>
  <c r="I9" i="12"/>
  <c r="I2" i="51"/>
  <c r="I2" i="12"/>
  <c r="I4" i="51"/>
  <c r="I5" i="12"/>
  <c r="I5" i="51"/>
  <c r="I4" i="12"/>
  <c r="D9" i="46"/>
  <c r="D9" i="16"/>
  <c r="F3" i="58"/>
  <c r="F3" i="33"/>
  <c r="G200" i="91"/>
  <c r="D5" i="46"/>
  <c r="D5" i="16"/>
  <c r="E82" i="91"/>
  <c r="I17" i="90"/>
  <c r="L13" i="90"/>
  <c r="K8" i="50"/>
  <c r="K8" i="17"/>
  <c r="K2" i="17"/>
  <c r="K6" i="17"/>
  <c r="K7" i="17" s="1"/>
  <c r="K2" i="50"/>
  <c r="K6" i="50"/>
  <c r="K7" i="50" s="1"/>
  <c r="E86" i="91"/>
  <c r="E6" i="46"/>
  <c r="E7" i="46" s="1"/>
  <c r="F83" i="91"/>
  <c r="E6" i="16"/>
  <c r="E7" i="16" s="1"/>
  <c r="H5" i="41"/>
  <c r="E3" i="46"/>
  <c r="E3" i="16"/>
  <c r="F80" i="91"/>
  <c r="I2" i="90"/>
  <c r="K5" i="50"/>
  <c r="K10" i="90"/>
  <c r="J8" i="47"/>
  <c r="J6" i="47"/>
  <c r="J4" i="47"/>
  <c r="J5" i="47"/>
  <c r="J3" i="47"/>
  <c r="J4" i="9"/>
  <c r="J8" i="9"/>
  <c r="J5" i="9"/>
  <c r="J3" i="9"/>
  <c r="J6" i="9"/>
  <c r="J9" i="47"/>
  <c r="J9" i="9"/>
  <c r="J7" i="47"/>
  <c r="J7" i="9"/>
  <c r="J2" i="47"/>
  <c r="J2" i="9"/>
  <c r="K4" i="17"/>
  <c r="K3" i="17"/>
  <c r="K11" i="90"/>
  <c r="J8" i="48"/>
  <c r="J8" i="10"/>
  <c r="J2" i="10"/>
  <c r="J5" i="48"/>
  <c r="J6" i="48"/>
  <c r="J7" i="48" s="1"/>
  <c r="J3" i="10"/>
  <c r="J3" i="48"/>
  <c r="J5" i="10"/>
  <c r="J6" i="10"/>
  <c r="J7" i="10" s="1"/>
  <c r="J2" i="48"/>
  <c r="M15" i="90"/>
  <c r="L7" i="52"/>
  <c r="L5" i="52"/>
  <c r="L3" i="52"/>
  <c r="L4" i="52"/>
  <c r="L6" i="52"/>
  <c r="L8" i="52"/>
  <c r="L2" i="52"/>
  <c r="L5" i="18"/>
  <c r="L2" i="18"/>
  <c r="L6" i="18"/>
  <c r="L3" i="18"/>
  <c r="L4" i="18"/>
  <c r="L7" i="18"/>
  <c r="L8" i="18"/>
  <c r="L9" i="18"/>
  <c r="L9" i="52"/>
  <c r="J18" i="90"/>
  <c r="I8" i="55"/>
  <c r="I4" i="55"/>
  <c r="I5" i="55"/>
  <c r="I2" i="55"/>
  <c r="I7" i="55"/>
  <c r="I2" i="30"/>
  <c r="I7" i="30"/>
  <c r="I4" i="30"/>
  <c r="I5" i="30"/>
  <c r="I8" i="30"/>
  <c r="I3" i="55"/>
  <c r="I3" i="30"/>
  <c r="I6" i="55"/>
  <c r="I6" i="30"/>
  <c r="I9" i="55"/>
  <c r="I9" i="30"/>
  <c r="H5" i="7"/>
  <c r="I2" i="32"/>
  <c r="I7" i="32"/>
  <c r="L12" i="90"/>
  <c r="K5" i="49"/>
  <c r="K3" i="49"/>
  <c r="K8" i="49"/>
  <c r="K6" i="49"/>
  <c r="K4" i="49"/>
  <c r="K6" i="11"/>
  <c r="K3" i="11"/>
  <c r="K8" i="11"/>
  <c r="K5" i="11"/>
  <c r="K4" i="11"/>
  <c r="K9" i="11"/>
  <c r="K7" i="49"/>
  <c r="K7" i="11"/>
  <c r="K9" i="49"/>
  <c r="K2" i="11"/>
  <c r="K2" i="49"/>
  <c r="F6" i="58"/>
  <c r="F6" i="33"/>
  <c r="F206" i="91"/>
  <c r="G203" i="91"/>
  <c r="I22" i="90"/>
  <c r="K9" i="50"/>
  <c r="M8" i="90"/>
  <c r="L8" i="45"/>
  <c r="L6" i="45"/>
  <c r="L3" i="45"/>
  <c r="L2" i="45"/>
  <c r="L5" i="45"/>
  <c r="L7" i="45"/>
  <c r="L4" i="45"/>
  <c r="L3" i="27"/>
  <c r="L7" i="27"/>
  <c r="L5" i="27"/>
  <c r="L6" i="27"/>
  <c r="L2" i="27"/>
  <c r="L8" i="27"/>
  <c r="L4" i="27"/>
  <c r="L9" i="45"/>
  <c r="L9" i="27"/>
  <c r="H4" i="7"/>
  <c r="E4" i="46"/>
  <c r="E4" i="16"/>
  <c r="F81" i="91"/>
  <c r="I2" i="57"/>
  <c r="I7" i="57"/>
  <c r="K20" i="90"/>
  <c r="J3" i="57"/>
  <c r="J8" i="57"/>
  <c r="J8" i="32"/>
  <c r="J3" i="32"/>
  <c r="J5" i="32"/>
  <c r="J6" i="57"/>
  <c r="J4" i="57"/>
  <c r="J4" i="32"/>
  <c r="J6" i="32"/>
  <c r="J5" i="57"/>
  <c r="J9" i="32"/>
  <c r="J9" i="57"/>
  <c r="L7" i="90"/>
  <c r="K7" i="44"/>
  <c r="K5" i="44"/>
  <c r="K3" i="44"/>
  <c r="K8" i="44"/>
  <c r="K6" i="44"/>
  <c r="K4" i="44"/>
  <c r="K2" i="44"/>
  <c r="K5" i="26"/>
  <c r="K2" i="26"/>
  <c r="K6" i="26"/>
  <c r="K3" i="26"/>
  <c r="K7" i="26"/>
  <c r="K4" i="26"/>
  <c r="K8" i="26"/>
  <c r="K9" i="26"/>
  <c r="K9" i="44"/>
  <c r="L9" i="90"/>
  <c r="K8" i="46"/>
  <c r="K2" i="46"/>
  <c r="K2" i="16"/>
  <c r="K8" i="16"/>
  <c r="L16" i="90"/>
  <c r="K8" i="53"/>
  <c r="K5" i="53"/>
  <c r="K7" i="53"/>
  <c r="K2" i="53"/>
  <c r="K4" i="53"/>
  <c r="K3" i="53"/>
  <c r="K6" i="53"/>
  <c r="K2" i="28"/>
  <c r="K6" i="28"/>
  <c r="K3" i="28"/>
  <c r="K7" i="28"/>
  <c r="K4" i="28"/>
  <c r="K5" i="28"/>
  <c r="K8" i="28"/>
  <c r="K9" i="28"/>
  <c r="K9" i="53"/>
  <c r="H3" i="90"/>
  <c r="G8" i="40"/>
  <c r="G5" i="40"/>
  <c r="G4" i="40"/>
  <c r="G2" i="40"/>
  <c r="G4" i="6"/>
  <c r="G5" i="6"/>
  <c r="G8" i="6"/>
  <c r="G2" i="6"/>
  <c r="G6" i="6"/>
  <c r="G7" i="6" s="1"/>
  <c r="G3" i="40"/>
  <c r="G6" i="40"/>
  <c r="G7" i="40" s="1"/>
  <c r="G3" i="6"/>
  <c r="K19" i="90"/>
  <c r="J8" i="56"/>
  <c r="J4" i="56"/>
  <c r="J2" i="56"/>
  <c r="J5" i="56"/>
  <c r="J7" i="56"/>
  <c r="J4" i="31"/>
  <c r="J2" i="31"/>
  <c r="J5" i="31"/>
  <c r="J7" i="31"/>
  <c r="J8" i="31"/>
  <c r="J3" i="31"/>
  <c r="J6" i="56"/>
  <c r="J6" i="31"/>
  <c r="J3" i="56"/>
  <c r="J9" i="56"/>
  <c r="J9" i="31"/>
  <c r="K4" i="50"/>
  <c r="L21" i="90"/>
  <c r="K7" i="58"/>
  <c r="K5" i="58"/>
  <c r="K8" i="58"/>
  <c r="K4" i="58"/>
  <c r="K2" i="58"/>
  <c r="K7" i="33"/>
  <c r="K8" i="33"/>
  <c r="K2" i="33"/>
  <c r="K4" i="33"/>
  <c r="K5" i="33"/>
  <c r="K3" i="50"/>
  <c r="M6" i="90"/>
  <c r="L8" i="43"/>
  <c r="L4" i="43"/>
  <c r="L7" i="43"/>
  <c r="L3" i="43"/>
  <c r="L6" i="43"/>
  <c r="L2" i="43"/>
  <c r="L5" i="43"/>
  <c r="L4" i="25"/>
  <c r="L8" i="25"/>
  <c r="L5" i="25"/>
  <c r="L2" i="25"/>
  <c r="L6" i="25"/>
  <c r="L7" i="25"/>
  <c r="L3" i="25"/>
  <c r="L9" i="25"/>
  <c r="L9" i="43"/>
  <c r="I4" i="7"/>
  <c r="I5" i="41"/>
  <c r="I5" i="7"/>
  <c r="K5" i="90"/>
  <c r="E5" i="23" l="1"/>
  <c r="E4" i="54"/>
  <c r="E2" i="54"/>
  <c r="E5" i="54"/>
  <c r="E8" i="54"/>
  <c r="E2" i="23"/>
  <c r="E6" i="23"/>
  <c r="E7" i="23" s="1"/>
  <c r="E8" i="23"/>
  <c r="E4" i="23"/>
  <c r="E6" i="54"/>
  <c r="E7" i="54" s="1"/>
  <c r="E3" i="54"/>
  <c r="E3" i="23"/>
  <c r="E9" i="54"/>
  <c r="E9" i="23"/>
  <c r="G8" i="42"/>
  <c r="G7" i="15"/>
  <c r="G2" i="15"/>
  <c r="G6" i="15"/>
  <c r="G6" i="42"/>
  <c r="G7" i="42"/>
  <c r="G8" i="15"/>
  <c r="G4" i="42"/>
  <c r="G2" i="42"/>
  <c r="G3" i="42"/>
  <c r="G3" i="15"/>
  <c r="G9" i="15"/>
  <c r="G9" i="42"/>
  <c r="G5" i="15"/>
  <c r="G5" i="42"/>
  <c r="G4" i="15"/>
  <c r="E5" i="34"/>
  <c r="E8" i="59"/>
  <c r="E2" i="34"/>
  <c r="E2" i="59"/>
  <c r="E6" i="59"/>
  <c r="E8" i="34"/>
  <c r="E9" i="34"/>
  <c r="E9" i="59"/>
  <c r="E5" i="59"/>
  <c r="E7" i="59"/>
  <c r="E6" i="34"/>
  <c r="E7" i="34" s="1"/>
  <c r="E4" i="59"/>
  <c r="E4" i="34"/>
  <c r="E4" i="5"/>
  <c r="E3" i="5"/>
  <c r="E2" i="5"/>
  <c r="E6" i="5"/>
  <c r="E7" i="5" s="1"/>
  <c r="E8" i="5"/>
  <c r="E5" i="5"/>
  <c r="E9" i="5"/>
  <c r="E2" i="39"/>
  <c r="E5" i="39"/>
  <c r="E4" i="39"/>
  <c r="E9" i="39"/>
  <c r="E3" i="39"/>
  <c r="E8" i="39"/>
  <c r="E6" i="39"/>
  <c r="E7" i="39" s="1"/>
  <c r="F9" i="58"/>
  <c r="F9" i="33"/>
  <c r="N15" i="90"/>
  <c r="M8" i="52"/>
  <c r="M6" i="52"/>
  <c r="M4" i="52"/>
  <c r="M2" i="52"/>
  <c r="M7" i="52"/>
  <c r="M3" i="52"/>
  <c r="M5" i="52"/>
  <c r="M4" i="18"/>
  <c r="M8" i="18"/>
  <c r="M5" i="18"/>
  <c r="M2" i="18"/>
  <c r="M3" i="18"/>
  <c r="M6" i="18"/>
  <c r="M7" i="18"/>
  <c r="M9" i="52"/>
  <c r="M9" i="18"/>
  <c r="J17" i="90"/>
  <c r="H200" i="91"/>
  <c r="G3" i="58"/>
  <c r="G3" i="33"/>
  <c r="L19" i="90"/>
  <c r="K7" i="56"/>
  <c r="K5" i="56"/>
  <c r="K8" i="56"/>
  <c r="K4" i="56"/>
  <c r="K2" i="56"/>
  <c r="K8" i="31"/>
  <c r="K2" i="31"/>
  <c r="K4" i="31"/>
  <c r="K5" i="31"/>
  <c r="K7" i="31"/>
  <c r="K6" i="56"/>
  <c r="K3" i="31"/>
  <c r="K6" i="31"/>
  <c r="K3" i="56"/>
  <c r="K9" i="31"/>
  <c r="K9" i="56"/>
  <c r="M7" i="90"/>
  <c r="L8" i="44"/>
  <c r="L6" i="44"/>
  <c r="L4" i="44"/>
  <c r="L5" i="44"/>
  <c r="L3" i="44"/>
  <c r="L2" i="44"/>
  <c r="L7" i="44"/>
  <c r="L4" i="26"/>
  <c r="L8" i="26"/>
  <c r="L5" i="26"/>
  <c r="L2" i="26"/>
  <c r="L6" i="26"/>
  <c r="L3" i="26"/>
  <c r="L7" i="26"/>
  <c r="L9" i="44"/>
  <c r="L9" i="26"/>
  <c r="E5" i="46"/>
  <c r="E5" i="16"/>
  <c r="F82" i="91"/>
  <c r="K14" i="90"/>
  <c r="J8" i="51"/>
  <c r="J7" i="51"/>
  <c r="J7" i="12"/>
  <c r="J8" i="12"/>
  <c r="J3" i="12"/>
  <c r="J6" i="51"/>
  <c r="J3" i="51"/>
  <c r="J6" i="12"/>
  <c r="J9" i="51"/>
  <c r="J9" i="12"/>
  <c r="J2" i="51"/>
  <c r="J2" i="12"/>
  <c r="J5" i="51"/>
  <c r="J4" i="51"/>
  <c r="J5" i="12"/>
  <c r="J4" i="12"/>
  <c r="I3" i="90"/>
  <c r="H2" i="40"/>
  <c r="H4" i="40"/>
  <c r="H8" i="40"/>
  <c r="H5" i="40"/>
  <c r="H2" i="6"/>
  <c r="H4" i="6"/>
  <c r="H5" i="6"/>
  <c r="H8" i="6"/>
  <c r="H3" i="6"/>
  <c r="H6" i="40"/>
  <c r="H7" i="40" s="1"/>
  <c r="H6" i="6"/>
  <c r="H7" i="6" s="1"/>
  <c r="H3" i="40"/>
  <c r="H9" i="40"/>
  <c r="H9" i="6"/>
  <c r="L20" i="90"/>
  <c r="K8" i="57"/>
  <c r="K3" i="57"/>
  <c r="K3" i="32"/>
  <c r="K8" i="32"/>
  <c r="K4" i="32"/>
  <c r="K5" i="32"/>
  <c r="K6" i="57"/>
  <c r="K6" i="32"/>
  <c r="K4" i="57"/>
  <c r="K5" i="57"/>
  <c r="K9" i="32"/>
  <c r="K9" i="57"/>
  <c r="J22" i="90"/>
  <c r="L10" i="90"/>
  <c r="K8" i="47"/>
  <c r="K6" i="47"/>
  <c r="K4" i="47"/>
  <c r="K5" i="47"/>
  <c r="K3" i="47"/>
  <c r="K3" i="9"/>
  <c r="K4" i="9"/>
  <c r="K8" i="9"/>
  <c r="K6" i="9"/>
  <c r="K5" i="9"/>
  <c r="K9" i="47"/>
  <c r="K9" i="9"/>
  <c r="K7" i="47"/>
  <c r="K7" i="9"/>
  <c r="K2" i="47"/>
  <c r="K2" i="9"/>
  <c r="J2" i="90"/>
  <c r="E9" i="46"/>
  <c r="E9" i="16"/>
  <c r="M9" i="90"/>
  <c r="L2" i="46"/>
  <c r="L8" i="46"/>
  <c r="L2" i="16"/>
  <c r="L8" i="16"/>
  <c r="J7" i="57"/>
  <c r="J2" i="57"/>
  <c r="G83" i="91"/>
  <c r="F6" i="46"/>
  <c r="F7" i="46" s="1"/>
  <c r="F86" i="91"/>
  <c r="F6" i="16"/>
  <c r="F7" i="16" s="1"/>
  <c r="J7" i="32"/>
  <c r="J2" i="32"/>
  <c r="F4" i="46"/>
  <c r="F4" i="16"/>
  <c r="G81" i="91"/>
  <c r="N8" i="90"/>
  <c r="M8" i="45"/>
  <c r="M6" i="45"/>
  <c r="M4" i="45"/>
  <c r="M3" i="45"/>
  <c r="M2" i="45"/>
  <c r="M5" i="45"/>
  <c r="M7" i="45"/>
  <c r="M2" i="27"/>
  <c r="M6" i="27"/>
  <c r="M4" i="27"/>
  <c r="M5" i="27"/>
  <c r="M7" i="27"/>
  <c r="M8" i="27"/>
  <c r="M3" i="27"/>
  <c r="M9" i="45"/>
  <c r="M9" i="27"/>
  <c r="M13" i="90"/>
  <c r="L8" i="50"/>
  <c r="L8" i="17"/>
  <c r="L2" i="17"/>
  <c r="L6" i="50"/>
  <c r="L7" i="50" s="1"/>
  <c r="L6" i="17"/>
  <c r="L7" i="17" s="1"/>
  <c r="L2" i="50"/>
  <c r="L9" i="50"/>
  <c r="L5" i="17"/>
  <c r="L3" i="17"/>
  <c r="L5" i="50"/>
  <c r="L9" i="17"/>
  <c r="L4" i="50"/>
  <c r="L4" i="17"/>
  <c r="L3" i="50"/>
  <c r="N6" i="90"/>
  <c r="M8" i="43"/>
  <c r="M6" i="43"/>
  <c r="M4" i="43"/>
  <c r="M2" i="43"/>
  <c r="M7" i="43"/>
  <c r="M5" i="43"/>
  <c r="M3" i="43"/>
  <c r="M3" i="25"/>
  <c r="M7" i="25"/>
  <c r="M4" i="25"/>
  <c r="M8" i="25"/>
  <c r="M5" i="25"/>
  <c r="M9" i="25"/>
  <c r="M6" i="25"/>
  <c r="M2" i="25"/>
  <c r="M9" i="43"/>
  <c r="M21" i="90"/>
  <c r="L8" i="58"/>
  <c r="L4" i="58"/>
  <c r="L2" i="58"/>
  <c r="L7" i="58"/>
  <c r="L5" i="58"/>
  <c r="L2" i="33"/>
  <c r="L4" i="33"/>
  <c r="L7" i="33"/>
  <c r="L8" i="33"/>
  <c r="L5" i="33"/>
  <c r="M16" i="90"/>
  <c r="L7" i="53"/>
  <c r="L5" i="53"/>
  <c r="L3" i="53"/>
  <c r="L2" i="53"/>
  <c r="L4" i="53"/>
  <c r="L8" i="53"/>
  <c r="L6" i="53"/>
  <c r="L5" i="28"/>
  <c r="L2" i="28"/>
  <c r="L6" i="28"/>
  <c r="L3" i="28"/>
  <c r="L4" i="28"/>
  <c r="L7" i="28"/>
  <c r="L8" i="28"/>
  <c r="L9" i="53"/>
  <c r="L9" i="28"/>
  <c r="H203" i="91"/>
  <c r="G6" i="58"/>
  <c r="G6" i="33"/>
  <c r="G206" i="91"/>
  <c r="M12" i="90"/>
  <c r="L8" i="49"/>
  <c r="L6" i="49"/>
  <c r="L4" i="49"/>
  <c r="L5" i="49"/>
  <c r="L3" i="49"/>
  <c r="L5" i="11"/>
  <c r="L8" i="11"/>
  <c r="L4" i="11"/>
  <c r="L6" i="11"/>
  <c r="L3" i="11"/>
  <c r="L9" i="11"/>
  <c r="L7" i="49"/>
  <c r="L7" i="11"/>
  <c r="L9" i="49"/>
  <c r="L2" i="49"/>
  <c r="L2" i="11"/>
  <c r="K18" i="90"/>
  <c r="J8" i="55"/>
  <c r="J5" i="55"/>
  <c r="J2" i="55"/>
  <c r="J4" i="55"/>
  <c r="J7" i="55"/>
  <c r="J5" i="30"/>
  <c r="J2" i="30"/>
  <c r="J4" i="30"/>
  <c r="J7" i="30"/>
  <c r="J8" i="30"/>
  <c r="J3" i="55"/>
  <c r="J6" i="55"/>
  <c r="J3" i="30"/>
  <c r="J6" i="30"/>
  <c r="J9" i="30"/>
  <c r="J9" i="55"/>
  <c r="L11" i="90"/>
  <c r="K8" i="48"/>
  <c r="K8" i="10"/>
  <c r="K5" i="10"/>
  <c r="K3" i="48"/>
  <c r="K6" i="10"/>
  <c r="K7" i="10" s="1"/>
  <c r="K5" i="48"/>
  <c r="K3" i="10"/>
  <c r="K2" i="48"/>
  <c r="K2" i="10"/>
  <c r="K6" i="48"/>
  <c r="K7" i="48" s="1"/>
  <c r="K9" i="10"/>
  <c r="K9" i="48"/>
  <c r="K4" i="48"/>
  <c r="K4" i="10"/>
  <c r="G80" i="91"/>
  <c r="F3" i="46"/>
  <c r="F3" i="16"/>
  <c r="J4" i="90"/>
  <c r="J5" i="7" s="1"/>
  <c r="I8" i="41"/>
  <c r="I4" i="41"/>
  <c r="I6" i="41"/>
  <c r="I7" i="41" s="1"/>
  <c r="I2" i="41"/>
  <c r="I2" i="7"/>
  <c r="I6" i="7"/>
  <c r="I7" i="7" s="1"/>
  <c r="I3" i="41"/>
  <c r="I9" i="41"/>
  <c r="I3" i="7"/>
  <c r="I9" i="7"/>
  <c r="L5" i="90"/>
  <c r="F3" i="23" l="1"/>
  <c r="F9" i="23"/>
  <c r="F6" i="23"/>
  <c r="F7" i="23" s="1"/>
  <c r="F4" i="54"/>
  <c r="F6" i="54"/>
  <c r="F7" i="54" s="1"/>
  <c r="F3" i="54"/>
  <c r="F2" i="54"/>
  <c r="F5" i="54"/>
  <c r="F2" i="23"/>
  <c r="F8" i="54"/>
  <c r="F5" i="23"/>
  <c r="F8" i="23"/>
  <c r="F4" i="23"/>
  <c r="F9" i="54"/>
  <c r="H3" i="15"/>
  <c r="H8" i="42"/>
  <c r="H2" i="42"/>
  <c r="H9" i="15"/>
  <c r="H4" i="42"/>
  <c r="H4" i="15"/>
  <c r="H6" i="15"/>
  <c r="H7" i="15"/>
  <c r="H7" i="42"/>
  <c r="H5" i="15"/>
  <c r="H3" i="42"/>
  <c r="H6" i="42"/>
  <c r="H2" i="15"/>
  <c r="H9" i="42"/>
  <c r="H8" i="15"/>
  <c r="H5" i="42"/>
  <c r="F6" i="59"/>
  <c r="F4" i="34"/>
  <c r="F8" i="59"/>
  <c r="F6" i="34"/>
  <c r="F7" i="34" s="1"/>
  <c r="F2" i="59"/>
  <c r="F8" i="34"/>
  <c r="F4" i="59"/>
  <c r="F7" i="59"/>
  <c r="F5" i="59"/>
  <c r="F9" i="59"/>
  <c r="F5" i="34"/>
  <c r="F9" i="34"/>
  <c r="F2" i="34"/>
  <c r="F3" i="5"/>
  <c r="F2" i="5"/>
  <c r="F9" i="5"/>
  <c r="F6" i="5"/>
  <c r="F7" i="5" s="1"/>
  <c r="F8" i="5"/>
  <c r="F5" i="5"/>
  <c r="F4" i="5"/>
  <c r="F2" i="39"/>
  <c r="F4" i="39"/>
  <c r="F5" i="39"/>
  <c r="F6" i="39"/>
  <c r="F7" i="39" s="1"/>
  <c r="F9" i="39"/>
  <c r="F3" i="39"/>
  <c r="F8" i="39"/>
  <c r="J4" i="7"/>
  <c r="J5" i="41"/>
  <c r="M11" i="90"/>
  <c r="L8" i="48"/>
  <c r="L8" i="10"/>
  <c r="L2" i="10"/>
  <c r="L5" i="48"/>
  <c r="L3" i="48"/>
  <c r="L5" i="10"/>
  <c r="L6" i="10"/>
  <c r="L7" i="10" s="1"/>
  <c r="L3" i="10"/>
  <c r="L6" i="48"/>
  <c r="L7" i="48" s="1"/>
  <c r="L2" i="48"/>
  <c r="L4" i="10"/>
  <c r="L9" i="48"/>
  <c r="L9" i="10"/>
  <c r="L4" i="48"/>
  <c r="H81" i="91"/>
  <c r="G4" i="46"/>
  <c r="G4" i="16"/>
  <c r="G6" i="46"/>
  <c r="G7" i="46" s="1"/>
  <c r="G6" i="16"/>
  <c r="G7" i="16" s="1"/>
  <c r="G86" i="91"/>
  <c r="H83" i="91"/>
  <c r="K2" i="90"/>
  <c r="K22" i="90"/>
  <c r="H80" i="91"/>
  <c r="G3" i="46"/>
  <c r="G3" i="16"/>
  <c r="L18" i="90"/>
  <c r="K7" i="55"/>
  <c r="K5" i="55"/>
  <c r="K4" i="55"/>
  <c r="K8" i="55"/>
  <c r="K2" i="55"/>
  <c r="K4" i="30"/>
  <c r="K8" i="30"/>
  <c r="K5" i="30"/>
  <c r="K2" i="30"/>
  <c r="K7" i="30"/>
  <c r="K3" i="30"/>
  <c r="K6" i="55"/>
  <c r="K6" i="30"/>
  <c r="K3" i="55"/>
  <c r="K9" i="55"/>
  <c r="K9" i="30"/>
  <c r="M10" i="90"/>
  <c r="L5" i="47"/>
  <c r="L3" i="47"/>
  <c r="L6" i="47"/>
  <c r="L4" i="47"/>
  <c r="L6" i="9"/>
  <c r="L3" i="9"/>
  <c r="L8" i="47"/>
  <c r="L5" i="9"/>
  <c r="L8" i="9"/>
  <c r="L4" i="9"/>
  <c r="L9" i="9"/>
  <c r="L7" i="47"/>
  <c r="L9" i="47"/>
  <c r="L7" i="9"/>
  <c r="L2" i="9"/>
  <c r="L2" i="47"/>
  <c r="J3" i="90"/>
  <c r="I4" i="40"/>
  <c r="I8" i="40"/>
  <c r="I5" i="40"/>
  <c r="I2" i="40"/>
  <c r="I4" i="6"/>
  <c r="I5" i="6"/>
  <c r="I8" i="6"/>
  <c r="I2" i="6"/>
  <c r="I3" i="40"/>
  <c r="I6" i="6"/>
  <c r="I7" i="6" s="1"/>
  <c r="I6" i="40"/>
  <c r="I7" i="40" s="1"/>
  <c r="I3" i="6"/>
  <c r="I9" i="6"/>
  <c r="I9" i="40"/>
  <c r="K17" i="90"/>
  <c r="N7" i="90"/>
  <c r="M8" i="44"/>
  <c r="M6" i="44"/>
  <c r="M4" i="44"/>
  <c r="M2" i="44"/>
  <c r="M7" i="44"/>
  <c r="M5" i="44"/>
  <c r="M3" i="44"/>
  <c r="M3" i="26"/>
  <c r="M7" i="26"/>
  <c r="M4" i="26"/>
  <c r="M8" i="26"/>
  <c r="M5" i="26"/>
  <c r="M2" i="26"/>
  <c r="M6" i="26"/>
  <c r="M9" i="44"/>
  <c r="M9" i="26"/>
  <c r="I200" i="91"/>
  <c r="H3" i="58"/>
  <c r="H3" i="33"/>
  <c r="O15" i="90"/>
  <c r="N8" i="52"/>
  <c r="N6" i="52"/>
  <c r="N4" i="52"/>
  <c r="N2" i="52"/>
  <c r="N3" i="52"/>
  <c r="N5" i="52"/>
  <c r="N7" i="52"/>
  <c r="N3" i="18"/>
  <c r="N7" i="18"/>
  <c r="N4" i="18"/>
  <c r="N8" i="18"/>
  <c r="N2" i="18"/>
  <c r="N5" i="18"/>
  <c r="N6" i="18"/>
  <c r="N9" i="18"/>
  <c r="N9" i="52"/>
  <c r="K4" i="90"/>
  <c r="K4" i="7" s="1"/>
  <c r="J8" i="41"/>
  <c r="J4" i="41"/>
  <c r="J6" i="41"/>
  <c r="J7" i="41" s="1"/>
  <c r="J6" i="7"/>
  <c r="J7" i="7" s="1"/>
  <c r="J2" i="41"/>
  <c r="J2" i="7"/>
  <c r="J3" i="7"/>
  <c r="J9" i="41"/>
  <c r="J9" i="7"/>
  <c r="J3" i="41"/>
  <c r="N12" i="90"/>
  <c r="M8" i="49"/>
  <c r="M6" i="49"/>
  <c r="M4" i="49"/>
  <c r="M5" i="49"/>
  <c r="M3" i="49"/>
  <c r="M4" i="11"/>
  <c r="M8" i="11"/>
  <c r="M6" i="11"/>
  <c r="M3" i="11"/>
  <c r="M5" i="11"/>
  <c r="M9" i="11"/>
  <c r="M7" i="49"/>
  <c r="M7" i="11"/>
  <c r="M9" i="49"/>
  <c r="M2" i="49"/>
  <c r="M2" i="11"/>
  <c r="H6" i="58"/>
  <c r="H6" i="33"/>
  <c r="I203" i="91"/>
  <c r="H206" i="91"/>
  <c r="N21" i="90"/>
  <c r="M8" i="58"/>
  <c r="M4" i="58"/>
  <c r="M2" i="58"/>
  <c r="M7" i="58"/>
  <c r="M5" i="58"/>
  <c r="M5" i="33"/>
  <c r="M7" i="33"/>
  <c r="M8" i="33"/>
  <c r="M2" i="33"/>
  <c r="M4" i="33"/>
  <c r="N13" i="90"/>
  <c r="M8" i="50"/>
  <c r="M8" i="17"/>
  <c r="M6" i="50"/>
  <c r="M7" i="50" s="1"/>
  <c r="M2" i="17"/>
  <c r="M6" i="17"/>
  <c r="M7" i="17" s="1"/>
  <c r="M2" i="50"/>
  <c r="M4" i="50"/>
  <c r="M3" i="50"/>
  <c r="M9" i="17"/>
  <c r="M4" i="17"/>
  <c r="M3" i="17"/>
  <c r="M5" i="50"/>
  <c r="M5" i="17"/>
  <c r="M9" i="50"/>
  <c r="F9" i="46"/>
  <c r="F9" i="16"/>
  <c r="K7" i="32"/>
  <c r="K2" i="32"/>
  <c r="M20" i="90"/>
  <c r="L8" i="57"/>
  <c r="L3" i="57"/>
  <c r="L3" i="32"/>
  <c r="L8" i="32"/>
  <c r="L4" i="32"/>
  <c r="L5" i="57"/>
  <c r="L6" i="57"/>
  <c r="L5" i="32"/>
  <c r="L6" i="32"/>
  <c r="L4" i="57"/>
  <c r="L9" i="57"/>
  <c r="L9" i="32"/>
  <c r="L14" i="90"/>
  <c r="K7" i="51"/>
  <c r="K8" i="51"/>
  <c r="K8" i="12"/>
  <c r="K7" i="12"/>
  <c r="K3" i="51"/>
  <c r="K6" i="51"/>
  <c r="K3" i="12"/>
  <c r="K6" i="12"/>
  <c r="K9" i="51"/>
  <c r="K9" i="12"/>
  <c r="K2" i="51"/>
  <c r="K2" i="12"/>
  <c r="K4" i="51"/>
  <c r="K4" i="12"/>
  <c r="K5" i="51"/>
  <c r="K5" i="12"/>
  <c r="G9" i="58"/>
  <c r="G9" i="33"/>
  <c r="N16" i="90"/>
  <c r="M7" i="53"/>
  <c r="M4" i="53"/>
  <c r="M6" i="53"/>
  <c r="M8" i="53"/>
  <c r="M3" i="53"/>
  <c r="M2" i="53"/>
  <c r="M5" i="53"/>
  <c r="M4" i="28"/>
  <c r="M8" i="28"/>
  <c r="M5" i="28"/>
  <c r="M2" i="28"/>
  <c r="M3" i="28"/>
  <c r="M6" i="28"/>
  <c r="M7" i="28"/>
  <c r="M9" i="53"/>
  <c r="M9" i="28"/>
  <c r="O6" i="90"/>
  <c r="N7" i="43"/>
  <c r="N3" i="43"/>
  <c r="N6" i="43"/>
  <c r="N2" i="43"/>
  <c r="N5" i="43"/>
  <c r="N8" i="43"/>
  <c r="N4" i="43"/>
  <c r="N2" i="25"/>
  <c r="N6" i="25"/>
  <c r="N3" i="25"/>
  <c r="N7" i="25"/>
  <c r="N4" i="25"/>
  <c r="N8" i="25"/>
  <c r="N5" i="25"/>
  <c r="N9" i="25"/>
  <c r="N9" i="43"/>
  <c r="O8" i="90"/>
  <c r="N7" i="45"/>
  <c r="N5" i="45"/>
  <c r="N6" i="45"/>
  <c r="N8" i="45"/>
  <c r="N4" i="45"/>
  <c r="N3" i="45"/>
  <c r="N2" i="45"/>
  <c r="N5" i="27"/>
  <c r="N3" i="27"/>
  <c r="N8" i="27"/>
  <c r="N4" i="27"/>
  <c r="N6" i="27"/>
  <c r="N2" i="27"/>
  <c r="N9" i="27"/>
  <c r="N7" i="27"/>
  <c r="N9" i="45"/>
  <c r="N9" i="90"/>
  <c r="M2" i="46"/>
  <c r="M8" i="46"/>
  <c r="M8" i="16"/>
  <c r="M2" i="16"/>
  <c r="K7" i="57"/>
  <c r="K2" i="57"/>
  <c r="F5" i="46"/>
  <c r="F5" i="16"/>
  <c r="G82" i="91"/>
  <c r="M19" i="90"/>
  <c r="L7" i="56"/>
  <c r="L5" i="56"/>
  <c r="L8" i="56"/>
  <c r="L4" i="56"/>
  <c r="L2" i="56"/>
  <c r="L2" i="31"/>
  <c r="L5" i="31"/>
  <c r="L7" i="31"/>
  <c r="L8" i="31"/>
  <c r="L4" i="31"/>
  <c r="L6" i="56"/>
  <c r="L3" i="56"/>
  <c r="L6" i="31"/>
  <c r="L3" i="31"/>
  <c r="L9" i="56"/>
  <c r="L9" i="31"/>
  <c r="M5" i="90"/>
  <c r="G9" i="54" l="1"/>
  <c r="G4" i="23"/>
  <c r="G5" i="23"/>
  <c r="G3" i="23"/>
  <c r="G8" i="54"/>
  <c r="G8" i="23"/>
  <c r="G2" i="23"/>
  <c r="G9" i="23"/>
  <c r="G6" i="54"/>
  <c r="G7" i="54" s="1"/>
  <c r="G3" i="54"/>
  <c r="G6" i="23"/>
  <c r="G7" i="23" s="1"/>
  <c r="G5" i="54"/>
  <c r="G2" i="54"/>
  <c r="G4" i="54"/>
  <c r="I8" i="42"/>
  <c r="I4" i="42"/>
  <c r="I2" i="15"/>
  <c r="I3" i="15"/>
  <c r="I7" i="15"/>
  <c r="I6" i="15"/>
  <c r="I4" i="15"/>
  <c r="I3" i="42"/>
  <c r="I6" i="42"/>
  <c r="I9" i="15"/>
  <c r="I7" i="42"/>
  <c r="I5" i="15"/>
  <c r="I9" i="42"/>
  <c r="I5" i="42"/>
  <c r="I8" i="15"/>
  <c r="I2" i="42"/>
  <c r="G5" i="5"/>
  <c r="G3" i="5"/>
  <c r="G2" i="5"/>
  <c r="G4" i="5"/>
  <c r="G9" i="5"/>
  <c r="G6" i="5"/>
  <c r="G7" i="5" s="1"/>
  <c r="G8" i="5"/>
  <c r="G6" i="39"/>
  <c r="G7" i="39" s="1"/>
  <c r="G2" i="39"/>
  <c r="G5" i="39"/>
  <c r="G4" i="39"/>
  <c r="G9" i="39"/>
  <c r="G8" i="39"/>
  <c r="G3" i="39"/>
  <c r="G8" i="34"/>
  <c r="G5" i="34"/>
  <c r="G4" i="34"/>
  <c r="G9" i="59"/>
  <c r="G9" i="34"/>
  <c r="G4" i="59"/>
  <c r="G2" i="34"/>
  <c r="G6" i="34"/>
  <c r="G7" i="34" s="1"/>
  <c r="G5" i="59"/>
  <c r="G8" i="59"/>
  <c r="G7" i="59"/>
  <c r="G6" i="59"/>
  <c r="G2" i="59"/>
  <c r="K5" i="7"/>
  <c r="K5" i="41"/>
  <c r="O9" i="90"/>
  <c r="N8" i="46"/>
  <c r="N2" i="16"/>
  <c r="N8" i="16"/>
  <c r="N2" i="46"/>
  <c r="L2" i="57"/>
  <c r="L7" i="57"/>
  <c r="I81" i="91"/>
  <c r="H4" i="46"/>
  <c r="H4" i="16"/>
  <c r="P8" i="90"/>
  <c r="O7" i="45"/>
  <c r="O5" i="45"/>
  <c r="O3" i="45"/>
  <c r="O8" i="45"/>
  <c r="O4" i="45"/>
  <c r="O2" i="45"/>
  <c r="O6" i="45"/>
  <c r="O4" i="27"/>
  <c r="O8" i="27"/>
  <c r="O2" i="27"/>
  <c r="O7" i="27"/>
  <c r="O3" i="27"/>
  <c r="O5" i="27"/>
  <c r="O6" i="27"/>
  <c r="O9" i="27"/>
  <c r="O9" i="45"/>
  <c r="O21" i="90"/>
  <c r="N7" i="58"/>
  <c r="N5" i="58"/>
  <c r="N2" i="58"/>
  <c r="N8" i="58"/>
  <c r="N4" i="58"/>
  <c r="N4" i="33"/>
  <c r="N8" i="33"/>
  <c r="N2" i="33"/>
  <c r="N5" i="33"/>
  <c r="N7" i="33"/>
  <c r="K3" i="90"/>
  <c r="J2" i="40"/>
  <c r="J8" i="40"/>
  <c r="J5" i="40"/>
  <c r="J4" i="40"/>
  <c r="J4" i="6"/>
  <c r="J5" i="6"/>
  <c r="J8" i="6"/>
  <c r="J2" i="6"/>
  <c r="J3" i="40"/>
  <c r="J6" i="40"/>
  <c r="J7" i="40" s="1"/>
  <c r="J3" i="6"/>
  <c r="J6" i="6"/>
  <c r="J7" i="6" s="1"/>
  <c r="J9" i="6"/>
  <c r="J9" i="40"/>
  <c r="L2" i="90"/>
  <c r="N19" i="90"/>
  <c r="M8" i="56"/>
  <c r="M4" i="56"/>
  <c r="M2" i="56"/>
  <c r="M7" i="56"/>
  <c r="M5" i="56"/>
  <c r="M5" i="31"/>
  <c r="M4" i="31"/>
  <c r="M7" i="31"/>
  <c r="M2" i="31"/>
  <c r="M8" i="31"/>
  <c r="M3" i="56"/>
  <c r="M6" i="56"/>
  <c r="M6" i="31"/>
  <c r="M3" i="31"/>
  <c r="M9" i="56"/>
  <c r="M9" i="31"/>
  <c r="P6" i="90"/>
  <c r="O7" i="43"/>
  <c r="O5" i="43"/>
  <c r="O3" i="43"/>
  <c r="O8" i="43"/>
  <c r="O6" i="43"/>
  <c r="O4" i="43"/>
  <c r="O2" i="43"/>
  <c r="O5" i="25"/>
  <c r="O2" i="25"/>
  <c r="O6" i="25"/>
  <c r="O3" i="25"/>
  <c r="O7" i="25"/>
  <c r="O4" i="25"/>
  <c r="O8" i="25"/>
  <c r="O9" i="43"/>
  <c r="O9" i="25"/>
  <c r="M14" i="90"/>
  <c r="L7" i="51"/>
  <c r="L8" i="51"/>
  <c r="L7" i="12"/>
  <c r="L8" i="12"/>
  <c r="L3" i="12"/>
  <c r="L6" i="51"/>
  <c r="L3" i="51"/>
  <c r="L9" i="51"/>
  <c r="L6" i="12"/>
  <c r="L9" i="12"/>
  <c r="L2" i="51"/>
  <c r="L2" i="12"/>
  <c r="L5" i="51"/>
  <c r="L4" i="51"/>
  <c r="L5" i="12"/>
  <c r="L4" i="12"/>
  <c r="L2" i="32"/>
  <c r="L7" i="32"/>
  <c r="O13" i="90"/>
  <c r="N8" i="50"/>
  <c r="N8" i="17"/>
  <c r="N6" i="50"/>
  <c r="N7" i="50" s="1"/>
  <c r="N6" i="17"/>
  <c r="N7" i="17" s="1"/>
  <c r="N2" i="50"/>
  <c r="N2" i="17"/>
  <c r="N5" i="50"/>
  <c r="N3" i="50"/>
  <c r="N4" i="17"/>
  <c r="N4" i="50"/>
  <c r="N5" i="17"/>
  <c r="N3" i="17"/>
  <c r="N9" i="50"/>
  <c r="N9" i="17"/>
  <c r="H9" i="58"/>
  <c r="H9" i="33"/>
  <c r="O12" i="90"/>
  <c r="N5" i="49"/>
  <c r="N3" i="49"/>
  <c r="N6" i="49"/>
  <c r="N4" i="49"/>
  <c r="N8" i="49"/>
  <c r="N3" i="11"/>
  <c r="N4" i="11"/>
  <c r="N5" i="11"/>
  <c r="N6" i="11"/>
  <c r="N8" i="11"/>
  <c r="N7" i="49"/>
  <c r="N7" i="11"/>
  <c r="N9" i="11"/>
  <c r="N9" i="49"/>
  <c r="N2" i="49"/>
  <c r="N2" i="11"/>
  <c r="L4" i="90"/>
  <c r="L5" i="41" s="1"/>
  <c r="K8" i="41"/>
  <c r="K4" i="41"/>
  <c r="K2" i="41"/>
  <c r="K6" i="41"/>
  <c r="K7" i="41" s="1"/>
  <c r="K2" i="7"/>
  <c r="K6" i="7"/>
  <c r="K7" i="7" s="1"/>
  <c r="K3" i="41"/>
  <c r="K9" i="41"/>
  <c r="K9" i="7"/>
  <c r="K3" i="7"/>
  <c r="J200" i="91"/>
  <c r="I3" i="58"/>
  <c r="I3" i="33"/>
  <c r="L17" i="90"/>
  <c r="N10" i="90"/>
  <c r="M5" i="47"/>
  <c r="M3" i="47"/>
  <c r="M8" i="47"/>
  <c r="M6" i="47"/>
  <c r="M4" i="47"/>
  <c r="M5" i="9"/>
  <c r="M6" i="9"/>
  <c r="M4" i="9"/>
  <c r="M8" i="9"/>
  <c r="M3" i="9"/>
  <c r="M9" i="47"/>
  <c r="M9" i="9"/>
  <c r="M7" i="47"/>
  <c r="M7" i="9"/>
  <c r="M2" i="9"/>
  <c r="M2" i="47"/>
  <c r="I80" i="91"/>
  <c r="H3" i="46"/>
  <c r="H3" i="16"/>
  <c r="L22" i="90"/>
  <c r="H6" i="46"/>
  <c r="H7" i="46" s="1"/>
  <c r="H6" i="16"/>
  <c r="H7" i="16" s="1"/>
  <c r="H86" i="91"/>
  <c r="I83" i="91"/>
  <c r="H82" i="91"/>
  <c r="G5" i="46"/>
  <c r="G5" i="16"/>
  <c r="O16" i="90"/>
  <c r="N8" i="53"/>
  <c r="N6" i="53"/>
  <c r="N4" i="53"/>
  <c r="N2" i="53"/>
  <c r="N3" i="53"/>
  <c r="N7" i="53"/>
  <c r="N5" i="53"/>
  <c r="N3" i="28"/>
  <c r="N7" i="28"/>
  <c r="N4" i="28"/>
  <c r="N8" i="28"/>
  <c r="N2" i="28"/>
  <c r="N5" i="28"/>
  <c r="N6" i="28"/>
  <c r="N9" i="28"/>
  <c r="N9" i="53"/>
  <c r="N20" i="90"/>
  <c r="M8" i="57"/>
  <c r="M3" i="57"/>
  <c r="M8" i="32"/>
  <c r="M3" i="32"/>
  <c r="M4" i="57"/>
  <c r="M6" i="32"/>
  <c r="M5" i="57"/>
  <c r="M4" i="32"/>
  <c r="M5" i="32"/>
  <c r="M6" i="57"/>
  <c r="M9" i="32"/>
  <c r="M9" i="57"/>
  <c r="I6" i="58"/>
  <c r="I6" i="33"/>
  <c r="J203" i="91"/>
  <c r="I206" i="91"/>
  <c r="P15" i="90"/>
  <c r="O7" i="52"/>
  <c r="O5" i="52"/>
  <c r="O3" i="52"/>
  <c r="O6" i="52"/>
  <c r="O8" i="52"/>
  <c r="O2" i="52"/>
  <c r="O4" i="52"/>
  <c r="O2" i="18"/>
  <c r="O6" i="18"/>
  <c r="O3" i="18"/>
  <c r="O7" i="18"/>
  <c r="O8" i="18"/>
  <c r="O4" i="18"/>
  <c r="O5" i="18"/>
  <c r="O9" i="18"/>
  <c r="O9" i="52"/>
  <c r="O7" i="90"/>
  <c r="N7" i="44"/>
  <c r="N5" i="44"/>
  <c r="N6" i="44"/>
  <c r="N3" i="44"/>
  <c r="N2" i="44"/>
  <c r="N8" i="44"/>
  <c r="N4" i="44"/>
  <c r="N2" i="26"/>
  <c r="N6" i="26"/>
  <c r="N3" i="26"/>
  <c r="N7" i="26"/>
  <c r="N4" i="26"/>
  <c r="N8" i="26"/>
  <c r="N5" i="26"/>
  <c r="N9" i="44"/>
  <c r="N9" i="26"/>
  <c r="M18" i="90"/>
  <c r="L7" i="55"/>
  <c r="L5" i="55"/>
  <c r="L8" i="55"/>
  <c r="L2" i="55"/>
  <c r="L4" i="55"/>
  <c r="L7" i="30"/>
  <c r="L4" i="30"/>
  <c r="L8" i="30"/>
  <c r="L2" i="30"/>
  <c r="L5" i="30"/>
  <c r="L3" i="30"/>
  <c r="L6" i="55"/>
  <c r="L6" i="30"/>
  <c r="L3" i="55"/>
  <c r="L9" i="55"/>
  <c r="L9" i="30"/>
  <c r="G9" i="46"/>
  <c r="G9" i="16"/>
  <c r="N11" i="90"/>
  <c r="M8" i="48"/>
  <c r="M8" i="10"/>
  <c r="M6" i="10"/>
  <c r="M7" i="10" s="1"/>
  <c r="M2" i="10"/>
  <c r="M5" i="48"/>
  <c r="M3" i="10"/>
  <c r="M6" i="48"/>
  <c r="M7" i="48" s="1"/>
  <c r="M5" i="10"/>
  <c r="M3" i="48"/>
  <c r="M2" i="48"/>
  <c r="M4" i="48"/>
  <c r="M9" i="48"/>
  <c r="M4" i="10"/>
  <c r="M9" i="10"/>
  <c r="N5" i="90"/>
  <c r="H2" i="23" l="1"/>
  <c r="H6" i="23"/>
  <c r="H7" i="23" s="1"/>
  <c r="H3" i="23"/>
  <c r="H3" i="54"/>
  <c r="H6" i="54"/>
  <c r="H7" i="54" s="1"/>
  <c r="H8" i="23"/>
  <c r="H8" i="54"/>
  <c r="H9" i="23"/>
  <c r="H5" i="54"/>
  <c r="H9" i="54"/>
  <c r="H5" i="23"/>
  <c r="H4" i="54"/>
  <c r="H2" i="54"/>
  <c r="H4" i="23"/>
  <c r="J5" i="42"/>
  <c r="J4" i="15"/>
  <c r="J2" i="42"/>
  <c r="J7" i="15"/>
  <c r="J5" i="15"/>
  <c r="J4" i="42"/>
  <c r="J8" i="42"/>
  <c r="J6" i="15"/>
  <c r="J7" i="42"/>
  <c r="J8" i="15"/>
  <c r="J9" i="15"/>
  <c r="J9" i="42"/>
  <c r="J3" i="42"/>
  <c r="J2" i="15"/>
  <c r="J3" i="15"/>
  <c r="J6" i="42"/>
  <c r="H6" i="34"/>
  <c r="H7" i="34" s="1"/>
  <c r="H9" i="59"/>
  <c r="H4" i="59"/>
  <c r="H2" i="34"/>
  <c r="H2" i="59"/>
  <c r="H6" i="59"/>
  <c r="H8" i="34"/>
  <c r="H7" i="59"/>
  <c r="H9" i="34"/>
  <c r="H5" i="34"/>
  <c r="H5" i="59"/>
  <c r="H8" i="59"/>
  <c r="H4" i="34"/>
  <c r="H8" i="5"/>
  <c r="H4" i="5"/>
  <c r="H3" i="5"/>
  <c r="H2" i="5"/>
  <c r="H9" i="5"/>
  <c r="H6" i="5"/>
  <c r="H7" i="5" s="1"/>
  <c r="H5" i="5"/>
  <c r="H3" i="39"/>
  <c r="H8" i="39"/>
  <c r="H5" i="39"/>
  <c r="H6" i="39"/>
  <c r="H7" i="39" s="1"/>
  <c r="H2" i="39"/>
  <c r="H4" i="39"/>
  <c r="H9" i="39"/>
  <c r="Q8" i="90"/>
  <c r="P8" i="45"/>
  <c r="P6" i="45"/>
  <c r="P5" i="45"/>
  <c r="P4" i="45"/>
  <c r="P7" i="45"/>
  <c r="P2" i="45"/>
  <c r="P3" i="45"/>
  <c r="P3" i="27"/>
  <c r="P7" i="27"/>
  <c r="P6" i="27"/>
  <c r="P2" i="27"/>
  <c r="P8" i="27"/>
  <c r="P4" i="27"/>
  <c r="P5" i="27"/>
  <c r="P9" i="45"/>
  <c r="P9" i="27"/>
  <c r="P7" i="90"/>
  <c r="O7" i="44"/>
  <c r="O5" i="44"/>
  <c r="O3" i="44"/>
  <c r="O8" i="44"/>
  <c r="O6" i="44"/>
  <c r="O4" i="44"/>
  <c r="O2" i="44"/>
  <c r="O5" i="26"/>
  <c r="O2" i="26"/>
  <c r="O6" i="26"/>
  <c r="O3" i="26"/>
  <c r="O7" i="26"/>
  <c r="O8" i="26"/>
  <c r="O4" i="26"/>
  <c r="O9" i="44"/>
  <c r="O9" i="26"/>
  <c r="M7" i="57"/>
  <c r="M2" i="57"/>
  <c r="K200" i="91"/>
  <c r="J3" i="58"/>
  <c r="J3" i="33"/>
  <c r="M4" i="90"/>
  <c r="L8" i="41"/>
  <c r="L4" i="41"/>
  <c r="L2" i="7"/>
  <c r="L6" i="7"/>
  <c r="L7" i="7" s="1"/>
  <c r="L2" i="41"/>
  <c r="L6" i="41"/>
  <c r="L7" i="41" s="1"/>
  <c r="L3" i="41"/>
  <c r="L9" i="7"/>
  <c r="L9" i="41"/>
  <c r="L3" i="7"/>
  <c r="Q15" i="90"/>
  <c r="P7" i="52"/>
  <c r="P5" i="52"/>
  <c r="P3" i="52"/>
  <c r="P8" i="52"/>
  <c r="P2" i="52"/>
  <c r="P4" i="52"/>
  <c r="P6" i="52"/>
  <c r="P5" i="18"/>
  <c r="P2" i="18"/>
  <c r="P6" i="18"/>
  <c r="P7" i="18"/>
  <c r="P8" i="18"/>
  <c r="P3" i="18"/>
  <c r="P4" i="18"/>
  <c r="P9" i="52"/>
  <c r="P9" i="18"/>
  <c r="P12" i="90"/>
  <c r="O5" i="49"/>
  <c r="O3" i="49"/>
  <c r="O8" i="49"/>
  <c r="O6" i="49"/>
  <c r="O4" i="49"/>
  <c r="O6" i="11"/>
  <c r="O3" i="11"/>
  <c r="O4" i="11"/>
  <c r="O5" i="11"/>
  <c r="O8" i="11"/>
  <c r="O7" i="11"/>
  <c r="O9" i="49"/>
  <c r="O7" i="49"/>
  <c r="O9" i="11"/>
  <c r="O2" i="11"/>
  <c r="O2" i="49"/>
  <c r="I9" i="58"/>
  <c r="I9" i="33"/>
  <c r="O20" i="90"/>
  <c r="N3" i="57"/>
  <c r="N8" i="57"/>
  <c r="N8" i="32"/>
  <c r="N3" i="32"/>
  <c r="N5" i="32"/>
  <c r="N4" i="57"/>
  <c r="N6" i="57"/>
  <c r="N6" i="32"/>
  <c r="N4" i="32"/>
  <c r="N5" i="57"/>
  <c r="N9" i="32"/>
  <c r="N9" i="57"/>
  <c r="I82" i="91"/>
  <c r="H5" i="46"/>
  <c r="H5" i="16"/>
  <c r="M22" i="90"/>
  <c r="O10" i="90"/>
  <c r="N8" i="47"/>
  <c r="N6" i="47"/>
  <c r="N4" i="47"/>
  <c r="N5" i="47"/>
  <c r="N3" i="47"/>
  <c r="N4" i="9"/>
  <c r="N8" i="9"/>
  <c r="N5" i="9"/>
  <c r="N3" i="9"/>
  <c r="N6" i="9"/>
  <c r="N7" i="47"/>
  <c r="N9" i="9"/>
  <c r="N7" i="9"/>
  <c r="N9" i="47"/>
  <c r="N2" i="47"/>
  <c r="N2" i="9"/>
  <c r="P13" i="90"/>
  <c r="O8" i="50"/>
  <c r="O8" i="17"/>
  <c r="O6" i="50"/>
  <c r="O7" i="50" s="1"/>
  <c r="O6" i="17"/>
  <c r="O7" i="17" s="1"/>
  <c r="O2" i="17"/>
  <c r="O2" i="50"/>
  <c r="O9" i="17"/>
  <c r="O3" i="50"/>
  <c r="O4" i="17"/>
  <c r="O3" i="17"/>
  <c r="O5" i="17"/>
  <c r="O4" i="50"/>
  <c r="O5" i="50"/>
  <c r="O9" i="50"/>
  <c r="Q6" i="90"/>
  <c r="P6" i="43"/>
  <c r="P2" i="43"/>
  <c r="P5" i="43"/>
  <c r="P8" i="43"/>
  <c r="P4" i="43"/>
  <c r="P7" i="43"/>
  <c r="P3" i="43"/>
  <c r="P4" i="25"/>
  <c r="P8" i="25"/>
  <c r="P5" i="25"/>
  <c r="P2" i="25"/>
  <c r="P6" i="25"/>
  <c r="P3" i="25"/>
  <c r="P7" i="25"/>
  <c r="P9" i="43"/>
  <c r="P9" i="25"/>
  <c r="M2" i="90"/>
  <c r="O11" i="90"/>
  <c r="N8" i="48"/>
  <c r="N8" i="10"/>
  <c r="N5" i="10"/>
  <c r="N2" i="48"/>
  <c r="N5" i="48"/>
  <c r="N2" i="10"/>
  <c r="N3" i="48"/>
  <c r="N3" i="10"/>
  <c r="N6" i="48"/>
  <c r="N7" i="48" s="1"/>
  <c r="N6" i="10"/>
  <c r="N7" i="10" s="1"/>
  <c r="N4" i="10"/>
  <c r="N9" i="48"/>
  <c r="N4" i="48"/>
  <c r="N9" i="10"/>
  <c r="M7" i="32"/>
  <c r="M2" i="32"/>
  <c r="H9" i="46"/>
  <c r="H9" i="16"/>
  <c r="P21" i="90"/>
  <c r="O7" i="58"/>
  <c r="O5" i="58"/>
  <c r="O8" i="58"/>
  <c r="O4" i="58"/>
  <c r="O2" i="58"/>
  <c r="O7" i="33"/>
  <c r="O4" i="33"/>
  <c r="O5" i="33"/>
  <c r="O8" i="33"/>
  <c r="O2" i="33"/>
  <c r="J81" i="91"/>
  <c r="I4" i="46"/>
  <c r="I4" i="16"/>
  <c r="L4" i="7"/>
  <c r="J80" i="91"/>
  <c r="I3" i="46"/>
  <c r="I3" i="16"/>
  <c r="M17" i="90"/>
  <c r="N14" i="90"/>
  <c r="M8" i="51"/>
  <c r="M7" i="51"/>
  <c r="M7" i="12"/>
  <c r="M8" i="12"/>
  <c r="M6" i="12"/>
  <c r="M3" i="12"/>
  <c r="M9" i="51"/>
  <c r="M9" i="12"/>
  <c r="M6" i="51"/>
  <c r="M3" i="51"/>
  <c r="M2" i="51"/>
  <c r="M2" i="12"/>
  <c r="M4" i="51"/>
  <c r="M5" i="51"/>
  <c r="M4" i="12"/>
  <c r="M5" i="12"/>
  <c r="L3" i="90"/>
  <c r="K8" i="40"/>
  <c r="K5" i="40"/>
  <c r="K4" i="40"/>
  <c r="K2" i="40"/>
  <c r="K4" i="6"/>
  <c r="K5" i="6"/>
  <c r="K8" i="6"/>
  <c r="K2" i="6"/>
  <c r="K6" i="40"/>
  <c r="K7" i="40" s="1"/>
  <c r="K3" i="40"/>
  <c r="K3" i="6"/>
  <c r="K6" i="6"/>
  <c r="K7" i="6" s="1"/>
  <c r="K9" i="40"/>
  <c r="K9" i="6"/>
  <c r="L5" i="7"/>
  <c r="N18" i="90"/>
  <c r="M8" i="55"/>
  <c r="M4" i="55"/>
  <c r="M7" i="55"/>
  <c r="M5" i="55"/>
  <c r="M2" i="55"/>
  <c r="M2" i="30"/>
  <c r="M7" i="30"/>
  <c r="M8" i="30"/>
  <c r="M4" i="30"/>
  <c r="M5" i="30"/>
  <c r="M6" i="30"/>
  <c r="M3" i="55"/>
  <c r="M6" i="55"/>
  <c r="M3" i="30"/>
  <c r="M9" i="30"/>
  <c r="M9" i="55"/>
  <c r="J6" i="58"/>
  <c r="J6" i="33"/>
  <c r="K203" i="91"/>
  <c r="J206" i="91"/>
  <c r="P16" i="90"/>
  <c r="O6" i="53"/>
  <c r="O3" i="53"/>
  <c r="O8" i="53"/>
  <c r="O5" i="53"/>
  <c r="O7" i="53"/>
  <c r="O2" i="53"/>
  <c r="O4" i="53"/>
  <c r="O2" i="28"/>
  <c r="O6" i="28"/>
  <c r="O3" i="28"/>
  <c r="O7" i="28"/>
  <c r="O8" i="28"/>
  <c r="O4" i="28"/>
  <c r="O5" i="28"/>
  <c r="O9" i="53"/>
  <c r="O9" i="28"/>
  <c r="I6" i="46"/>
  <c r="I7" i="46" s="1"/>
  <c r="I6" i="16"/>
  <c r="I7" i="16" s="1"/>
  <c r="I86" i="91"/>
  <c r="J83" i="91"/>
  <c r="O19" i="90"/>
  <c r="N8" i="56"/>
  <c r="N4" i="56"/>
  <c r="N2" i="56"/>
  <c r="N7" i="56"/>
  <c r="N5" i="56"/>
  <c r="N4" i="31"/>
  <c r="N5" i="31"/>
  <c r="N7" i="31"/>
  <c r="N2" i="31"/>
  <c r="N8" i="31"/>
  <c r="N3" i="31"/>
  <c r="N6" i="56"/>
  <c r="N6" i="31"/>
  <c r="N3" i="56"/>
  <c r="N9" i="56"/>
  <c r="N9" i="31"/>
  <c r="P9" i="90"/>
  <c r="O8" i="46"/>
  <c r="O2" i="46"/>
  <c r="O2" i="16"/>
  <c r="O8" i="16"/>
  <c r="O5" i="90"/>
  <c r="I8" i="23" l="1"/>
  <c r="I4" i="23"/>
  <c r="I5" i="23"/>
  <c r="I3" i="23"/>
  <c r="I6" i="23"/>
  <c r="I7" i="23" s="1"/>
  <c r="I3" i="54"/>
  <c r="I6" i="54"/>
  <c r="I7" i="54" s="1"/>
  <c r="I4" i="54"/>
  <c r="I9" i="54"/>
  <c r="I5" i="54"/>
  <c r="I2" i="54"/>
  <c r="I9" i="23"/>
  <c r="I8" i="54"/>
  <c r="I2" i="23"/>
  <c r="K4" i="42"/>
  <c r="K9" i="42"/>
  <c r="K7" i="15"/>
  <c r="K8" i="15"/>
  <c r="K9" i="15"/>
  <c r="K6" i="15"/>
  <c r="K5" i="42"/>
  <c r="K3" i="15"/>
  <c r="K4" i="15"/>
  <c r="K5" i="15"/>
  <c r="K2" i="42"/>
  <c r="K7" i="42"/>
  <c r="K3" i="42"/>
  <c r="K8" i="42"/>
  <c r="K2" i="15"/>
  <c r="K6" i="42"/>
  <c r="I4" i="5"/>
  <c r="I3" i="5"/>
  <c r="I2" i="5"/>
  <c r="I8" i="5"/>
  <c r="I9" i="5"/>
  <c r="I6" i="5"/>
  <c r="I7" i="5" s="1"/>
  <c r="I5" i="5"/>
  <c r="I3" i="39"/>
  <c r="I8" i="39"/>
  <c r="I6" i="39"/>
  <c r="I7" i="39" s="1"/>
  <c r="I4" i="39"/>
  <c r="I2" i="39"/>
  <c r="I5" i="39"/>
  <c r="I9" i="39"/>
  <c r="I9" i="59"/>
  <c r="I7" i="59"/>
  <c r="I8" i="59"/>
  <c r="I2" i="59"/>
  <c r="I5" i="59"/>
  <c r="I2" i="34"/>
  <c r="I4" i="34"/>
  <c r="I4" i="59"/>
  <c r="I6" i="34"/>
  <c r="I7" i="34" s="1"/>
  <c r="I5" i="34"/>
  <c r="I8" i="34"/>
  <c r="I6" i="59"/>
  <c r="I9" i="34"/>
  <c r="Q7" i="90"/>
  <c r="P8" i="44"/>
  <c r="P6" i="44"/>
  <c r="P5" i="44"/>
  <c r="P2" i="44"/>
  <c r="P7" i="44"/>
  <c r="P4" i="44"/>
  <c r="P3" i="44"/>
  <c r="P4" i="26"/>
  <c r="P8" i="26"/>
  <c r="P5" i="26"/>
  <c r="P2" i="26"/>
  <c r="P6" i="26"/>
  <c r="P7" i="26"/>
  <c r="P3" i="26"/>
  <c r="P9" i="26"/>
  <c r="P9" i="44"/>
  <c r="Q9" i="90"/>
  <c r="P2" i="46"/>
  <c r="P8" i="46"/>
  <c r="P8" i="16"/>
  <c r="P2" i="16"/>
  <c r="K6" i="58"/>
  <c r="K6" i="33"/>
  <c r="K206" i="91"/>
  <c r="L203" i="91"/>
  <c r="O14" i="90"/>
  <c r="N8" i="51"/>
  <c r="N7" i="51"/>
  <c r="N7" i="12"/>
  <c r="N8" i="12"/>
  <c r="N3" i="12"/>
  <c r="N6" i="51"/>
  <c r="N6" i="12"/>
  <c r="N3" i="51"/>
  <c r="N9" i="51"/>
  <c r="N9" i="12"/>
  <c r="N2" i="51"/>
  <c r="N2" i="12"/>
  <c r="N4" i="51"/>
  <c r="N5" i="12"/>
  <c r="N4" i="12"/>
  <c r="N5" i="51"/>
  <c r="P11" i="90"/>
  <c r="O8" i="48"/>
  <c r="O8" i="10"/>
  <c r="O6" i="10"/>
  <c r="O7" i="10" s="1"/>
  <c r="O3" i="48"/>
  <c r="O5" i="48"/>
  <c r="O3" i="10"/>
  <c r="O2" i="10"/>
  <c r="O5" i="10"/>
  <c r="O2" i="48"/>
  <c r="O6" i="48"/>
  <c r="O7" i="48" s="1"/>
  <c r="O4" i="10"/>
  <c r="O9" i="48"/>
  <c r="O9" i="10"/>
  <c r="O4" i="48"/>
  <c r="R6" i="90"/>
  <c r="Q8" i="43"/>
  <c r="Q6" i="43"/>
  <c r="Q4" i="43"/>
  <c r="Q2" i="43"/>
  <c r="Q7" i="43"/>
  <c r="Q5" i="43"/>
  <c r="Q3" i="43"/>
  <c r="Q3" i="25"/>
  <c r="Q7" i="25"/>
  <c r="Q4" i="25"/>
  <c r="Q8" i="25"/>
  <c r="Q5" i="25"/>
  <c r="Q9" i="25"/>
  <c r="Q2" i="25"/>
  <c r="Q6" i="25"/>
  <c r="Q9" i="43"/>
  <c r="P10" i="90"/>
  <c r="O8" i="47"/>
  <c r="O6" i="47"/>
  <c r="O4" i="47"/>
  <c r="O5" i="47"/>
  <c r="O3" i="47"/>
  <c r="O3" i="9"/>
  <c r="O4" i="9"/>
  <c r="O8" i="9"/>
  <c r="O5" i="9"/>
  <c r="O6" i="9"/>
  <c r="O9" i="9"/>
  <c r="O7" i="47"/>
  <c r="O7" i="9"/>
  <c r="O9" i="47"/>
  <c r="O2" i="47"/>
  <c r="O2" i="9"/>
  <c r="N22" i="90"/>
  <c r="N2" i="32"/>
  <c r="N7" i="32"/>
  <c r="P20" i="90"/>
  <c r="O8" i="57"/>
  <c r="O3" i="57"/>
  <c r="O3" i="32"/>
  <c r="O8" i="32"/>
  <c r="O6" i="57"/>
  <c r="O4" i="57"/>
  <c r="O5" i="57"/>
  <c r="O6" i="32"/>
  <c r="O4" i="32"/>
  <c r="O5" i="32"/>
  <c r="O9" i="32"/>
  <c r="O9" i="57"/>
  <c r="R15" i="90"/>
  <c r="Q8" i="52"/>
  <c r="Q6" i="52"/>
  <c r="Q4" i="52"/>
  <c r="Q2" i="52"/>
  <c r="Q3" i="52"/>
  <c r="Q5" i="52"/>
  <c r="Q7" i="52"/>
  <c r="Q4" i="18"/>
  <c r="Q8" i="18"/>
  <c r="Q5" i="18"/>
  <c r="Q6" i="18"/>
  <c r="Q7" i="18"/>
  <c r="Q2" i="18"/>
  <c r="Q3" i="18"/>
  <c r="Q9" i="52"/>
  <c r="Q9" i="18"/>
  <c r="N4" i="90"/>
  <c r="N4" i="7" s="1"/>
  <c r="M8" i="41"/>
  <c r="M4" i="41"/>
  <c r="M2" i="7"/>
  <c r="M6" i="41"/>
  <c r="M7" i="41" s="1"/>
  <c r="M2" i="41"/>
  <c r="M6" i="7"/>
  <c r="M7" i="7" s="1"/>
  <c r="M9" i="41"/>
  <c r="M3" i="7"/>
  <c r="M3" i="41"/>
  <c r="M9" i="7"/>
  <c r="M5" i="41"/>
  <c r="P19" i="90"/>
  <c r="O7" i="56"/>
  <c r="O5" i="56"/>
  <c r="O2" i="56"/>
  <c r="O8" i="56"/>
  <c r="O4" i="56"/>
  <c r="O2" i="31"/>
  <c r="O8" i="31"/>
  <c r="O4" i="31"/>
  <c r="O7" i="31"/>
  <c r="O5" i="31"/>
  <c r="O6" i="56"/>
  <c r="O6" i="31"/>
  <c r="O3" i="31"/>
  <c r="O3" i="56"/>
  <c r="O9" i="31"/>
  <c r="O9" i="56"/>
  <c r="Q21" i="90"/>
  <c r="P8" i="58"/>
  <c r="P4" i="58"/>
  <c r="P2" i="58"/>
  <c r="P7" i="58"/>
  <c r="P5" i="58"/>
  <c r="P2" i="33"/>
  <c r="P8" i="33"/>
  <c r="P4" i="33"/>
  <c r="P5" i="33"/>
  <c r="P7" i="33"/>
  <c r="N7" i="57"/>
  <c r="N2" i="57"/>
  <c r="M5" i="7"/>
  <c r="J6" i="46"/>
  <c r="J7" i="46" s="1"/>
  <c r="J6" i="16"/>
  <c r="J7" i="16" s="1"/>
  <c r="J86" i="91"/>
  <c r="K83" i="91"/>
  <c r="Q16" i="90"/>
  <c r="P7" i="53"/>
  <c r="P5" i="53"/>
  <c r="P3" i="53"/>
  <c r="P8" i="53"/>
  <c r="P2" i="53"/>
  <c r="P6" i="53"/>
  <c r="P4" i="53"/>
  <c r="P5" i="28"/>
  <c r="P2" i="28"/>
  <c r="P6" i="28"/>
  <c r="P7" i="28"/>
  <c r="P8" i="28"/>
  <c r="P3" i="28"/>
  <c r="P4" i="28"/>
  <c r="P9" i="28"/>
  <c r="P9" i="53"/>
  <c r="K80" i="91"/>
  <c r="J3" i="46"/>
  <c r="J3" i="16"/>
  <c r="K81" i="91"/>
  <c r="J4" i="46"/>
  <c r="J4" i="16"/>
  <c r="M4" i="7"/>
  <c r="I9" i="46"/>
  <c r="I9" i="16"/>
  <c r="J9" i="58"/>
  <c r="J9" i="33"/>
  <c r="O18" i="90"/>
  <c r="N8" i="55"/>
  <c r="N7" i="55"/>
  <c r="N2" i="55"/>
  <c r="N5" i="55"/>
  <c r="N4" i="55"/>
  <c r="N5" i="30"/>
  <c r="N2" i="30"/>
  <c r="N7" i="30"/>
  <c r="N8" i="30"/>
  <c r="N4" i="30"/>
  <c r="N3" i="30"/>
  <c r="N6" i="55"/>
  <c r="N6" i="30"/>
  <c r="N3" i="55"/>
  <c r="N9" i="30"/>
  <c r="N9" i="55"/>
  <c r="M3" i="90"/>
  <c r="L2" i="40"/>
  <c r="L5" i="40"/>
  <c r="L4" i="40"/>
  <c r="L8" i="40"/>
  <c r="L2" i="6"/>
  <c r="L4" i="6"/>
  <c r="L5" i="6"/>
  <c r="L8" i="6"/>
  <c r="L6" i="40"/>
  <c r="L7" i="40" s="1"/>
  <c r="L6" i="6"/>
  <c r="L7" i="6" s="1"/>
  <c r="L3" i="40"/>
  <c r="L3" i="6"/>
  <c r="L9" i="40"/>
  <c r="L9" i="6"/>
  <c r="N17" i="90"/>
  <c r="N2" i="90"/>
  <c r="Q13" i="90"/>
  <c r="P8" i="50"/>
  <c r="P8" i="17"/>
  <c r="P6" i="50"/>
  <c r="P7" i="50" s="1"/>
  <c r="P2" i="50"/>
  <c r="P2" i="17"/>
  <c r="P6" i="17"/>
  <c r="P7" i="17" s="1"/>
  <c r="P3" i="50"/>
  <c r="P9" i="50"/>
  <c r="P4" i="50"/>
  <c r="P4" i="17"/>
  <c r="P5" i="17"/>
  <c r="P3" i="17"/>
  <c r="P9" i="17"/>
  <c r="P5" i="50"/>
  <c r="J82" i="91"/>
  <c r="I5" i="46"/>
  <c r="I5" i="16"/>
  <c r="Q12" i="90"/>
  <c r="P8" i="49"/>
  <c r="P6" i="49"/>
  <c r="P4" i="49"/>
  <c r="P5" i="49"/>
  <c r="P3" i="49"/>
  <c r="P5" i="11"/>
  <c r="P3" i="11"/>
  <c r="P8" i="11"/>
  <c r="P4" i="11"/>
  <c r="P6" i="11"/>
  <c r="P7" i="11"/>
  <c r="P9" i="11"/>
  <c r="P9" i="49"/>
  <c r="P7" i="49"/>
  <c r="P2" i="11"/>
  <c r="P2" i="49"/>
  <c r="L200" i="91"/>
  <c r="K3" i="58"/>
  <c r="K3" i="33"/>
  <c r="R8" i="90"/>
  <c r="Q8" i="45"/>
  <c r="Q6" i="45"/>
  <c r="Q4" i="45"/>
  <c r="Q7" i="45"/>
  <c r="Q2" i="45"/>
  <c r="Q3" i="45"/>
  <c r="Q5" i="45"/>
  <c r="Q2" i="27"/>
  <c r="Q6" i="27"/>
  <c r="Q5" i="27"/>
  <c r="Q7" i="27"/>
  <c r="Q3" i="27"/>
  <c r="Q8" i="27"/>
  <c r="Q4" i="27"/>
  <c r="Q9" i="45"/>
  <c r="Q9" i="27"/>
  <c r="P5" i="90"/>
  <c r="J4" i="23" l="1"/>
  <c r="J8" i="54"/>
  <c r="J8" i="23"/>
  <c r="J6" i="54"/>
  <c r="J7" i="54" s="1"/>
  <c r="J6" i="23"/>
  <c r="J7" i="23" s="1"/>
  <c r="J3" i="54"/>
  <c r="J3" i="23"/>
  <c r="J2" i="23"/>
  <c r="J4" i="54"/>
  <c r="J9" i="54"/>
  <c r="J2" i="54"/>
  <c r="J9" i="23"/>
  <c r="J5" i="54"/>
  <c r="J5" i="23"/>
  <c r="L8" i="42"/>
  <c r="L5" i="42"/>
  <c r="L4" i="42"/>
  <c r="L5" i="15"/>
  <c r="L6" i="15"/>
  <c r="L2" i="42"/>
  <c r="L9" i="15"/>
  <c r="L2" i="15"/>
  <c r="L7" i="42"/>
  <c r="L8" i="15"/>
  <c r="L3" i="15"/>
  <c r="L4" i="15"/>
  <c r="L9" i="42"/>
  <c r="L3" i="42"/>
  <c r="L7" i="15"/>
  <c r="L6" i="42"/>
  <c r="J4" i="34"/>
  <c r="J8" i="59"/>
  <c r="J8" i="34"/>
  <c r="J6" i="59"/>
  <c r="J5" i="34"/>
  <c r="J4" i="59"/>
  <c r="J2" i="59"/>
  <c r="J6" i="34"/>
  <c r="J7" i="34" s="1"/>
  <c r="J2" i="34"/>
  <c r="J9" i="34"/>
  <c r="J5" i="59"/>
  <c r="J9" i="59"/>
  <c r="J7" i="59"/>
  <c r="J9" i="5"/>
  <c r="J8" i="5"/>
  <c r="J5" i="5"/>
  <c r="J4" i="5"/>
  <c r="J3" i="5"/>
  <c r="J2" i="5"/>
  <c r="J6" i="5"/>
  <c r="J7" i="5" s="1"/>
  <c r="J9" i="39"/>
  <c r="J8" i="39"/>
  <c r="J3" i="39"/>
  <c r="J5" i="39"/>
  <c r="J2" i="39"/>
  <c r="J6" i="39"/>
  <c r="J7" i="39" s="1"/>
  <c r="J4" i="39"/>
  <c r="N5" i="7"/>
  <c r="N5" i="41"/>
  <c r="S15" i="90"/>
  <c r="R8" i="52"/>
  <c r="R6" i="52"/>
  <c r="R4" i="52"/>
  <c r="R2" i="52"/>
  <c r="R5" i="52"/>
  <c r="R7" i="52"/>
  <c r="R3" i="52"/>
  <c r="R3" i="18"/>
  <c r="R7" i="18"/>
  <c r="R4" i="18"/>
  <c r="R8" i="18"/>
  <c r="R5" i="18"/>
  <c r="R6" i="18"/>
  <c r="R2" i="18"/>
  <c r="R9" i="52"/>
  <c r="R9" i="18"/>
  <c r="O2" i="57"/>
  <c r="O7" i="57"/>
  <c r="Q10" i="90"/>
  <c r="P5" i="47"/>
  <c r="P3" i="47"/>
  <c r="P4" i="47"/>
  <c r="P8" i="47"/>
  <c r="P6" i="47"/>
  <c r="P6" i="9"/>
  <c r="P3" i="9"/>
  <c r="P4" i="9"/>
  <c r="P5" i="9"/>
  <c r="P8" i="9"/>
  <c r="P7" i="47"/>
  <c r="P9" i="47"/>
  <c r="P7" i="9"/>
  <c r="P9" i="9"/>
  <c r="P2" i="9"/>
  <c r="P2" i="47"/>
  <c r="K6" i="46"/>
  <c r="K7" i="46" s="1"/>
  <c r="K6" i="16"/>
  <c r="K7" i="16" s="1"/>
  <c r="L83" i="91"/>
  <c r="K86" i="91"/>
  <c r="R13" i="90"/>
  <c r="Q8" i="50"/>
  <c r="Q8" i="17"/>
  <c r="Q2" i="17"/>
  <c r="Q2" i="50"/>
  <c r="Q6" i="50"/>
  <c r="Q7" i="50" s="1"/>
  <c r="Q6" i="17"/>
  <c r="Q7" i="17" s="1"/>
  <c r="Q5" i="17"/>
  <c r="Q3" i="17"/>
  <c r="Q9" i="50"/>
  <c r="Q9" i="17"/>
  <c r="Q5" i="50"/>
  <c r="Q4" i="50"/>
  <c r="Q4" i="17"/>
  <c r="Q3" i="50"/>
  <c r="J9" i="46"/>
  <c r="J9" i="16"/>
  <c r="R21" i="90"/>
  <c r="Q8" i="58"/>
  <c r="Q4" i="58"/>
  <c r="Q2" i="58"/>
  <c r="Q7" i="58"/>
  <c r="Q5" i="58"/>
  <c r="Q5" i="33"/>
  <c r="Q2" i="33"/>
  <c r="Q7" i="33"/>
  <c r="Q8" i="33"/>
  <c r="Q4" i="33"/>
  <c r="O7" i="32"/>
  <c r="O2" i="32"/>
  <c r="Q20" i="90"/>
  <c r="P8" i="57"/>
  <c r="P3" i="57"/>
  <c r="P3" i="32"/>
  <c r="P8" i="32"/>
  <c r="P6" i="57"/>
  <c r="P6" i="32"/>
  <c r="P5" i="57"/>
  <c r="P4" i="57"/>
  <c r="P5" i="32"/>
  <c r="P4" i="32"/>
  <c r="P9" i="32"/>
  <c r="P9" i="57"/>
  <c r="S6" i="90"/>
  <c r="R5" i="43"/>
  <c r="R8" i="43"/>
  <c r="R4" i="43"/>
  <c r="R7" i="43"/>
  <c r="R3" i="43"/>
  <c r="R6" i="43"/>
  <c r="R2" i="43"/>
  <c r="R2" i="25"/>
  <c r="R6" i="25"/>
  <c r="R3" i="25"/>
  <c r="R7" i="25"/>
  <c r="R4" i="25"/>
  <c r="R8" i="25"/>
  <c r="R5" i="25"/>
  <c r="R9" i="25"/>
  <c r="R9" i="43"/>
  <c r="P14" i="90"/>
  <c r="O7" i="51"/>
  <c r="O8" i="51"/>
  <c r="O8" i="12"/>
  <c r="O7" i="12"/>
  <c r="O3" i="12"/>
  <c r="O6" i="12"/>
  <c r="O3" i="51"/>
  <c r="O9" i="51"/>
  <c r="O9" i="12"/>
  <c r="O6" i="51"/>
  <c r="O2" i="51"/>
  <c r="O2" i="12"/>
  <c r="O5" i="12"/>
  <c r="O4" i="12"/>
  <c r="O5" i="51"/>
  <c r="O4" i="51"/>
  <c r="M200" i="91"/>
  <c r="L3" i="58"/>
  <c r="L3" i="33"/>
  <c r="K82" i="91"/>
  <c r="J5" i="46"/>
  <c r="J5" i="16"/>
  <c r="N3" i="90"/>
  <c r="M4" i="40"/>
  <c r="M8" i="40"/>
  <c r="M5" i="40"/>
  <c r="M2" i="40"/>
  <c r="M4" i="6"/>
  <c r="M5" i="6"/>
  <c r="M8" i="6"/>
  <c r="M2" i="6"/>
  <c r="M3" i="6"/>
  <c r="M3" i="40"/>
  <c r="M6" i="40"/>
  <c r="M7" i="40" s="1"/>
  <c r="M6" i="6"/>
  <c r="M7" i="6" s="1"/>
  <c r="M9" i="6"/>
  <c r="M9" i="40"/>
  <c r="L80" i="91"/>
  <c r="K3" i="46"/>
  <c r="K3" i="16"/>
  <c r="Q19" i="90"/>
  <c r="P7" i="56"/>
  <c r="P5" i="56"/>
  <c r="P2" i="56"/>
  <c r="P8" i="56"/>
  <c r="P4" i="56"/>
  <c r="P2" i="31"/>
  <c r="P7" i="31"/>
  <c r="P8" i="31"/>
  <c r="P4" i="31"/>
  <c r="P5" i="31"/>
  <c r="P3" i="56"/>
  <c r="P3" i="31"/>
  <c r="P6" i="56"/>
  <c r="P6" i="31"/>
  <c r="P9" i="56"/>
  <c r="P9" i="31"/>
  <c r="O22" i="90"/>
  <c r="L6" i="58"/>
  <c r="L6" i="33"/>
  <c r="M203" i="91"/>
  <c r="L206" i="91"/>
  <c r="R9" i="90"/>
  <c r="Q2" i="46"/>
  <c r="Q8" i="46"/>
  <c r="Q2" i="16"/>
  <c r="Q8" i="16"/>
  <c r="O2" i="90"/>
  <c r="Q11" i="90"/>
  <c r="P8" i="48"/>
  <c r="P8" i="10"/>
  <c r="P2" i="10"/>
  <c r="P5" i="10"/>
  <c r="P3" i="48"/>
  <c r="P5" i="48"/>
  <c r="P6" i="10"/>
  <c r="P7" i="10" s="1"/>
  <c r="P2" i="48"/>
  <c r="P3" i="10"/>
  <c r="P6" i="48"/>
  <c r="P7" i="48" s="1"/>
  <c r="P4" i="10"/>
  <c r="P4" i="48"/>
  <c r="P9" i="48"/>
  <c r="P9" i="10"/>
  <c r="S8" i="90"/>
  <c r="R7" i="45"/>
  <c r="R5" i="45"/>
  <c r="R3" i="45"/>
  <c r="R6" i="45"/>
  <c r="R2" i="45"/>
  <c r="R4" i="45"/>
  <c r="R8" i="45"/>
  <c r="R5" i="27"/>
  <c r="R4" i="27"/>
  <c r="R6" i="27"/>
  <c r="R2" i="27"/>
  <c r="R7" i="27"/>
  <c r="R3" i="27"/>
  <c r="R8" i="27"/>
  <c r="R9" i="27"/>
  <c r="R9" i="45"/>
  <c r="R12" i="90"/>
  <c r="Q8" i="49"/>
  <c r="Q6" i="49"/>
  <c r="Q4" i="49"/>
  <c r="Q5" i="49"/>
  <c r="Q3" i="49"/>
  <c r="Q4" i="11"/>
  <c r="Q3" i="11"/>
  <c r="Q8" i="11"/>
  <c r="Q6" i="11"/>
  <c r="Q5" i="11"/>
  <c r="Q7" i="49"/>
  <c r="Q9" i="11"/>
  <c r="Q9" i="49"/>
  <c r="Q7" i="11"/>
  <c r="Q2" i="49"/>
  <c r="Q2" i="11"/>
  <c r="O17" i="90"/>
  <c r="P18" i="90"/>
  <c r="O7" i="55"/>
  <c r="O5" i="55"/>
  <c r="O4" i="55"/>
  <c r="O8" i="55"/>
  <c r="O2" i="55"/>
  <c r="O4" i="30"/>
  <c r="O8" i="30"/>
  <c r="O5" i="30"/>
  <c r="O7" i="30"/>
  <c r="O2" i="30"/>
  <c r="O3" i="30"/>
  <c r="O6" i="30"/>
  <c r="O3" i="55"/>
  <c r="O6" i="55"/>
  <c r="O9" i="55"/>
  <c r="O9" i="30"/>
  <c r="L81" i="91"/>
  <c r="K4" i="46"/>
  <c r="K4" i="16"/>
  <c r="R16" i="90"/>
  <c r="Q5" i="53"/>
  <c r="Q2" i="53"/>
  <c r="Q7" i="53"/>
  <c r="Q4" i="53"/>
  <c r="Q6" i="53"/>
  <c r="Q8" i="53"/>
  <c r="Q3" i="53"/>
  <c r="Q4" i="28"/>
  <c r="Q8" i="28"/>
  <c r="Q5" i="28"/>
  <c r="Q6" i="28"/>
  <c r="Q7" i="28"/>
  <c r="Q2" i="28"/>
  <c r="Q3" i="28"/>
  <c r="Q9" i="28"/>
  <c r="Q9" i="53"/>
  <c r="O4" i="90"/>
  <c r="O5" i="41" s="1"/>
  <c r="N8" i="41"/>
  <c r="N4" i="41"/>
  <c r="N6" i="7"/>
  <c r="N7" i="7" s="1"/>
  <c r="N2" i="7"/>
  <c r="N2" i="41"/>
  <c r="N6" i="41"/>
  <c r="N7" i="41" s="1"/>
  <c r="N3" i="7"/>
  <c r="N9" i="7"/>
  <c r="N9" i="41"/>
  <c r="N3" i="41"/>
  <c r="K9" i="58"/>
  <c r="K9" i="33"/>
  <c r="R7" i="90"/>
  <c r="Q8" i="44"/>
  <c r="Q6" i="44"/>
  <c r="Q4" i="44"/>
  <c r="Q2" i="44"/>
  <c r="Q7" i="44"/>
  <c r="Q5" i="44"/>
  <c r="Q3" i="44"/>
  <c r="Q3" i="26"/>
  <c r="Q7" i="26"/>
  <c r="Q4" i="26"/>
  <c r="Q8" i="26"/>
  <c r="Q5" i="26"/>
  <c r="Q6" i="26"/>
  <c r="Q2" i="26"/>
  <c r="Q9" i="26"/>
  <c r="Q9" i="44"/>
  <c r="Q5" i="90"/>
  <c r="K3" i="23" l="1"/>
  <c r="K8" i="54"/>
  <c r="K9" i="54"/>
  <c r="K6" i="23"/>
  <c r="K7" i="23" s="1"/>
  <c r="K5" i="54"/>
  <c r="K9" i="23"/>
  <c r="K3" i="54"/>
  <c r="K2" i="54"/>
  <c r="K4" i="54"/>
  <c r="K6" i="54"/>
  <c r="K7" i="54" s="1"/>
  <c r="K4" i="23"/>
  <c r="K5" i="23"/>
  <c r="K2" i="23"/>
  <c r="K8" i="23"/>
  <c r="M8" i="15"/>
  <c r="M4" i="42"/>
  <c r="M6" i="15"/>
  <c r="M7" i="42"/>
  <c r="M9" i="15"/>
  <c r="M3" i="42"/>
  <c r="M8" i="42"/>
  <c r="M4" i="15"/>
  <c r="M5" i="42"/>
  <c r="M2" i="42"/>
  <c r="M5" i="15"/>
  <c r="M3" i="15"/>
  <c r="M2" i="15"/>
  <c r="M6" i="42"/>
  <c r="M7" i="15"/>
  <c r="M9" i="42"/>
  <c r="K8" i="5"/>
  <c r="K5" i="5"/>
  <c r="K4" i="5"/>
  <c r="K3" i="5"/>
  <c r="K6" i="5"/>
  <c r="K7" i="5" s="1"/>
  <c r="K2" i="5"/>
  <c r="K9" i="5"/>
  <c r="K8" i="39"/>
  <c r="K3" i="39"/>
  <c r="K6" i="39"/>
  <c r="K7" i="39" s="1"/>
  <c r="K4" i="39"/>
  <c r="K2" i="39"/>
  <c r="K5" i="39"/>
  <c r="K9" i="39"/>
  <c r="K7" i="59"/>
  <c r="K9" i="34"/>
  <c r="K4" i="34"/>
  <c r="K8" i="59"/>
  <c r="K8" i="34"/>
  <c r="K6" i="34"/>
  <c r="K7" i="34" s="1"/>
  <c r="K5" i="59"/>
  <c r="K6" i="59"/>
  <c r="K4" i="59"/>
  <c r="K5" i="34"/>
  <c r="K2" i="59"/>
  <c r="K9" i="59"/>
  <c r="K2" i="34"/>
  <c r="P17" i="90"/>
  <c r="P2" i="90"/>
  <c r="O3" i="90"/>
  <c r="N2" i="40"/>
  <c r="N5" i="40"/>
  <c r="N4" i="40"/>
  <c r="N8" i="40"/>
  <c r="N4" i="6"/>
  <c r="N5" i="6"/>
  <c r="N8" i="6"/>
  <c r="N2" i="6"/>
  <c r="N6" i="6"/>
  <c r="N7" i="6" s="1"/>
  <c r="N3" i="6"/>
  <c r="N6" i="40"/>
  <c r="N7" i="40" s="1"/>
  <c r="N3" i="40"/>
  <c r="N9" i="6"/>
  <c r="N9" i="40"/>
  <c r="K9" i="46"/>
  <c r="K9" i="16"/>
  <c r="R10" i="90"/>
  <c r="Q5" i="47"/>
  <c r="Q3" i="47"/>
  <c r="Q8" i="47"/>
  <c r="Q6" i="47"/>
  <c r="Q4" i="47"/>
  <c r="Q5" i="9"/>
  <c r="Q6" i="9"/>
  <c r="Q8" i="9"/>
  <c r="Q3" i="9"/>
  <c r="Q4" i="9"/>
  <c r="Q7" i="9"/>
  <c r="Q9" i="47"/>
  <c r="Q7" i="47"/>
  <c r="Q9" i="9"/>
  <c r="Q2" i="47"/>
  <c r="Q2" i="9"/>
  <c r="S12" i="90"/>
  <c r="R5" i="49"/>
  <c r="R3" i="49"/>
  <c r="R4" i="49"/>
  <c r="R8" i="49"/>
  <c r="R6" i="49"/>
  <c r="R3" i="11"/>
  <c r="R4" i="11"/>
  <c r="R6" i="11"/>
  <c r="R5" i="11"/>
  <c r="R8" i="11"/>
  <c r="R7" i="11"/>
  <c r="R9" i="11"/>
  <c r="R9" i="49"/>
  <c r="R7" i="49"/>
  <c r="R2" i="49"/>
  <c r="R2" i="11"/>
  <c r="P22" i="90"/>
  <c r="R20" i="90"/>
  <c r="Q8" i="57"/>
  <c r="Q3" i="57"/>
  <c r="Q3" i="32"/>
  <c r="Q8" i="32"/>
  <c r="Q6" i="32"/>
  <c r="Q5" i="57"/>
  <c r="Q4" i="32"/>
  <c r="Q5" i="32"/>
  <c r="Q6" i="57"/>
  <c r="Q4" i="57"/>
  <c r="Q9" i="32"/>
  <c r="Q9" i="57"/>
  <c r="L6" i="46"/>
  <c r="L7" i="46" s="1"/>
  <c r="L6" i="16"/>
  <c r="L7" i="16" s="1"/>
  <c r="M83" i="91"/>
  <c r="L86" i="91"/>
  <c r="S7" i="90"/>
  <c r="R7" i="44"/>
  <c r="R5" i="44"/>
  <c r="R8" i="44"/>
  <c r="R4" i="44"/>
  <c r="R3" i="44"/>
  <c r="R6" i="44"/>
  <c r="R2" i="44"/>
  <c r="R2" i="26"/>
  <c r="R6" i="26"/>
  <c r="R3" i="26"/>
  <c r="R7" i="26"/>
  <c r="R4" i="26"/>
  <c r="R8" i="26"/>
  <c r="R5" i="26"/>
  <c r="R9" i="26"/>
  <c r="R9" i="44"/>
  <c r="T8" i="90"/>
  <c r="S7" i="45"/>
  <c r="S5" i="45"/>
  <c r="S3" i="45"/>
  <c r="S6" i="45"/>
  <c r="S8" i="45"/>
  <c r="S4" i="45"/>
  <c r="S2" i="45"/>
  <c r="S4" i="27"/>
  <c r="S8" i="27"/>
  <c r="S3" i="27"/>
  <c r="S5" i="27"/>
  <c r="S6" i="27"/>
  <c r="S7" i="27"/>
  <c r="S2" i="27"/>
  <c r="S9" i="45"/>
  <c r="S9" i="27"/>
  <c r="L9" i="58"/>
  <c r="L9" i="33"/>
  <c r="R19" i="90"/>
  <c r="Q8" i="56"/>
  <c r="Q4" i="56"/>
  <c r="Q2" i="56"/>
  <c r="Q5" i="56"/>
  <c r="Q7" i="56"/>
  <c r="Q5" i="31"/>
  <c r="Q2" i="31"/>
  <c r="Q7" i="31"/>
  <c r="Q8" i="31"/>
  <c r="Q4" i="31"/>
  <c r="Q3" i="31"/>
  <c r="Q6" i="56"/>
  <c r="Q6" i="31"/>
  <c r="Q3" i="56"/>
  <c r="Q9" i="56"/>
  <c r="Q9" i="31"/>
  <c r="N200" i="91"/>
  <c r="M3" i="58"/>
  <c r="M3" i="33"/>
  <c r="S21" i="90"/>
  <c r="R7" i="58"/>
  <c r="R5" i="58"/>
  <c r="R8" i="58"/>
  <c r="R4" i="58"/>
  <c r="R2" i="58"/>
  <c r="R4" i="33"/>
  <c r="R8" i="33"/>
  <c r="R2" i="33"/>
  <c r="R7" i="33"/>
  <c r="R5" i="33"/>
  <c r="P4" i="90"/>
  <c r="P5" i="41" s="1"/>
  <c r="O8" i="41"/>
  <c r="O4" i="41"/>
  <c r="O2" i="41"/>
  <c r="O2" i="7"/>
  <c r="O6" i="41"/>
  <c r="O7" i="41" s="1"/>
  <c r="O6" i="7"/>
  <c r="O7" i="7" s="1"/>
  <c r="O9" i="7"/>
  <c r="O3" i="41"/>
  <c r="O9" i="41"/>
  <c r="O3" i="7"/>
  <c r="M81" i="91"/>
  <c r="L4" i="46"/>
  <c r="L4" i="16"/>
  <c r="T6" i="90"/>
  <c r="S7" i="43"/>
  <c r="S5" i="43"/>
  <c r="S3" i="43"/>
  <c r="S8" i="43"/>
  <c r="S6" i="43"/>
  <c r="S4" i="43"/>
  <c r="S2" i="43"/>
  <c r="S5" i="25"/>
  <c r="S2" i="25"/>
  <c r="S6" i="25"/>
  <c r="S3" i="25"/>
  <c r="S7" i="25"/>
  <c r="S4" i="25"/>
  <c r="S8" i="25"/>
  <c r="S9" i="43"/>
  <c r="S9" i="25"/>
  <c r="P7" i="57"/>
  <c r="P2" i="57"/>
  <c r="O4" i="7"/>
  <c r="S16" i="90"/>
  <c r="R8" i="53"/>
  <c r="R6" i="53"/>
  <c r="R4" i="53"/>
  <c r="R2" i="53"/>
  <c r="R7" i="53"/>
  <c r="R5" i="53"/>
  <c r="R3" i="53"/>
  <c r="R3" i="28"/>
  <c r="R7" i="28"/>
  <c r="R4" i="28"/>
  <c r="R8" i="28"/>
  <c r="R5" i="28"/>
  <c r="R6" i="28"/>
  <c r="R2" i="28"/>
  <c r="R9" i="53"/>
  <c r="R9" i="28"/>
  <c r="Q18" i="90"/>
  <c r="P7" i="55"/>
  <c r="P5" i="55"/>
  <c r="P4" i="55"/>
  <c r="P8" i="55"/>
  <c r="P2" i="55"/>
  <c r="P7" i="30"/>
  <c r="P4" i="30"/>
  <c r="P8" i="30"/>
  <c r="P5" i="30"/>
  <c r="P2" i="30"/>
  <c r="P6" i="55"/>
  <c r="P3" i="55"/>
  <c r="P6" i="30"/>
  <c r="P3" i="30"/>
  <c r="P9" i="30"/>
  <c r="P9" i="55"/>
  <c r="R11" i="90"/>
  <c r="Q8" i="48"/>
  <c r="Q8" i="10"/>
  <c r="Q6" i="48"/>
  <c r="Q7" i="48" s="1"/>
  <c r="Q2" i="10"/>
  <c r="Q3" i="10"/>
  <c r="Q2" i="48"/>
  <c r="Q6" i="10"/>
  <c r="Q7" i="10" s="1"/>
  <c r="Q5" i="48"/>
  <c r="Q3" i="48"/>
  <c r="Q5" i="10"/>
  <c r="Q4" i="10"/>
  <c r="Q9" i="48"/>
  <c r="Q9" i="10"/>
  <c r="Q4" i="48"/>
  <c r="S9" i="90"/>
  <c r="R8" i="46"/>
  <c r="R2" i="46"/>
  <c r="R2" i="16"/>
  <c r="R8" i="16"/>
  <c r="M80" i="91"/>
  <c r="L3" i="46"/>
  <c r="L3" i="16"/>
  <c r="O5" i="7"/>
  <c r="M6" i="58"/>
  <c r="M6" i="33"/>
  <c r="M206" i="91"/>
  <c r="N203" i="91"/>
  <c r="L82" i="91"/>
  <c r="K5" i="46"/>
  <c r="K5" i="16"/>
  <c r="Q14" i="90"/>
  <c r="P7" i="51"/>
  <c r="P8" i="51"/>
  <c r="P7" i="12"/>
  <c r="P8" i="12"/>
  <c r="P3" i="12"/>
  <c r="P6" i="12"/>
  <c r="P6" i="51"/>
  <c r="P3" i="51"/>
  <c r="P9" i="51"/>
  <c r="P9" i="12"/>
  <c r="P2" i="51"/>
  <c r="P2" i="12"/>
  <c r="P5" i="51"/>
  <c r="P5" i="12"/>
  <c r="P4" i="51"/>
  <c r="P4" i="12"/>
  <c r="P2" i="32"/>
  <c r="P7" i="32"/>
  <c r="S13" i="90"/>
  <c r="R8" i="50"/>
  <c r="R8" i="17"/>
  <c r="R6" i="50"/>
  <c r="R7" i="50" s="1"/>
  <c r="R2" i="50"/>
  <c r="R6" i="17"/>
  <c r="R7" i="17" s="1"/>
  <c r="R2" i="17"/>
  <c r="R5" i="50"/>
  <c r="R3" i="17"/>
  <c r="R9" i="17"/>
  <c r="R4" i="17"/>
  <c r="R3" i="50"/>
  <c r="R5" i="17"/>
  <c r="R9" i="50"/>
  <c r="R4" i="50"/>
  <c r="T15" i="90"/>
  <c r="S7" i="52"/>
  <c r="S5" i="52"/>
  <c r="S3" i="52"/>
  <c r="S2" i="52"/>
  <c r="S4" i="52"/>
  <c r="S6" i="52"/>
  <c r="S8" i="52"/>
  <c r="S2" i="18"/>
  <c r="S6" i="18"/>
  <c r="S3" i="18"/>
  <c r="S7" i="18"/>
  <c r="S4" i="18"/>
  <c r="S5" i="18"/>
  <c r="S8" i="18"/>
  <c r="S9" i="52"/>
  <c r="S9" i="18"/>
  <c r="R5" i="90"/>
  <c r="L5" i="54" l="1"/>
  <c r="L9" i="23"/>
  <c r="L2" i="54"/>
  <c r="L4" i="54"/>
  <c r="L8" i="54"/>
  <c r="L8" i="23"/>
  <c r="L4" i="23"/>
  <c r="L2" i="23"/>
  <c r="L5" i="23"/>
  <c r="L6" i="23"/>
  <c r="L7" i="23" s="1"/>
  <c r="L3" i="23"/>
  <c r="L6" i="54"/>
  <c r="L7" i="54" s="1"/>
  <c r="L3" i="54"/>
  <c r="L9" i="54"/>
  <c r="N8" i="42"/>
  <c r="N4" i="42"/>
  <c r="N3" i="42"/>
  <c r="N9" i="15"/>
  <c r="N2" i="15"/>
  <c r="N7" i="42"/>
  <c r="N4" i="15"/>
  <c r="N8" i="15"/>
  <c r="N3" i="15"/>
  <c r="N9" i="42"/>
  <c r="N7" i="15"/>
  <c r="N6" i="42"/>
  <c r="N2" i="42"/>
  <c r="N5" i="15"/>
  <c r="N5" i="42"/>
  <c r="N6" i="15"/>
  <c r="L6" i="5"/>
  <c r="L7" i="5" s="1"/>
  <c r="L8" i="5"/>
  <c r="L5" i="5"/>
  <c r="L4" i="5"/>
  <c r="L3" i="5"/>
  <c r="L9" i="5"/>
  <c r="L2" i="5"/>
  <c r="L9" i="39"/>
  <c r="L3" i="39"/>
  <c r="L8" i="39"/>
  <c r="L4" i="39"/>
  <c r="L6" i="39"/>
  <c r="L7" i="39" s="1"/>
  <c r="L5" i="39"/>
  <c r="L2" i="39"/>
  <c r="L7" i="59"/>
  <c r="L6" i="59"/>
  <c r="L6" i="34"/>
  <c r="L7" i="34" s="1"/>
  <c r="L5" i="59"/>
  <c r="L8" i="34"/>
  <c r="L9" i="59"/>
  <c r="L9" i="34"/>
  <c r="L5" i="34"/>
  <c r="L2" i="59"/>
  <c r="L4" i="34"/>
  <c r="L8" i="59"/>
  <c r="L4" i="59"/>
  <c r="L2" i="34"/>
  <c r="P5" i="7"/>
  <c r="U15" i="90"/>
  <c r="T7" i="52"/>
  <c r="T5" i="52"/>
  <c r="T3" i="52"/>
  <c r="T4" i="52"/>
  <c r="T6" i="52"/>
  <c r="T8" i="52"/>
  <c r="T2" i="52"/>
  <c r="T5" i="18"/>
  <c r="T2" i="18"/>
  <c r="T6" i="18"/>
  <c r="T3" i="18"/>
  <c r="T4" i="18"/>
  <c r="T8" i="18"/>
  <c r="T7" i="18"/>
  <c r="T9" i="18"/>
  <c r="T9" i="52"/>
  <c r="O200" i="91"/>
  <c r="N3" i="58"/>
  <c r="N3" i="33"/>
  <c r="U8" i="90"/>
  <c r="T8" i="45"/>
  <c r="T6" i="45"/>
  <c r="T4" i="45"/>
  <c r="T2" i="45"/>
  <c r="T5" i="45"/>
  <c r="T3" i="27"/>
  <c r="T7" i="27"/>
  <c r="T7" i="45"/>
  <c r="T3" i="45"/>
  <c r="T2" i="27"/>
  <c r="T8" i="27"/>
  <c r="T4" i="27"/>
  <c r="T5" i="27"/>
  <c r="T6" i="27"/>
  <c r="T9" i="45"/>
  <c r="T9" i="27"/>
  <c r="S10" i="90"/>
  <c r="R8" i="47"/>
  <c r="R6" i="47"/>
  <c r="R4" i="47"/>
  <c r="R3" i="47"/>
  <c r="R5" i="47"/>
  <c r="R4" i="9"/>
  <c r="R8" i="9"/>
  <c r="R5" i="9"/>
  <c r="R3" i="9"/>
  <c r="R6" i="9"/>
  <c r="R9" i="47"/>
  <c r="R7" i="47"/>
  <c r="R7" i="9"/>
  <c r="R9" i="9"/>
  <c r="R2" i="47"/>
  <c r="R2" i="9"/>
  <c r="Q2" i="90"/>
  <c r="M82" i="91"/>
  <c r="L5" i="46"/>
  <c r="L5" i="16"/>
  <c r="N80" i="91"/>
  <c r="M3" i="46"/>
  <c r="M3" i="16"/>
  <c r="S11" i="90"/>
  <c r="R8" i="48"/>
  <c r="R8" i="10"/>
  <c r="R2" i="48"/>
  <c r="R3" i="10"/>
  <c r="R6" i="48"/>
  <c r="R7" i="48" s="1"/>
  <c r="R6" i="10"/>
  <c r="R7" i="10" s="1"/>
  <c r="R3" i="48"/>
  <c r="R5" i="48"/>
  <c r="R2" i="10"/>
  <c r="R5" i="10"/>
  <c r="R4" i="48"/>
  <c r="R9" i="48"/>
  <c r="R4" i="10"/>
  <c r="R9" i="10"/>
  <c r="T21" i="90"/>
  <c r="S7" i="58"/>
  <c r="S5" i="58"/>
  <c r="S8" i="58"/>
  <c r="S4" i="58"/>
  <c r="S2" i="58"/>
  <c r="S7" i="33"/>
  <c r="S5" i="33"/>
  <c r="S2" i="33"/>
  <c r="S4" i="33"/>
  <c r="S8" i="33"/>
  <c r="S19" i="90"/>
  <c r="R8" i="56"/>
  <c r="R4" i="56"/>
  <c r="R2" i="56"/>
  <c r="R5" i="56"/>
  <c r="R7" i="56"/>
  <c r="R4" i="31"/>
  <c r="R5" i="31"/>
  <c r="R2" i="31"/>
  <c r="R7" i="31"/>
  <c r="R8" i="31"/>
  <c r="R3" i="56"/>
  <c r="R6" i="31"/>
  <c r="R6" i="56"/>
  <c r="R3" i="31"/>
  <c r="R9" i="56"/>
  <c r="R9" i="31"/>
  <c r="T7" i="90"/>
  <c r="S7" i="44"/>
  <c r="S5" i="44"/>
  <c r="S3" i="44"/>
  <c r="S8" i="44"/>
  <c r="S6" i="44"/>
  <c r="S4" i="44"/>
  <c r="S2" i="44"/>
  <c r="S5" i="26"/>
  <c r="S2" i="26"/>
  <c r="S6" i="26"/>
  <c r="S3" i="26"/>
  <c r="S7" i="26"/>
  <c r="S8" i="26"/>
  <c r="S4" i="26"/>
  <c r="S9" i="26"/>
  <c r="S9" i="44"/>
  <c r="Q7" i="57"/>
  <c r="Q2" i="57"/>
  <c r="Q7" i="32"/>
  <c r="Q2" i="32"/>
  <c r="P3" i="90"/>
  <c r="O8" i="40"/>
  <c r="O5" i="40"/>
  <c r="O4" i="40"/>
  <c r="O2" i="40"/>
  <c r="O4" i="6"/>
  <c r="O5" i="6"/>
  <c r="O8" i="6"/>
  <c r="O2" i="6"/>
  <c r="O6" i="40"/>
  <c r="O7" i="40" s="1"/>
  <c r="O3" i="40"/>
  <c r="O6" i="6"/>
  <c r="O7" i="6" s="1"/>
  <c r="O3" i="6"/>
  <c r="O9" i="6"/>
  <c r="O9" i="40"/>
  <c r="R14" i="90"/>
  <c r="Q8" i="51"/>
  <c r="Q7" i="51"/>
  <c r="Q7" i="12"/>
  <c r="Q8" i="12"/>
  <c r="Q6" i="51"/>
  <c r="Q3" i="12"/>
  <c r="Q6" i="12"/>
  <c r="Q3" i="51"/>
  <c r="Q9" i="12"/>
  <c r="Q9" i="51"/>
  <c r="Q2" i="51"/>
  <c r="Q2" i="12"/>
  <c r="Q5" i="12"/>
  <c r="Q4" i="12"/>
  <c r="Q4" i="51"/>
  <c r="Q5" i="51"/>
  <c r="N6" i="58"/>
  <c r="N6" i="33"/>
  <c r="O203" i="91"/>
  <c r="N206" i="91"/>
  <c r="T9" i="90"/>
  <c r="S8" i="46"/>
  <c r="S2" i="46"/>
  <c r="S2" i="16"/>
  <c r="S8" i="16"/>
  <c r="R18" i="90"/>
  <c r="Q8" i="55"/>
  <c r="Q4" i="55"/>
  <c r="Q5" i="55"/>
  <c r="Q2" i="55"/>
  <c r="Q7" i="55"/>
  <c r="Q2" i="30"/>
  <c r="Q7" i="30"/>
  <c r="Q4" i="30"/>
  <c r="Q5" i="30"/>
  <c r="Q8" i="30"/>
  <c r="Q6" i="30"/>
  <c r="Q3" i="55"/>
  <c r="Q6" i="55"/>
  <c r="Q3" i="30"/>
  <c r="Q9" i="55"/>
  <c r="Q9" i="30"/>
  <c r="N81" i="91"/>
  <c r="M4" i="46"/>
  <c r="M4" i="16"/>
  <c r="Q4" i="90"/>
  <c r="Q5" i="7" s="1"/>
  <c r="P8" i="41"/>
  <c r="P4" i="41"/>
  <c r="P2" i="7"/>
  <c r="P6" i="41"/>
  <c r="P7" i="41" s="1"/>
  <c r="P6" i="7"/>
  <c r="P7" i="7" s="1"/>
  <c r="P2" i="41"/>
  <c r="P3" i="7"/>
  <c r="P9" i="41"/>
  <c r="P3" i="41"/>
  <c r="P9" i="7"/>
  <c r="L9" i="46"/>
  <c r="L9" i="16"/>
  <c r="S20" i="90"/>
  <c r="R8" i="57"/>
  <c r="R3" i="57"/>
  <c r="R8" i="32"/>
  <c r="R3" i="32"/>
  <c r="R4" i="57"/>
  <c r="R5" i="57"/>
  <c r="R4" i="32"/>
  <c r="R5" i="32"/>
  <c r="R6" i="57"/>
  <c r="R6" i="32"/>
  <c r="R9" i="32"/>
  <c r="R9" i="57"/>
  <c r="Q22" i="90"/>
  <c r="P4" i="7"/>
  <c r="T13" i="90"/>
  <c r="S8" i="50"/>
  <c r="S8" i="17"/>
  <c r="S2" i="50"/>
  <c r="S6" i="50"/>
  <c r="S7" i="50" s="1"/>
  <c r="S6" i="17"/>
  <c r="S7" i="17" s="1"/>
  <c r="S2" i="17"/>
  <c r="S9" i="50"/>
  <c r="S5" i="17"/>
  <c r="S4" i="50"/>
  <c r="S9" i="17"/>
  <c r="S3" i="50"/>
  <c r="S3" i="17"/>
  <c r="S4" i="17"/>
  <c r="S5" i="50"/>
  <c r="M9" i="58"/>
  <c r="M9" i="33"/>
  <c r="T16" i="90"/>
  <c r="S4" i="53"/>
  <c r="S6" i="53"/>
  <c r="S3" i="53"/>
  <c r="S5" i="53"/>
  <c r="S8" i="53"/>
  <c r="S7" i="53"/>
  <c r="S2" i="53"/>
  <c r="S2" i="28"/>
  <c r="S6" i="28"/>
  <c r="S3" i="28"/>
  <c r="S7" i="28"/>
  <c r="S4" i="28"/>
  <c r="S5" i="28"/>
  <c r="S8" i="28"/>
  <c r="S9" i="28"/>
  <c r="S9" i="53"/>
  <c r="U6" i="90"/>
  <c r="T8" i="43"/>
  <c r="T4" i="43"/>
  <c r="T7" i="43"/>
  <c r="T3" i="43"/>
  <c r="T6" i="43"/>
  <c r="T2" i="43"/>
  <c r="T5" i="43"/>
  <c r="T4" i="25"/>
  <c r="T8" i="25"/>
  <c r="T5" i="25"/>
  <c r="T2" i="25"/>
  <c r="T6" i="25"/>
  <c r="T3" i="25"/>
  <c r="T7" i="25"/>
  <c r="T9" i="43"/>
  <c r="T9" i="25"/>
  <c r="M6" i="46"/>
  <c r="M7" i="46" s="1"/>
  <c r="M6" i="16"/>
  <c r="M7" i="16" s="1"/>
  <c r="N83" i="91"/>
  <c r="M86" i="91"/>
  <c r="T12" i="90"/>
  <c r="S5" i="49"/>
  <c r="S3" i="49"/>
  <c r="S8" i="49"/>
  <c r="S6" i="49"/>
  <c r="S4" i="49"/>
  <c r="S6" i="11"/>
  <c r="S3" i="11"/>
  <c r="S5" i="11"/>
  <c r="S4" i="11"/>
  <c r="S8" i="11"/>
  <c r="S9" i="11"/>
  <c r="S7" i="11"/>
  <c r="S7" i="49"/>
  <c r="S9" i="49"/>
  <c r="S2" i="49"/>
  <c r="S2" i="11"/>
  <c r="Q17" i="90"/>
  <c r="S5" i="90"/>
  <c r="M5" i="23" l="1"/>
  <c r="M6" i="23"/>
  <c r="M7" i="23" s="1"/>
  <c r="M3" i="54"/>
  <c r="M6" i="54"/>
  <c r="M7" i="54" s="1"/>
  <c r="M3" i="23"/>
  <c r="M4" i="54"/>
  <c r="M9" i="54"/>
  <c r="M2" i="23"/>
  <c r="M4" i="23"/>
  <c r="M2" i="54"/>
  <c r="M9" i="23"/>
  <c r="M5" i="54"/>
  <c r="M8" i="54"/>
  <c r="M8" i="23"/>
  <c r="O7" i="15"/>
  <c r="O6" i="42"/>
  <c r="O7" i="42"/>
  <c r="O2" i="42"/>
  <c r="O5" i="15"/>
  <c r="O4" i="42"/>
  <c r="O3" i="42"/>
  <c r="O8" i="15"/>
  <c r="O2" i="15"/>
  <c r="O9" i="42"/>
  <c r="O3" i="15"/>
  <c r="O9" i="15"/>
  <c r="O8" i="42"/>
  <c r="O5" i="42"/>
  <c r="O4" i="15"/>
  <c r="O6" i="15"/>
  <c r="M6" i="34"/>
  <c r="M7" i="34" s="1"/>
  <c r="M7" i="59"/>
  <c r="M5" i="34"/>
  <c r="M2" i="34"/>
  <c r="M8" i="34"/>
  <c r="M2" i="59"/>
  <c r="M9" i="34"/>
  <c r="M9" i="59"/>
  <c r="M8" i="59"/>
  <c r="M6" i="59"/>
  <c r="M4" i="59"/>
  <c r="M5" i="59"/>
  <c r="M4" i="34"/>
  <c r="M2" i="5"/>
  <c r="M9" i="5"/>
  <c r="M6" i="5"/>
  <c r="M7" i="5" s="1"/>
  <c r="M5" i="5"/>
  <c r="M4" i="5"/>
  <c r="M8" i="5"/>
  <c r="M3" i="5"/>
  <c r="M4" i="39"/>
  <c r="M8" i="39"/>
  <c r="M3" i="39"/>
  <c r="M2" i="39"/>
  <c r="M5" i="39"/>
  <c r="M6" i="39"/>
  <c r="M7" i="39" s="1"/>
  <c r="M9" i="39"/>
  <c r="Q5" i="41"/>
  <c r="Q4" i="7"/>
  <c r="U9" i="90"/>
  <c r="T2" i="46"/>
  <c r="T8" i="46"/>
  <c r="T2" i="16"/>
  <c r="T8" i="16"/>
  <c r="R2" i="57"/>
  <c r="R7" i="57"/>
  <c r="M9" i="46"/>
  <c r="M9" i="16"/>
  <c r="V6" i="90"/>
  <c r="U8" i="43"/>
  <c r="U6" i="43"/>
  <c r="U4" i="43"/>
  <c r="U2" i="43"/>
  <c r="U7" i="43"/>
  <c r="U5" i="43"/>
  <c r="U3" i="43"/>
  <c r="U3" i="25"/>
  <c r="U7" i="25"/>
  <c r="U4" i="25"/>
  <c r="U8" i="25"/>
  <c r="U5" i="25"/>
  <c r="U9" i="25"/>
  <c r="U6" i="25"/>
  <c r="U2" i="25"/>
  <c r="U9" i="43"/>
  <c r="T20" i="90"/>
  <c r="S8" i="57"/>
  <c r="S3" i="57"/>
  <c r="S8" i="32"/>
  <c r="S3" i="32"/>
  <c r="S6" i="57"/>
  <c r="S5" i="57"/>
  <c r="S6" i="32"/>
  <c r="S5" i="32"/>
  <c r="S4" i="57"/>
  <c r="S4" i="32"/>
  <c r="S9" i="57"/>
  <c r="S9" i="32"/>
  <c r="N9" i="58"/>
  <c r="N9" i="33"/>
  <c r="S14" i="90"/>
  <c r="R8" i="51"/>
  <c r="R7" i="51"/>
  <c r="R7" i="12"/>
  <c r="R8" i="12"/>
  <c r="R3" i="51"/>
  <c r="R6" i="51"/>
  <c r="R3" i="12"/>
  <c r="R6" i="12"/>
  <c r="R9" i="51"/>
  <c r="R9" i="12"/>
  <c r="R2" i="51"/>
  <c r="R2" i="12"/>
  <c r="R5" i="12"/>
  <c r="R4" i="51"/>
  <c r="R5" i="51"/>
  <c r="R4" i="12"/>
  <c r="U7" i="90"/>
  <c r="T8" i="44"/>
  <c r="T6" i="44"/>
  <c r="T4" i="44"/>
  <c r="T7" i="44"/>
  <c r="T3" i="44"/>
  <c r="T2" i="44"/>
  <c r="T5" i="44"/>
  <c r="T4" i="26"/>
  <c r="T8" i="26"/>
  <c r="T5" i="26"/>
  <c r="T2" i="26"/>
  <c r="T6" i="26"/>
  <c r="T7" i="26"/>
  <c r="T3" i="26"/>
  <c r="T9" i="26"/>
  <c r="T9" i="44"/>
  <c r="U21" i="90"/>
  <c r="T8" i="58"/>
  <c r="T4" i="58"/>
  <c r="T2" i="58"/>
  <c r="T7" i="58"/>
  <c r="T5" i="58"/>
  <c r="T2" i="33"/>
  <c r="T4" i="33"/>
  <c r="T5" i="33"/>
  <c r="T7" i="33"/>
  <c r="T8" i="33"/>
  <c r="R2" i="90"/>
  <c r="N6" i="46"/>
  <c r="N7" i="46" s="1"/>
  <c r="N6" i="16"/>
  <c r="N7" i="16" s="1"/>
  <c r="N86" i="91"/>
  <c r="O83" i="91"/>
  <c r="U16" i="90"/>
  <c r="T7" i="53"/>
  <c r="T5" i="53"/>
  <c r="T3" i="53"/>
  <c r="T6" i="53"/>
  <c r="T8" i="53"/>
  <c r="T4" i="53"/>
  <c r="T2" i="53"/>
  <c r="T5" i="28"/>
  <c r="T2" i="28"/>
  <c r="T6" i="28"/>
  <c r="T3" i="28"/>
  <c r="T4" i="28"/>
  <c r="T8" i="28"/>
  <c r="T7" i="28"/>
  <c r="T9" i="53"/>
  <c r="T9" i="28"/>
  <c r="O81" i="91"/>
  <c r="N4" i="46"/>
  <c r="N4" i="16"/>
  <c r="O6" i="58"/>
  <c r="O6" i="33"/>
  <c r="P203" i="91"/>
  <c r="O206" i="91"/>
  <c r="T19" i="90"/>
  <c r="S7" i="56"/>
  <c r="S5" i="56"/>
  <c r="S8" i="56"/>
  <c r="S4" i="56"/>
  <c r="S2" i="56"/>
  <c r="S4" i="31"/>
  <c r="S8" i="31"/>
  <c r="S5" i="31"/>
  <c r="S2" i="31"/>
  <c r="S7" i="31"/>
  <c r="S3" i="31"/>
  <c r="S3" i="56"/>
  <c r="S6" i="56"/>
  <c r="S6" i="31"/>
  <c r="S9" i="56"/>
  <c r="S9" i="31"/>
  <c r="N82" i="91"/>
  <c r="M5" i="46"/>
  <c r="M5" i="16"/>
  <c r="T10" i="90"/>
  <c r="S8" i="47"/>
  <c r="S6" i="47"/>
  <c r="S4" i="47"/>
  <c r="S5" i="47"/>
  <c r="S3" i="47"/>
  <c r="S3" i="9"/>
  <c r="S4" i="9"/>
  <c r="S8" i="9"/>
  <c r="S6" i="9"/>
  <c r="S5" i="9"/>
  <c r="S7" i="9"/>
  <c r="S9" i="47"/>
  <c r="S9" i="9"/>
  <c r="S7" i="47"/>
  <c r="S2" i="47"/>
  <c r="S2" i="9"/>
  <c r="P200" i="91"/>
  <c r="O3" i="58"/>
  <c r="O3" i="33"/>
  <c r="U12" i="90"/>
  <c r="T8" i="49"/>
  <c r="T6" i="49"/>
  <c r="T4" i="49"/>
  <c r="T3" i="49"/>
  <c r="T5" i="49"/>
  <c r="T5" i="11"/>
  <c r="T8" i="11"/>
  <c r="T6" i="11"/>
  <c r="T3" i="11"/>
  <c r="T4" i="11"/>
  <c r="T9" i="11"/>
  <c r="T7" i="11"/>
  <c r="T7" i="49"/>
  <c r="T9" i="49"/>
  <c r="T2" i="11"/>
  <c r="T2" i="49"/>
  <c r="R22" i="90"/>
  <c r="Q3" i="90"/>
  <c r="P2" i="40"/>
  <c r="P4" i="40"/>
  <c r="P8" i="40"/>
  <c r="P5" i="40"/>
  <c r="P2" i="6"/>
  <c r="P5" i="6"/>
  <c r="P8" i="6"/>
  <c r="P4" i="6"/>
  <c r="P3" i="6"/>
  <c r="P6" i="6"/>
  <c r="P7" i="6" s="1"/>
  <c r="P6" i="40"/>
  <c r="P7" i="40" s="1"/>
  <c r="P3" i="40"/>
  <c r="P9" i="6"/>
  <c r="P9" i="40"/>
  <c r="T11" i="90"/>
  <c r="S8" i="48"/>
  <c r="S8" i="10"/>
  <c r="S6" i="10"/>
  <c r="S7" i="10" s="1"/>
  <c r="S2" i="10"/>
  <c r="S3" i="10"/>
  <c r="S5" i="10"/>
  <c r="S6" i="48"/>
  <c r="S7" i="48" s="1"/>
  <c r="S2" i="48"/>
  <c r="S5" i="48"/>
  <c r="S3" i="48"/>
  <c r="S9" i="48"/>
  <c r="S9" i="10"/>
  <c r="S4" i="48"/>
  <c r="S4" i="10"/>
  <c r="R17" i="90"/>
  <c r="U13" i="90"/>
  <c r="T8" i="50"/>
  <c r="T8" i="17"/>
  <c r="T6" i="17"/>
  <c r="T7" i="17" s="1"/>
  <c r="T2" i="17"/>
  <c r="T2" i="50"/>
  <c r="T6" i="50"/>
  <c r="T7" i="50" s="1"/>
  <c r="T5" i="50"/>
  <c r="T9" i="50"/>
  <c r="T3" i="17"/>
  <c r="T4" i="17"/>
  <c r="T5" i="17"/>
  <c r="T9" i="17"/>
  <c r="T4" i="50"/>
  <c r="T3" i="50"/>
  <c r="R2" i="32"/>
  <c r="R7" i="32"/>
  <c r="R4" i="90"/>
  <c r="R5" i="41" s="1"/>
  <c r="Q8" i="41"/>
  <c r="Q4" i="41"/>
  <c r="Q6" i="7"/>
  <c r="Q7" i="7" s="1"/>
  <c r="Q2" i="7"/>
  <c r="Q6" i="41"/>
  <c r="Q7" i="41" s="1"/>
  <c r="Q2" i="41"/>
  <c r="Q3" i="41"/>
  <c r="Q9" i="41"/>
  <c r="Q3" i="7"/>
  <c r="Q9" i="7"/>
  <c r="S18" i="90"/>
  <c r="R8" i="55"/>
  <c r="R5" i="55"/>
  <c r="R2" i="55"/>
  <c r="R7" i="55"/>
  <c r="R4" i="55"/>
  <c r="R5" i="30"/>
  <c r="R2" i="30"/>
  <c r="R4" i="30"/>
  <c r="R7" i="30"/>
  <c r="R8" i="30"/>
  <c r="R3" i="30"/>
  <c r="R6" i="55"/>
  <c r="R3" i="55"/>
  <c r="R6" i="30"/>
  <c r="R9" i="55"/>
  <c r="R9" i="30"/>
  <c r="O80" i="91"/>
  <c r="N3" i="46"/>
  <c r="N3" i="16"/>
  <c r="V8" i="90"/>
  <c r="U8" i="45"/>
  <c r="U6" i="45"/>
  <c r="U4" i="45"/>
  <c r="U2" i="45"/>
  <c r="U5" i="45"/>
  <c r="U7" i="45"/>
  <c r="U3" i="45"/>
  <c r="U2" i="27"/>
  <c r="U6" i="27"/>
  <c r="U7" i="27"/>
  <c r="U3" i="27"/>
  <c r="U8" i="27"/>
  <c r="U4" i="27"/>
  <c r="U5" i="27"/>
  <c r="U9" i="27"/>
  <c r="U9" i="45"/>
  <c r="V15" i="90"/>
  <c r="U8" i="52"/>
  <c r="U6" i="52"/>
  <c r="U4" i="52"/>
  <c r="U2" i="52"/>
  <c r="U7" i="52"/>
  <c r="U3" i="52"/>
  <c r="U5" i="52"/>
  <c r="U4" i="18"/>
  <c r="U8" i="18"/>
  <c r="U5" i="18"/>
  <c r="U2" i="18"/>
  <c r="U3" i="18"/>
  <c r="U7" i="18"/>
  <c r="U6" i="18"/>
  <c r="U9" i="52"/>
  <c r="U9" i="18"/>
  <c r="T5" i="90"/>
  <c r="N6" i="23" l="1"/>
  <c r="N7" i="23" s="1"/>
  <c r="N3" i="54"/>
  <c r="N3" i="23"/>
  <c r="N4" i="54"/>
  <c r="N9" i="54"/>
  <c r="N2" i="54"/>
  <c r="N9" i="23"/>
  <c r="N5" i="54"/>
  <c r="N5" i="23"/>
  <c r="N8" i="54"/>
  <c r="N8" i="23"/>
  <c r="N2" i="23"/>
  <c r="N4" i="23"/>
  <c r="N6" i="54"/>
  <c r="N7" i="54" s="1"/>
  <c r="P6" i="42"/>
  <c r="P2" i="42"/>
  <c r="P6" i="15"/>
  <c r="P9" i="42"/>
  <c r="P8" i="15"/>
  <c r="P5" i="42"/>
  <c r="P2" i="15"/>
  <c r="P4" i="42"/>
  <c r="P3" i="42"/>
  <c r="P3" i="15"/>
  <c r="P4" i="15"/>
  <c r="P9" i="15"/>
  <c r="P8" i="42"/>
  <c r="P5" i="15"/>
  <c r="P7" i="42"/>
  <c r="P7" i="15"/>
  <c r="N2" i="5"/>
  <c r="N6" i="5"/>
  <c r="N7" i="5" s="1"/>
  <c r="N9" i="5"/>
  <c r="N8" i="5"/>
  <c r="N5" i="5"/>
  <c r="N4" i="5"/>
  <c r="N3" i="5"/>
  <c r="N8" i="39"/>
  <c r="N2" i="39"/>
  <c r="N5" i="39"/>
  <c r="N6" i="39"/>
  <c r="N7" i="39" s="1"/>
  <c r="N9" i="39"/>
  <c r="N3" i="39"/>
  <c r="N4" i="39"/>
  <c r="N8" i="34"/>
  <c r="N7" i="59"/>
  <c r="N4" i="34"/>
  <c r="N8" i="59"/>
  <c r="N2" i="34"/>
  <c r="N9" i="59"/>
  <c r="N6" i="59"/>
  <c r="N5" i="59"/>
  <c r="N4" i="59"/>
  <c r="N9" i="34"/>
  <c r="N2" i="59"/>
  <c r="N5" i="34"/>
  <c r="N6" i="34"/>
  <c r="N7" i="34" s="1"/>
  <c r="W8" i="90"/>
  <c r="V7" i="45"/>
  <c r="V5" i="45"/>
  <c r="V6" i="45"/>
  <c r="V4" i="45"/>
  <c r="V8" i="45"/>
  <c r="V3" i="45"/>
  <c r="V2" i="45"/>
  <c r="V5" i="27"/>
  <c r="V6" i="27"/>
  <c r="V2" i="27"/>
  <c r="V7" i="27"/>
  <c r="V3" i="27"/>
  <c r="V8" i="27"/>
  <c r="V9" i="27"/>
  <c r="V4" i="27"/>
  <c r="V9" i="45"/>
  <c r="T18" i="90"/>
  <c r="S7" i="55"/>
  <c r="S5" i="55"/>
  <c r="S8" i="55"/>
  <c r="S4" i="55"/>
  <c r="S2" i="55"/>
  <c r="S4" i="30"/>
  <c r="S8" i="30"/>
  <c r="S5" i="30"/>
  <c r="S2" i="30"/>
  <c r="S7" i="30"/>
  <c r="S3" i="55"/>
  <c r="S6" i="55"/>
  <c r="S3" i="30"/>
  <c r="S6" i="30"/>
  <c r="S9" i="30"/>
  <c r="S9" i="55"/>
  <c r="S4" i="90"/>
  <c r="S5" i="7" s="1"/>
  <c r="R8" i="41"/>
  <c r="R4" i="41"/>
  <c r="R6" i="41"/>
  <c r="R7" i="41" s="1"/>
  <c r="R6" i="7"/>
  <c r="R7" i="7" s="1"/>
  <c r="R2" i="41"/>
  <c r="R2" i="7"/>
  <c r="R9" i="41"/>
  <c r="R3" i="41"/>
  <c r="R3" i="7"/>
  <c r="R9" i="7"/>
  <c r="S17" i="90"/>
  <c r="O9" i="58"/>
  <c r="O9" i="33"/>
  <c r="O6" i="46"/>
  <c r="O7" i="46" s="1"/>
  <c r="O6" i="16"/>
  <c r="O7" i="16" s="1"/>
  <c r="O86" i="91"/>
  <c r="P83" i="91"/>
  <c r="R5" i="7"/>
  <c r="V13" i="90"/>
  <c r="U8" i="50"/>
  <c r="U8" i="17"/>
  <c r="U6" i="17"/>
  <c r="U7" i="17" s="1"/>
  <c r="U2" i="50"/>
  <c r="U6" i="50"/>
  <c r="U7" i="50" s="1"/>
  <c r="U2" i="17"/>
  <c r="U9" i="17"/>
  <c r="U5" i="17"/>
  <c r="U3" i="17"/>
  <c r="U4" i="17"/>
  <c r="U9" i="50"/>
  <c r="U3" i="50"/>
  <c r="U5" i="50"/>
  <c r="U4" i="50"/>
  <c r="P6" i="58"/>
  <c r="P6" i="33"/>
  <c r="P206" i="91"/>
  <c r="Q203" i="91"/>
  <c r="N9" i="46"/>
  <c r="N9" i="16"/>
  <c r="V21" i="90"/>
  <c r="U8" i="58"/>
  <c r="U4" i="58"/>
  <c r="U2" i="58"/>
  <c r="U7" i="58"/>
  <c r="U5" i="58"/>
  <c r="U5" i="33"/>
  <c r="U8" i="33"/>
  <c r="U4" i="33"/>
  <c r="U2" i="33"/>
  <c r="U7" i="33"/>
  <c r="S7" i="57"/>
  <c r="S2" i="57"/>
  <c r="R4" i="7"/>
  <c r="R3" i="90"/>
  <c r="Q4" i="40"/>
  <c r="Q8" i="40"/>
  <c r="Q5" i="40"/>
  <c r="Q2" i="40"/>
  <c r="Q4" i="6"/>
  <c r="Q5" i="6"/>
  <c r="Q8" i="6"/>
  <c r="Q2" i="6"/>
  <c r="Q6" i="6"/>
  <c r="Q7" i="6" s="1"/>
  <c r="Q3" i="40"/>
  <c r="Q6" i="40"/>
  <c r="Q7" i="40" s="1"/>
  <c r="Q3" i="6"/>
  <c r="Q9" i="6"/>
  <c r="Q9" i="40"/>
  <c r="S22" i="90"/>
  <c r="Q200" i="91"/>
  <c r="P3" i="58"/>
  <c r="P3" i="33"/>
  <c r="O82" i="91"/>
  <c r="N5" i="46"/>
  <c r="N5" i="16"/>
  <c r="P81" i="91"/>
  <c r="O4" i="46"/>
  <c r="O4" i="16"/>
  <c r="S2" i="90"/>
  <c r="V7" i="90"/>
  <c r="U8" i="44"/>
  <c r="U6" i="44"/>
  <c r="U4" i="44"/>
  <c r="U2" i="44"/>
  <c r="U7" i="44"/>
  <c r="U5" i="44"/>
  <c r="U3" i="44"/>
  <c r="U3" i="26"/>
  <c r="U7" i="26"/>
  <c r="U4" i="26"/>
  <c r="U8" i="26"/>
  <c r="U5" i="26"/>
  <c r="U6" i="26"/>
  <c r="U2" i="26"/>
  <c r="U9" i="26"/>
  <c r="U9" i="44"/>
  <c r="U20" i="90"/>
  <c r="T8" i="57"/>
  <c r="T3" i="57"/>
  <c r="T3" i="32"/>
  <c r="T8" i="32"/>
  <c r="T6" i="57"/>
  <c r="T6" i="32"/>
  <c r="T4" i="57"/>
  <c r="T5" i="57"/>
  <c r="T4" i="32"/>
  <c r="T5" i="32"/>
  <c r="T9" i="57"/>
  <c r="T9" i="32"/>
  <c r="W15" i="90"/>
  <c r="V8" i="52"/>
  <c r="V6" i="52"/>
  <c r="V4" i="52"/>
  <c r="V2" i="52"/>
  <c r="V3" i="52"/>
  <c r="V5" i="52"/>
  <c r="V7" i="52"/>
  <c r="V3" i="18"/>
  <c r="V7" i="18"/>
  <c r="V4" i="18"/>
  <c r="V8" i="18"/>
  <c r="V2" i="18"/>
  <c r="V6" i="18"/>
  <c r="V5" i="18"/>
  <c r="V9" i="52"/>
  <c r="V9" i="18"/>
  <c r="P80" i="91"/>
  <c r="O3" i="46"/>
  <c r="O3" i="16"/>
  <c r="U11" i="90"/>
  <c r="T8" i="48"/>
  <c r="T8" i="10"/>
  <c r="T3" i="10"/>
  <c r="T6" i="48"/>
  <c r="T7" i="48" s="1"/>
  <c r="T2" i="48"/>
  <c r="T2" i="10"/>
  <c r="T3" i="48"/>
  <c r="T6" i="10"/>
  <c r="T7" i="10" s="1"/>
  <c r="T5" i="48"/>
  <c r="T5" i="10"/>
  <c r="T9" i="48"/>
  <c r="T4" i="10"/>
  <c r="T9" i="10"/>
  <c r="T4" i="48"/>
  <c r="V12" i="90"/>
  <c r="U8" i="49"/>
  <c r="U6" i="49"/>
  <c r="U4" i="49"/>
  <c r="U5" i="49"/>
  <c r="U3" i="49"/>
  <c r="U4" i="11"/>
  <c r="U5" i="11"/>
  <c r="U8" i="11"/>
  <c r="U6" i="11"/>
  <c r="U3" i="11"/>
  <c r="U9" i="11"/>
  <c r="U7" i="49"/>
  <c r="U7" i="11"/>
  <c r="U9" i="49"/>
  <c r="U2" i="49"/>
  <c r="U2" i="11"/>
  <c r="U10" i="90"/>
  <c r="T5" i="47"/>
  <c r="T3" i="47"/>
  <c r="T8" i="47"/>
  <c r="T6" i="47"/>
  <c r="T6" i="9"/>
  <c r="T4" i="47"/>
  <c r="T3" i="9"/>
  <c r="T5" i="9"/>
  <c r="T8" i="9"/>
  <c r="T4" i="9"/>
  <c r="T9" i="47"/>
  <c r="T7" i="9"/>
  <c r="T9" i="9"/>
  <c r="T7" i="47"/>
  <c r="T2" i="47"/>
  <c r="T2" i="9"/>
  <c r="U19" i="90"/>
  <c r="T7" i="56"/>
  <c r="T5" i="56"/>
  <c r="T8" i="56"/>
  <c r="T4" i="56"/>
  <c r="T2" i="56"/>
  <c r="T2" i="31"/>
  <c r="T7" i="31"/>
  <c r="T4" i="31"/>
  <c r="T8" i="31"/>
  <c r="T5" i="31"/>
  <c r="T6" i="56"/>
  <c r="T3" i="56"/>
  <c r="T6" i="31"/>
  <c r="T3" i="31"/>
  <c r="T9" i="56"/>
  <c r="T9" i="31"/>
  <c r="V16" i="90"/>
  <c r="U8" i="53"/>
  <c r="U3" i="53"/>
  <c r="U5" i="53"/>
  <c r="U2" i="53"/>
  <c r="U4" i="53"/>
  <c r="U7" i="53"/>
  <c r="U6" i="53"/>
  <c r="U4" i="28"/>
  <c r="U8" i="28"/>
  <c r="U5" i="28"/>
  <c r="U2" i="28"/>
  <c r="U3" i="28"/>
  <c r="U7" i="28"/>
  <c r="U6" i="28"/>
  <c r="U9" i="28"/>
  <c r="U9" i="53"/>
  <c r="T14" i="90"/>
  <c r="S7" i="51"/>
  <c r="S8" i="51"/>
  <c r="S8" i="12"/>
  <c r="S7" i="12"/>
  <c r="S3" i="51"/>
  <c r="S6" i="51"/>
  <c r="S3" i="12"/>
  <c r="S6" i="12"/>
  <c r="S9" i="51"/>
  <c r="S9" i="12"/>
  <c r="S2" i="51"/>
  <c r="S2" i="12"/>
  <c r="S5" i="12"/>
  <c r="S4" i="12"/>
  <c r="S4" i="51"/>
  <c r="S5" i="51"/>
  <c r="S2" i="32"/>
  <c r="S7" i="32"/>
  <c r="W6" i="90"/>
  <c r="V7" i="43"/>
  <c r="V3" i="43"/>
  <c r="V6" i="43"/>
  <c r="V2" i="43"/>
  <c r="V5" i="43"/>
  <c r="V8" i="43"/>
  <c r="V4" i="43"/>
  <c r="V2" i="25"/>
  <c r="V6" i="25"/>
  <c r="V3" i="25"/>
  <c r="V7" i="25"/>
  <c r="V4" i="25"/>
  <c r="V8" i="25"/>
  <c r="V9" i="25"/>
  <c r="V5" i="25"/>
  <c r="V9" i="43"/>
  <c r="V9" i="90"/>
  <c r="U2" i="46"/>
  <c r="U8" i="46"/>
  <c r="U2" i="16"/>
  <c r="U8" i="16"/>
  <c r="U5" i="90"/>
  <c r="O8" i="54" l="1"/>
  <c r="O9" i="54"/>
  <c r="O5" i="54"/>
  <c r="O9" i="23"/>
  <c r="O4" i="54"/>
  <c r="O2" i="54"/>
  <c r="O4" i="23"/>
  <c r="O5" i="23"/>
  <c r="O8" i="23"/>
  <c r="O2" i="23"/>
  <c r="O6" i="54"/>
  <c r="O7" i="54" s="1"/>
  <c r="O3" i="54"/>
  <c r="O6" i="23"/>
  <c r="O7" i="23" s="1"/>
  <c r="O3" i="23"/>
  <c r="Q6" i="15"/>
  <c r="Q5" i="15"/>
  <c r="Q9" i="42"/>
  <c r="Q3" i="42"/>
  <c r="Q5" i="42"/>
  <c r="Q6" i="42"/>
  <c r="Q8" i="15"/>
  <c r="Q2" i="42"/>
  <c r="Q9" i="15"/>
  <c r="Q7" i="15"/>
  <c r="Q8" i="42"/>
  <c r="Q4" i="15"/>
  <c r="Q2" i="15"/>
  <c r="Q4" i="42"/>
  <c r="Q3" i="15"/>
  <c r="Q7" i="42"/>
  <c r="O3" i="5"/>
  <c r="O8" i="5"/>
  <c r="O2" i="5"/>
  <c r="O9" i="5"/>
  <c r="O6" i="5"/>
  <c r="O7" i="5" s="1"/>
  <c r="O5" i="5"/>
  <c r="O4" i="5"/>
  <c r="O2" i="39"/>
  <c r="O4" i="39"/>
  <c r="O6" i="39"/>
  <c r="O7" i="39" s="1"/>
  <c r="O9" i="39"/>
  <c r="O3" i="39"/>
  <c r="O8" i="39"/>
  <c r="O5" i="39"/>
  <c r="O6" i="34"/>
  <c r="O7" i="34" s="1"/>
  <c r="O9" i="34"/>
  <c r="O2" i="34"/>
  <c r="O9" i="59"/>
  <c r="O6" i="59"/>
  <c r="O8" i="59"/>
  <c r="O5" i="34"/>
  <c r="O8" i="34"/>
  <c r="O5" i="59"/>
  <c r="O2" i="59"/>
  <c r="O7" i="59"/>
  <c r="O4" i="34"/>
  <c r="O4" i="59"/>
  <c r="W9" i="90"/>
  <c r="V8" i="46"/>
  <c r="V2" i="46"/>
  <c r="V8" i="16"/>
  <c r="V2" i="16"/>
  <c r="U14" i="90"/>
  <c r="T7" i="51"/>
  <c r="T8" i="51"/>
  <c r="T7" i="12"/>
  <c r="T8" i="12"/>
  <c r="T6" i="12"/>
  <c r="T3" i="51"/>
  <c r="T6" i="51"/>
  <c r="T3" i="12"/>
  <c r="T9" i="51"/>
  <c r="T9" i="12"/>
  <c r="T2" i="12"/>
  <c r="T2" i="51"/>
  <c r="T5" i="12"/>
  <c r="T4" i="51"/>
  <c r="T4" i="12"/>
  <c r="T5" i="51"/>
  <c r="S3" i="90"/>
  <c r="R2" i="40"/>
  <c r="R8" i="40"/>
  <c r="R5" i="40"/>
  <c r="R4" i="40"/>
  <c r="R4" i="6"/>
  <c r="R5" i="6"/>
  <c r="R8" i="6"/>
  <c r="R2" i="6"/>
  <c r="R6" i="40"/>
  <c r="R7" i="40" s="1"/>
  <c r="R6" i="6"/>
  <c r="R7" i="6" s="1"/>
  <c r="R3" i="40"/>
  <c r="R3" i="6"/>
  <c r="R9" i="6"/>
  <c r="R9" i="40"/>
  <c r="X6" i="90"/>
  <c r="W7" i="43"/>
  <c r="W5" i="43"/>
  <c r="W3" i="43"/>
  <c r="W8" i="43"/>
  <c r="W6" i="43"/>
  <c r="W4" i="43"/>
  <c r="W2" i="43"/>
  <c r="W5" i="25"/>
  <c r="W2" i="25"/>
  <c r="W6" i="25"/>
  <c r="W3" i="25"/>
  <c r="W7" i="25"/>
  <c r="W8" i="25"/>
  <c r="W4" i="25"/>
  <c r="W9" i="43"/>
  <c r="W9" i="25"/>
  <c r="R200" i="91"/>
  <c r="Q3" i="58"/>
  <c r="Q3" i="33"/>
  <c r="Q6" i="58"/>
  <c r="Q6" i="33"/>
  <c r="R203" i="91"/>
  <c r="Q206" i="91"/>
  <c r="P6" i="46"/>
  <c r="P7" i="46" s="1"/>
  <c r="P6" i="16"/>
  <c r="P7" i="16" s="1"/>
  <c r="Q83" i="91"/>
  <c r="P86" i="91"/>
  <c r="T17" i="90"/>
  <c r="T4" i="90"/>
  <c r="T5" i="7" s="1"/>
  <c r="S8" i="41"/>
  <c r="S4" i="41"/>
  <c r="S6" i="7"/>
  <c r="S7" i="7" s="1"/>
  <c r="S2" i="41"/>
  <c r="S6" i="41"/>
  <c r="S7" i="41" s="1"/>
  <c r="S2" i="7"/>
  <c r="S3" i="41"/>
  <c r="S9" i="7"/>
  <c r="S3" i="7"/>
  <c r="S9" i="41"/>
  <c r="T7" i="32"/>
  <c r="T2" i="32"/>
  <c r="P82" i="91"/>
  <c r="O5" i="46"/>
  <c r="O5" i="16"/>
  <c r="W21" i="90"/>
  <c r="V7" i="58"/>
  <c r="V5" i="58"/>
  <c r="V4" i="58"/>
  <c r="V8" i="58"/>
  <c r="V2" i="58"/>
  <c r="V4" i="33"/>
  <c r="V8" i="33"/>
  <c r="V2" i="33"/>
  <c r="V7" i="33"/>
  <c r="V5" i="33"/>
  <c r="P9" i="58"/>
  <c r="P9" i="33"/>
  <c r="O9" i="46"/>
  <c r="O9" i="16"/>
  <c r="W12" i="90"/>
  <c r="V8" i="49"/>
  <c r="V5" i="49"/>
  <c r="V3" i="49"/>
  <c r="V6" i="49"/>
  <c r="V4" i="49"/>
  <c r="V3" i="11"/>
  <c r="V4" i="11"/>
  <c r="V5" i="11"/>
  <c r="V6" i="11"/>
  <c r="V8" i="11"/>
  <c r="V9" i="49"/>
  <c r="V7" i="11"/>
  <c r="V7" i="49"/>
  <c r="V9" i="11"/>
  <c r="V2" i="11"/>
  <c r="V2" i="49"/>
  <c r="V20" i="90"/>
  <c r="U8" i="57"/>
  <c r="U3" i="57"/>
  <c r="U8" i="32"/>
  <c r="U3" i="32"/>
  <c r="U5" i="32"/>
  <c r="U4" i="57"/>
  <c r="U6" i="57"/>
  <c r="U5" i="57"/>
  <c r="U4" i="32"/>
  <c r="U6" i="32"/>
  <c r="U9" i="32"/>
  <c r="U9" i="57"/>
  <c r="T2" i="90"/>
  <c r="W16" i="90"/>
  <c r="V8" i="53"/>
  <c r="V6" i="53"/>
  <c r="V4" i="53"/>
  <c r="V2" i="53"/>
  <c r="V5" i="53"/>
  <c r="V7" i="53"/>
  <c r="V3" i="53"/>
  <c r="V3" i="28"/>
  <c r="V7" i="28"/>
  <c r="V4" i="28"/>
  <c r="V8" i="28"/>
  <c r="V2" i="28"/>
  <c r="V6" i="28"/>
  <c r="V5" i="28"/>
  <c r="V9" i="53"/>
  <c r="V9" i="28"/>
  <c r="W7" i="90"/>
  <c r="V7" i="44"/>
  <c r="V5" i="44"/>
  <c r="V8" i="44"/>
  <c r="V4" i="44"/>
  <c r="V3" i="44"/>
  <c r="V2" i="44"/>
  <c r="V6" i="44"/>
  <c r="V2" i="26"/>
  <c r="V6" i="26"/>
  <c r="V3" i="26"/>
  <c r="V7" i="26"/>
  <c r="V4" i="26"/>
  <c r="V8" i="26"/>
  <c r="V5" i="26"/>
  <c r="V9" i="44"/>
  <c r="V9" i="26"/>
  <c r="T22" i="90"/>
  <c r="S5" i="41"/>
  <c r="V19" i="90"/>
  <c r="U8" i="56"/>
  <c r="U4" i="56"/>
  <c r="U2" i="56"/>
  <c r="U7" i="56"/>
  <c r="U5" i="56"/>
  <c r="U5" i="31"/>
  <c r="U2" i="31"/>
  <c r="U7" i="31"/>
  <c r="U4" i="31"/>
  <c r="U8" i="31"/>
  <c r="U6" i="56"/>
  <c r="U3" i="56"/>
  <c r="U6" i="31"/>
  <c r="U3" i="31"/>
  <c r="U9" i="56"/>
  <c r="U9" i="31"/>
  <c r="Q80" i="91"/>
  <c r="P3" i="46"/>
  <c r="P3" i="16"/>
  <c r="U18" i="90"/>
  <c r="T7" i="55"/>
  <c r="T5" i="55"/>
  <c r="T8" i="55"/>
  <c r="T4" i="55"/>
  <c r="T2" i="55"/>
  <c r="T7" i="30"/>
  <c r="T4" i="30"/>
  <c r="T8" i="30"/>
  <c r="T2" i="30"/>
  <c r="T5" i="30"/>
  <c r="T6" i="55"/>
  <c r="T3" i="30"/>
  <c r="T6" i="30"/>
  <c r="T3" i="55"/>
  <c r="T9" i="55"/>
  <c r="T9" i="30"/>
  <c r="S4" i="7"/>
  <c r="V10" i="90"/>
  <c r="U5" i="47"/>
  <c r="U3" i="47"/>
  <c r="U8" i="47"/>
  <c r="U6" i="47"/>
  <c r="U4" i="47"/>
  <c r="U5" i="9"/>
  <c r="U6" i="9"/>
  <c r="U4" i="9"/>
  <c r="U8" i="9"/>
  <c r="U3" i="9"/>
  <c r="U7" i="9"/>
  <c r="U7" i="47"/>
  <c r="U9" i="47"/>
  <c r="U9" i="9"/>
  <c r="U2" i="9"/>
  <c r="U2" i="47"/>
  <c r="V11" i="90"/>
  <c r="U8" i="48"/>
  <c r="U8" i="10"/>
  <c r="U6" i="10"/>
  <c r="U7" i="10" s="1"/>
  <c r="U2" i="48"/>
  <c r="U3" i="10"/>
  <c r="U5" i="48"/>
  <c r="U5" i="10"/>
  <c r="U2" i="10"/>
  <c r="U3" i="48"/>
  <c r="U6" i="48"/>
  <c r="U7" i="48" s="1"/>
  <c r="U9" i="10"/>
  <c r="U9" i="48"/>
  <c r="U4" i="48"/>
  <c r="U4" i="10"/>
  <c r="X15" i="90"/>
  <c r="W7" i="52"/>
  <c r="W5" i="52"/>
  <c r="W3" i="52"/>
  <c r="W6" i="52"/>
  <c r="W8" i="52"/>
  <c r="W2" i="52"/>
  <c r="W4" i="52"/>
  <c r="W2" i="18"/>
  <c r="W6" i="18"/>
  <c r="W3" i="18"/>
  <c r="W7" i="18"/>
  <c r="W8" i="18"/>
  <c r="W5" i="18"/>
  <c r="W4" i="18"/>
  <c r="W9" i="52"/>
  <c r="W9" i="18"/>
  <c r="T7" i="57"/>
  <c r="T2" i="57"/>
  <c r="Q81" i="91"/>
  <c r="P4" i="46"/>
  <c r="P4" i="16"/>
  <c r="W13" i="90"/>
  <c r="V8" i="50"/>
  <c r="V8" i="17"/>
  <c r="V2" i="17"/>
  <c r="V6" i="50"/>
  <c r="V7" i="50" s="1"/>
  <c r="V2" i="50"/>
  <c r="V6" i="17"/>
  <c r="V7" i="17" s="1"/>
  <c r="V3" i="50"/>
  <c r="V5" i="17"/>
  <c r="V9" i="50"/>
  <c r="V5" i="50"/>
  <c r="V3" i="17"/>
  <c r="V9" i="17"/>
  <c r="V4" i="50"/>
  <c r="V4" i="17"/>
  <c r="X8" i="90"/>
  <c r="W7" i="45"/>
  <c r="W5" i="45"/>
  <c r="W3" i="45"/>
  <c r="W8" i="45"/>
  <c r="W2" i="45"/>
  <c r="W6" i="45"/>
  <c r="W4" i="45"/>
  <c r="W4" i="27"/>
  <c r="W5" i="27"/>
  <c r="W6" i="27"/>
  <c r="W2" i="27"/>
  <c r="W7" i="27"/>
  <c r="W3" i="27"/>
  <c r="W8" i="27"/>
  <c r="W9" i="27"/>
  <c r="W9" i="45"/>
  <c r="V5" i="90"/>
  <c r="P5" i="54" l="1"/>
  <c r="P9" i="23"/>
  <c r="P2" i="54"/>
  <c r="P3" i="23"/>
  <c r="P4" i="54"/>
  <c r="P8" i="23"/>
  <c r="P5" i="23"/>
  <c r="P4" i="23"/>
  <c r="P2" i="23"/>
  <c r="P8" i="54"/>
  <c r="P6" i="54"/>
  <c r="P7" i="54" s="1"/>
  <c r="P6" i="23"/>
  <c r="P7" i="23" s="1"/>
  <c r="P3" i="54"/>
  <c r="P9" i="54"/>
  <c r="R9" i="42"/>
  <c r="R6" i="42"/>
  <c r="R7" i="15"/>
  <c r="R3" i="15"/>
  <c r="R5" i="42"/>
  <c r="R2" i="42"/>
  <c r="R4" i="15"/>
  <c r="R8" i="42"/>
  <c r="R6" i="15"/>
  <c r="R9" i="15"/>
  <c r="R2" i="15"/>
  <c r="R4" i="42"/>
  <c r="R8" i="15"/>
  <c r="R7" i="42"/>
  <c r="R3" i="42"/>
  <c r="R5" i="15"/>
  <c r="P8" i="59"/>
  <c r="P9" i="59"/>
  <c r="P9" i="34"/>
  <c r="P2" i="59"/>
  <c r="P6" i="34"/>
  <c r="P7" i="34" s="1"/>
  <c r="P6" i="59"/>
  <c r="P4" i="34"/>
  <c r="P7" i="59"/>
  <c r="P2" i="34"/>
  <c r="P4" i="59"/>
  <c r="P5" i="34"/>
  <c r="P5" i="59"/>
  <c r="P8" i="34"/>
  <c r="P9" i="5"/>
  <c r="P2" i="5"/>
  <c r="P6" i="5"/>
  <c r="P7" i="5" s="1"/>
  <c r="P8" i="5"/>
  <c r="P5" i="5"/>
  <c r="P3" i="5"/>
  <c r="P4" i="5"/>
  <c r="P3" i="39"/>
  <c r="P8" i="39"/>
  <c r="P6" i="39"/>
  <c r="P7" i="39" s="1"/>
  <c r="P2" i="39"/>
  <c r="P5" i="39"/>
  <c r="P4" i="39"/>
  <c r="P9" i="39"/>
  <c r="T5" i="41"/>
  <c r="T4" i="7"/>
  <c r="Q6" i="46"/>
  <c r="Q7" i="46" s="1"/>
  <c r="Q6" i="16"/>
  <c r="Q7" i="16" s="1"/>
  <c r="R83" i="91"/>
  <c r="Q86" i="91"/>
  <c r="R6" i="58"/>
  <c r="R6" i="33"/>
  <c r="R206" i="91"/>
  <c r="S203" i="91"/>
  <c r="Y15" i="90"/>
  <c r="X7" i="52"/>
  <c r="X5" i="52"/>
  <c r="X3" i="52"/>
  <c r="X8" i="52"/>
  <c r="X2" i="52"/>
  <c r="X4" i="52"/>
  <c r="X6" i="52"/>
  <c r="X5" i="18"/>
  <c r="X2" i="18"/>
  <c r="X6" i="18"/>
  <c r="X7" i="18"/>
  <c r="X8" i="18"/>
  <c r="X4" i="18"/>
  <c r="X3" i="18"/>
  <c r="X9" i="52"/>
  <c r="X9" i="18"/>
  <c r="X7" i="90"/>
  <c r="W7" i="44"/>
  <c r="W5" i="44"/>
  <c r="W3" i="44"/>
  <c r="W8" i="44"/>
  <c r="W6" i="44"/>
  <c r="W4" i="44"/>
  <c r="W2" i="44"/>
  <c r="W5" i="26"/>
  <c r="W2" i="26"/>
  <c r="W6" i="26"/>
  <c r="W3" i="26"/>
  <c r="W7" i="26"/>
  <c r="W4" i="26"/>
  <c r="W8" i="26"/>
  <c r="W9" i="26"/>
  <c r="W9" i="44"/>
  <c r="Q82" i="91"/>
  <c r="P5" i="46"/>
  <c r="P5" i="16"/>
  <c r="S200" i="91"/>
  <c r="R3" i="58"/>
  <c r="R3" i="33"/>
  <c r="T3" i="90"/>
  <c r="S8" i="40"/>
  <c r="S5" i="40"/>
  <c r="S4" i="40"/>
  <c r="S2" i="40"/>
  <c r="S4" i="6"/>
  <c r="S5" i="6"/>
  <c r="S8" i="6"/>
  <c r="S2" i="6"/>
  <c r="S3" i="6"/>
  <c r="S6" i="40"/>
  <c r="S7" i="40" s="1"/>
  <c r="S3" i="40"/>
  <c r="S6" i="6"/>
  <c r="S7" i="6" s="1"/>
  <c r="S9" i="6"/>
  <c r="S9" i="40"/>
  <c r="R81" i="91"/>
  <c r="Q4" i="46"/>
  <c r="Q4" i="16"/>
  <c r="R80" i="91"/>
  <c r="Q3" i="46"/>
  <c r="Q3" i="16"/>
  <c r="X16" i="90"/>
  <c r="W7" i="53"/>
  <c r="W2" i="53"/>
  <c r="W4" i="53"/>
  <c r="W3" i="53"/>
  <c r="W8" i="53"/>
  <c r="W6" i="53"/>
  <c r="W5" i="53"/>
  <c r="W2" i="28"/>
  <c r="W6" i="28"/>
  <c r="W3" i="28"/>
  <c r="W7" i="28"/>
  <c r="W8" i="28"/>
  <c r="W5" i="28"/>
  <c r="W4" i="28"/>
  <c r="W9" i="53"/>
  <c r="W9" i="28"/>
  <c r="W20" i="90"/>
  <c r="V3" i="57"/>
  <c r="V8" i="57"/>
  <c r="V3" i="32"/>
  <c r="V8" i="32"/>
  <c r="V4" i="32"/>
  <c r="V6" i="32"/>
  <c r="V5" i="57"/>
  <c r="V4" i="57"/>
  <c r="V6" i="57"/>
  <c r="V5" i="32"/>
  <c r="V9" i="32"/>
  <c r="V9" i="57"/>
  <c r="X21" i="90"/>
  <c r="W7" i="58"/>
  <c r="W5" i="58"/>
  <c r="W8" i="58"/>
  <c r="W4" i="58"/>
  <c r="W2" i="58"/>
  <c r="W7" i="33"/>
  <c r="W8" i="33"/>
  <c r="W2" i="33"/>
  <c r="W4" i="33"/>
  <c r="W5" i="33"/>
  <c r="U17" i="90"/>
  <c r="Y6" i="90"/>
  <c r="X6" i="43"/>
  <c r="X2" i="43"/>
  <c r="X5" i="43"/>
  <c r="X8" i="43"/>
  <c r="X4" i="43"/>
  <c r="X7" i="43"/>
  <c r="X3" i="43"/>
  <c r="X4" i="25"/>
  <c r="X8" i="25"/>
  <c r="X5" i="25"/>
  <c r="X2" i="25"/>
  <c r="X6" i="25"/>
  <c r="X7" i="25"/>
  <c r="X3" i="25"/>
  <c r="X9" i="43"/>
  <c r="X9" i="25"/>
  <c r="V14" i="90"/>
  <c r="U8" i="51"/>
  <c r="U7" i="51"/>
  <c r="U7" i="12"/>
  <c r="U8" i="12"/>
  <c r="U3" i="51"/>
  <c r="U3" i="12"/>
  <c r="U6" i="12"/>
  <c r="U9" i="12"/>
  <c r="U6" i="51"/>
  <c r="U9" i="51"/>
  <c r="U2" i="12"/>
  <c r="U2" i="51"/>
  <c r="U5" i="51"/>
  <c r="U4" i="51"/>
  <c r="U4" i="12"/>
  <c r="U5" i="12"/>
  <c r="Y8" i="90"/>
  <c r="X8" i="45"/>
  <c r="X6" i="45"/>
  <c r="X5" i="45"/>
  <c r="X3" i="45"/>
  <c r="X7" i="45"/>
  <c r="X2" i="45"/>
  <c r="X4" i="45"/>
  <c r="X3" i="27"/>
  <c r="X7" i="27"/>
  <c r="X4" i="27"/>
  <c r="X8" i="27"/>
  <c r="X5" i="27"/>
  <c r="X6" i="27"/>
  <c r="X2" i="27"/>
  <c r="X9" i="45"/>
  <c r="X9" i="27"/>
  <c r="W11" i="90"/>
  <c r="V8" i="48"/>
  <c r="V8" i="10"/>
  <c r="V5" i="48"/>
  <c r="V6" i="48"/>
  <c r="V7" i="48" s="1"/>
  <c r="V2" i="48"/>
  <c r="V3" i="48"/>
  <c r="V2" i="10"/>
  <c r="V5" i="10"/>
  <c r="V6" i="10"/>
  <c r="V7" i="10" s="1"/>
  <c r="V3" i="10"/>
  <c r="V4" i="48"/>
  <c r="V9" i="10"/>
  <c r="V9" i="48"/>
  <c r="V4" i="10"/>
  <c r="U22" i="90"/>
  <c r="U2" i="32"/>
  <c r="U7" i="32"/>
  <c r="W10" i="90"/>
  <c r="V8" i="47"/>
  <c r="V6" i="47"/>
  <c r="V4" i="47"/>
  <c r="V5" i="47"/>
  <c r="V3" i="47"/>
  <c r="V4" i="9"/>
  <c r="V8" i="9"/>
  <c r="V5" i="9"/>
  <c r="V3" i="9"/>
  <c r="V6" i="9"/>
  <c r="V7" i="9"/>
  <c r="V7" i="47"/>
  <c r="V9" i="47"/>
  <c r="V9" i="9"/>
  <c r="V2" i="9"/>
  <c r="V2" i="47"/>
  <c r="U2" i="90"/>
  <c r="X13" i="90"/>
  <c r="W8" i="50"/>
  <c r="W8" i="17"/>
  <c r="W6" i="17"/>
  <c r="W7" i="17" s="1"/>
  <c r="W2" i="50"/>
  <c r="W2" i="17"/>
  <c r="W6" i="50"/>
  <c r="W7" i="50" s="1"/>
  <c r="W5" i="50"/>
  <c r="W4" i="17"/>
  <c r="W9" i="17"/>
  <c r="W4" i="50"/>
  <c r="W5" i="17"/>
  <c r="W9" i="50"/>
  <c r="W3" i="50"/>
  <c r="W3" i="17"/>
  <c r="V18" i="90"/>
  <c r="U8" i="55"/>
  <c r="U4" i="55"/>
  <c r="U7" i="55"/>
  <c r="U5" i="55"/>
  <c r="U2" i="55"/>
  <c r="U2" i="30"/>
  <c r="U7" i="30"/>
  <c r="U8" i="30"/>
  <c r="U4" i="30"/>
  <c r="U5" i="30"/>
  <c r="U3" i="55"/>
  <c r="U6" i="55"/>
  <c r="U3" i="30"/>
  <c r="U6" i="30"/>
  <c r="U9" i="55"/>
  <c r="U9" i="30"/>
  <c r="W19" i="90"/>
  <c r="V8" i="56"/>
  <c r="V4" i="56"/>
  <c r="V2" i="56"/>
  <c r="V7" i="56"/>
  <c r="V5" i="56"/>
  <c r="V4" i="31"/>
  <c r="V2" i="31"/>
  <c r="V7" i="31"/>
  <c r="V5" i="31"/>
  <c r="V8" i="31"/>
  <c r="V3" i="31"/>
  <c r="V6" i="31"/>
  <c r="V6" i="56"/>
  <c r="V3" i="56"/>
  <c r="V9" i="56"/>
  <c r="V9" i="31"/>
  <c r="U2" i="57"/>
  <c r="U7" i="57"/>
  <c r="X12" i="90"/>
  <c r="W8" i="49"/>
  <c r="W5" i="49"/>
  <c r="W3" i="49"/>
  <c r="W6" i="49"/>
  <c r="W4" i="49"/>
  <c r="W6" i="11"/>
  <c r="W3" i="11"/>
  <c r="W4" i="11"/>
  <c r="W8" i="11"/>
  <c r="W5" i="11"/>
  <c r="W9" i="49"/>
  <c r="W7" i="49"/>
  <c r="W7" i="11"/>
  <c r="W9" i="11"/>
  <c r="W2" i="49"/>
  <c r="W2" i="11"/>
  <c r="U4" i="90"/>
  <c r="U4" i="7" s="1"/>
  <c r="T8" i="41"/>
  <c r="T4" i="41"/>
  <c r="T2" i="7"/>
  <c r="T6" i="41"/>
  <c r="T7" i="41" s="1"/>
  <c r="T2" i="41"/>
  <c r="T6" i="7"/>
  <c r="T7" i="7" s="1"/>
  <c r="T3" i="41"/>
  <c r="T9" i="7"/>
  <c r="T9" i="41"/>
  <c r="T3" i="7"/>
  <c r="P9" i="46"/>
  <c r="P9" i="16"/>
  <c r="Q9" i="58"/>
  <c r="Q9" i="33"/>
  <c r="X9" i="90"/>
  <c r="W8" i="46"/>
  <c r="W2" i="46"/>
  <c r="W2" i="16"/>
  <c r="W8" i="16"/>
  <c r="W5" i="90"/>
  <c r="Q4" i="54" l="1"/>
  <c r="Q9" i="23"/>
  <c r="Q2" i="54"/>
  <c r="Q9" i="54"/>
  <c r="Q8" i="54"/>
  <c r="Q5" i="54"/>
  <c r="Q2" i="23"/>
  <c r="Q8" i="23"/>
  <c r="Q4" i="23"/>
  <c r="Q6" i="54"/>
  <c r="Q7" i="54" s="1"/>
  <c r="Q6" i="23"/>
  <c r="Q7" i="23" s="1"/>
  <c r="Q3" i="23"/>
  <c r="Q5" i="23"/>
  <c r="Q3" i="54"/>
  <c r="S8" i="42"/>
  <c r="S4" i="15"/>
  <c r="S4" i="42"/>
  <c r="S9" i="42"/>
  <c r="S6" i="15"/>
  <c r="S5" i="42"/>
  <c r="S7" i="15"/>
  <c r="S5" i="15"/>
  <c r="S7" i="42"/>
  <c r="S3" i="42"/>
  <c r="S3" i="15"/>
  <c r="S8" i="15"/>
  <c r="S2" i="42"/>
  <c r="S9" i="15"/>
  <c r="S2" i="15"/>
  <c r="S6" i="42"/>
  <c r="Q4" i="5"/>
  <c r="Q3" i="5"/>
  <c r="Q2" i="5"/>
  <c r="Q6" i="5"/>
  <c r="Q7" i="5" s="1"/>
  <c r="Q9" i="5"/>
  <c r="Q8" i="5"/>
  <c r="Q5" i="5"/>
  <c r="Q6" i="39"/>
  <c r="Q7" i="39" s="1"/>
  <c r="Q2" i="39"/>
  <c r="Q5" i="39"/>
  <c r="Q4" i="39"/>
  <c r="Q9" i="39"/>
  <c r="Q3" i="39"/>
  <c r="Q8" i="39"/>
  <c r="Q6" i="34"/>
  <c r="Q7" i="34" s="1"/>
  <c r="Q8" i="59"/>
  <c r="Q9" i="34"/>
  <c r="Q6" i="59"/>
  <c r="Q8" i="34"/>
  <c r="Q9" i="59"/>
  <c r="Q5" i="59"/>
  <c r="Q2" i="34"/>
  <c r="Q4" i="59"/>
  <c r="Q4" i="34"/>
  <c r="Q5" i="34"/>
  <c r="Q2" i="59"/>
  <c r="Q7" i="59"/>
  <c r="U5" i="41"/>
  <c r="U5" i="7"/>
  <c r="W14" i="90"/>
  <c r="V8" i="51"/>
  <c r="V7" i="51"/>
  <c r="V8" i="12"/>
  <c r="V7" i="12"/>
  <c r="V6" i="12"/>
  <c r="V3" i="12"/>
  <c r="V9" i="51"/>
  <c r="V9" i="12"/>
  <c r="V6" i="51"/>
  <c r="V3" i="51"/>
  <c r="V2" i="12"/>
  <c r="V2" i="51"/>
  <c r="V5" i="51"/>
  <c r="V4" i="51"/>
  <c r="V5" i="12"/>
  <c r="V4" i="12"/>
  <c r="V17" i="90"/>
  <c r="X20" i="90"/>
  <c r="W8" i="57"/>
  <c r="W3" i="57"/>
  <c r="W8" i="32"/>
  <c r="W3" i="32"/>
  <c r="W6" i="32"/>
  <c r="W4" i="57"/>
  <c r="W4" i="32"/>
  <c r="W5" i="57"/>
  <c r="W5" i="32"/>
  <c r="W6" i="57"/>
  <c r="W9" i="57"/>
  <c r="W9" i="32"/>
  <c r="S80" i="91"/>
  <c r="R3" i="46"/>
  <c r="R3" i="16"/>
  <c r="R82" i="91"/>
  <c r="Q5" i="46"/>
  <c r="Q5" i="16"/>
  <c r="R9" i="58"/>
  <c r="R9" i="33"/>
  <c r="R6" i="46"/>
  <c r="R7" i="46" s="1"/>
  <c r="R6" i="16"/>
  <c r="R7" i="16" s="1"/>
  <c r="R86" i="91"/>
  <c r="S83" i="91"/>
  <c r="Y12" i="90"/>
  <c r="X8" i="49"/>
  <c r="X6" i="49"/>
  <c r="X4" i="49"/>
  <c r="X5" i="49"/>
  <c r="X3" i="49"/>
  <c r="X5" i="11"/>
  <c r="X3" i="11"/>
  <c r="X6" i="11"/>
  <c r="X8" i="11"/>
  <c r="X4" i="11"/>
  <c r="X7" i="49"/>
  <c r="X7" i="11"/>
  <c r="X9" i="49"/>
  <c r="X9" i="11"/>
  <c r="X2" i="49"/>
  <c r="X2" i="11"/>
  <c r="W18" i="90"/>
  <c r="V8" i="55"/>
  <c r="V7" i="55"/>
  <c r="V4" i="55"/>
  <c r="V2" i="55"/>
  <c r="V5" i="55"/>
  <c r="V5" i="30"/>
  <c r="V2" i="30"/>
  <c r="V7" i="30"/>
  <c r="V8" i="30"/>
  <c r="V4" i="30"/>
  <c r="V6" i="55"/>
  <c r="V3" i="55"/>
  <c r="V6" i="30"/>
  <c r="V3" i="30"/>
  <c r="V9" i="30"/>
  <c r="V9" i="55"/>
  <c r="V22" i="90"/>
  <c r="X11" i="90"/>
  <c r="W8" i="48"/>
  <c r="W8" i="10"/>
  <c r="W5" i="10"/>
  <c r="W3" i="10"/>
  <c r="W2" i="10"/>
  <c r="W6" i="10"/>
  <c r="W7" i="10" s="1"/>
  <c r="W5" i="48"/>
  <c r="W3" i="48"/>
  <c r="W2" i="48"/>
  <c r="W6" i="48"/>
  <c r="W7" i="48" s="1"/>
  <c r="W9" i="10"/>
  <c r="W4" i="10"/>
  <c r="W4" i="48"/>
  <c r="W9" i="48"/>
  <c r="V2" i="32"/>
  <c r="V7" i="32"/>
  <c r="Z8" i="90"/>
  <c r="Y8" i="45"/>
  <c r="Y6" i="45"/>
  <c r="Y4" i="45"/>
  <c r="Y7" i="45"/>
  <c r="Y2" i="45"/>
  <c r="Y5" i="45"/>
  <c r="Y3" i="45"/>
  <c r="Y2" i="27"/>
  <c r="Y6" i="27"/>
  <c r="Y3" i="27"/>
  <c r="Y4" i="27"/>
  <c r="Y8" i="27"/>
  <c r="Y5" i="27"/>
  <c r="Y7" i="27"/>
  <c r="Y9" i="27"/>
  <c r="Y9" i="45"/>
  <c r="Y21" i="90"/>
  <c r="X8" i="58"/>
  <c r="X4" i="58"/>
  <c r="X2" i="58"/>
  <c r="X5" i="58"/>
  <c r="X7" i="58"/>
  <c r="X2" i="33"/>
  <c r="X5" i="33"/>
  <c r="X7" i="33"/>
  <c r="X8" i="33"/>
  <c r="X4" i="33"/>
  <c r="V2" i="57"/>
  <c r="V7" i="57"/>
  <c r="S81" i="91"/>
  <c r="R4" i="46"/>
  <c r="R4" i="16"/>
  <c r="S6" i="58"/>
  <c r="S6" i="33"/>
  <c r="T203" i="91"/>
  <c r="S206" i="91"/>
  <c r="Q9" i="46"/>
  <c r="Q9" i="16"/>
  <c r="V2" i="90"/>
  <c r="Y9" i="90"/>
  <c r="X2" i="46"/>
  <c r="X8" i="46"/>
  <c r="X2" i="16"/>
  <c r="X8" i="16"/>
  <c r="V4" i="90"/>
  <c r="V5" i="7" s="1"/>
  <c r="U8" i="41"/>
  <c r="U4" i="41"/>
  <c r="U6" i="7"/>
  <c r="U7" i="7" s="1"/>
  <c r="U6" i="41"/>
  <c r="U7" i="41" s="1"/>
  <c r="U2" i="7"/>
  <c r="U2" i="41"/>
  <c r="U3" i="41"/>
  <c r="U3" i="7"/>
  <c r="U9" i="41"/>
  <c r="U9" i="7"/>
  <c r="X19" i="90"/>
  <c r="W7" i="56"/>
  <c r="W5" i="56"/>
  <c r="W2" i="56"/>
  <c r="W4" i="56"/>
  <c r="W8" i="56"/>
  <c r="W5" i="31"/>
  <c r="W8" i="31"/>
  <c r="W2" i="31"/>
  <c r="W4" i="31"/>
  <c r="W7" i="31"/>
  <c r="W6" i="31"/>
  <c r="W3" i="31"/>
  <c r="W6" i="56"/>
  <c r="W3" i="56"/>
  <c r="W9" i="56"/>
  <c r="W9" i="31"/>
  <c r="Y13" i="90"/>
  <c r="X8" i="50"/>
  <c r="X8" i="17"/>
  <c r="X6" i="50"/>
  <c r="X7" i="50" s="1"/>
  <c r="X2" i="50"/>
  <c r="X6" i="17"/>
  <c r="X7" i="17" s="1"/>
  <c r="X2" i="17"/>
  <c r="X4" i="17"/>
  <c r="X9" i="17"/>
  <c r="X3" i="17"/>
  <c r="X5" i="50"/>
  <c r="X3" i="50"/>
  <c r="X5" i="17"/>
  <c r="X4" i="50"/>
  <c r="X9" i="50"/>
  <c r="X10" i="90"/>
  <c r="W8" i="47"/>
  <c r="W6" i="47"/>
  <c r="W4" i="47"/>
  <c r="W5" i="47"/>
  <c r="W3" i="47"/>
  <c r="W3" i="9"/>
  <c r="W4" i="9"/>
  <c r="W8" i="9"/>
  <c r="W5" i="9"/>
  <c r="W6" i="9"/>
  <c r="W9" i="47"/>
  <c r="W7" i="47"/>
  <c r="W9" i="9"/>
  <c r="W7" i="9"/>
  <c r="W2" i="9"/>
  <c r="W2" i="47"/>
  <c r="Z6" i="90"/>
  <c r="Y8" i="43"/>
  <c r="Y6" i="43"/>
  <c r="Y4" i="43"/>
  <c r="Y2" i="43"/>
  <c r="Y7" i="43"/>
  <c r="Y5" i="43"/>
  <c r="Y3" i="43"/>
  <c r="Y3" i="25"/>
  <c r="Y7" i="25"/>
  <c r="Y4" i="25"/>
  <c r="Y8" i="25"/>
  <c r="Y5" i="25"/>
  <c r="Y9" i="25"/>
  <c r="Y6" i="25"/>
  <c r="Y2" i="25"/>
  <c r="Y9" i="43"/>
  <c r="Y16" i="90"/>
  <c r="X7" i="53"/>
  <c r="X5" i="53"/>
  <c r="X3" i="53"/>
  <c r="X4" i="53"/>
  <c r="X6" i="53"/>
  <c r="X8" i="53"/>
  <c r="X2" i="53"/>
  <c r="X5" i="28"/>
  <c r="X2" i="28"/>
  <c r="X6" i="28"/>
  <c r="X7" i="28"/>
  <c r="X8" i="28"/>
  <c r="X4" i="28"/>
  <c r="X3" i="28"/>
  <c r="X9" i="28"/>
  <c r="X9" i="53"/>
  <c r="T200" i="91"/>
  <c r="S3" i="58"/>
  <c r="S3" i="33"/>
  <c r="Y7" i="90"/>
  <c r="X8" i="44"/>
  <c r="X6" i="44"/>
  <c r="X4" i="44"/>
  <c r="X7" i="44"/>
  <c r="X2" i="44"/>
  <c r="X5" i="44"/>
  <c r="X3" i="44"/>
  <c r="X4" i="26"/>
  <c r="X8" i="26"/>
  <c r="X5" i="26"/>
  <c r="X2" i="26"/>
  <c r="X6" i="26"/>
  <c r="X3" i="26"/>
  <c r="X7" i="26"/>
  <c r="X9" i="44"/>
  <c r="X9" i="26"/>
  <c r="U3" i="90"/>
  <c r="T2" i="40"/>
  <c r="T5" i="40"/>
  <c r="T4" i="40"/>
  <c r="T8" i="40"/>
  <c r="T2" i="6"/>
  <c r="T4" i="6"/>
  <c r="T5" i="6"/>
  <c r="T8" i="6"/>
  <c r="T6" i="40"/>
  <c r="T7" i="40" s="1"/>
  <c r="T3" i="40"/>
  <c r="T3" i="6"/>
  <c r="T6" i="6"/>
  <c r="T7" i="6" s="1"/>
  <c r="T9" i="6"/>
  <c r="T9" i="40"/>
  <c r="Z15" i="90"/>
  <c r="Y8" i="52"/>
  <c r="Y6" i="52"/>
  <c r="Y4" i="52"/>
  <c r="Y2" i="52"/>
  <c r="Y3" i="52"/>
  <c r="Y5" i="52"/>
  <c r="Y7" i="52"/>
  <c r="Y4" i="18"/>
  <c r="Y8" i="18"/>
  <c r="Y5" i="18"/>
  <c r="Y6" i="18"/>
  <c r="Y7" i="18"/>
  <c r="Y3" i="18"/>
  <c r="Y2" i="18"/>
  <c r="Y9" i="52"/>
  <c r="Y9" i="18"/>
  <c r="X5" i="90"/>
  <c r="R8" i="54" l="1"/>
  <c r="R5" i="54"/>
  <c r="R3" i="23"/>
  <c r="R5" i="23"/>
  <c r="R6" i="23"/>
  <c r="R7" i="23" s="1"/>
  <c r="R2" i="23"/>
  <c r="R4" i="23"/>
  <c r="R3" i="54"/>
  <c r="R8" i="23"/>
  <c r="R9" i="23"/>
  <c r="R6" i="54"/>
  <c r="R7" i="54" s="1"/>
  <c r="R4" i="54"/>
  <c r="R9" i="54"/>
  <c r="R2" i="54"/>
  <c r="T9" i="15"/>
  <c r="T8" i="42"/>
  <c r="T9" i="42"/>
  <c r="T4" i="42"/>
  <c r="T5" i="42"/>
  <c r="T5" i="15"/>
  <c r="T2" i="15"/>
  <c r="T3" i="42"/>
  <c r="T7" i="15"/>
  <c r="T8" i="15"/>
  <c r="T7" i="42"/>
  <c r="T6" i="15"/>
  <c r="T3" i="15"/>
  <c r="T6" i="42"/>
  <c r="T2" i="42"/>
  <c r="T4" i="15"/>
  <c r="R2" i="59"/>
  <c r="R9" i="59"/>
  <c r="R8" i="59"/>
  <c r="R7" i="59"/>
  <c r="R2" i="34"/>
  <c r="R6" i="59"/>
  <c r="R8" i="34"/>
  <c r="R9" i="34"/>
  <c r="R4" i="34"/>
  <c r="R5" i="34"/>
  <c r="R4" i="59"/>
  <c r="R6" i="34"/>
  <c r="R7" i="34" s="1"/>
  <c r="R5" i="59"/>
  <c r="R3" i="5"/>
  <c r="R2" i="5"/>
  <c r="R9" i="5"/>
  <c r="R6" i="5"/>
  <c r="R7" i="5" s="1"/>
  <c r="R8" i="5"/>
  <c r="R4" i="5"/>
  <c r="R5" i="5"/>
  <c r="R8" i="39"/>
  <c r="R3" i="39"/>
  <c r="R2" i="39"/>
  <c r="R5" i="39"/>
  <c r="R4" i="39"/>
  <c r="R9" i="39"/>
  <c r="R6" i="39"/>
  <c r="R7" i="39" s="1"/>
  <c r="Y10" i="90"/>
  <c r="X5" i="47"/>
  <c r="X3" i="47"/>
  <c r="X8" i="47"/>
  <c r="X6" i="47"/>
  <c r="X4" i="47"/>
  <c r="X6" i="9"/>
  <c r="X3" i="9"/>
  <c r="X4" i="9"/>
  <c r="X5" i="9"/>
  <c r="X8" i="9"/>
  <c r="X7" i="47"/>
  <c r="X7" i="9"/>
  <c r="X9" i="47"/>
  <c r="X9" i="9"/>
  <c r="X2" i="9"/>
  <c r="X2" i="47"/>
  <c r="Y19" i="90"/>
  <c r="X7" i="56"/>
  <c r="X5" i="56"/>
  <c r="X2" i="56"/>
  <c r="X4" i="56"/>
  <c r="X8" i="56"/>
  <c r="X2" i="31"/>
  <c r="X4" i="31"/>
  <c r="X7" i="31"/>
  <c r="X5" i="31"/>
  <c r="X8" i="31"/>
  <c r="X6" i="56"/>
  <c r="X3" i="31"/>
  <c r="X6" i="31"/>
  <c r="X3" i="56"/>
  <c r="X9" i="56"/>
  <c r="X9" i="31"/>
  <c r="W4" i="90"/>
  <c r="W5" i="41" s="1"/>
  <c r="V8" i="41"/>
  <c r="V4" i="41"/>
  <c r="V2" i="41"/>
  <c r="V6" i="41"/>
  <c r="V7" i="41" s="1"/>
  <c r="V6" i="7"/>
  <c r="V7" i="7" s="1"/>
  <c r="V2" i="7"/>
  <c r="V9" i="7"/>
  <c r="V3" i="41"/>
  <c r="V9" i="41"/>
  <c r="V3" i="7"/>
  <c r="W2" i="90"/>
  <c r="T6" i="58"/>
  <c r="T6" i="33"/>
  <c r="T206" i="91"/>
  <c r="U203" i="91"/>
  <c r="Y11" i="90"/>
  <c r="X8" i="48"/>
  <c r="X8" i="10"/>
  <c r="X6" i="48"/>
  <c r="X7" i="48" s="1"/>
  <c r="X5" i="48"/>
  <c r="X3" i="10"/>
  <c r="X6" i="10"/>
  <c r="X7" i="10" s="1"/>
  <c r="X5" i="10"/>
  <c r="X2" i="48"/>
  <c r="X2" i="10"/>
  <c r="X3" i="48"/>
  <c r="X4" i="48"/>
  <c r="X9" i="48"/>
  <c r="X4" i="10"/>
  <c r="X9" i="10"/>
  <c r="AA15" i="90"/>
  <c r="Z8" i="52"/>
  <c r="Z6" i="52"/>
  <c r="Z4" i="52"/>
  <c r="Z2" i="52"/>
  <c r="Z5" i="52"/>
  <c r="Z7" i="52"/>
  <c r="Z3" i="52"/>
  <c r="Z3" i="18"/>
  <c r="Z7" i="18"/>
  <c r="Z4" i="18"/>
  <c r="Z8" i="18"/>
  <c r="Z5" i="18"/>
  <c r="Z6" i="18"/>
  <c r="Z2" i="18"/>
  <c r="Z9" i="52"/>
  <c r="Z9" i="18"/>
  <c r="Z7" i="90"/>
  <c r="Y8" i="44"/>
  <c r="Y6" i="44"/>
  <c r="Y4" i="44"/>
  <c r="Y2" i="44"/>
  <c r="Y7" i="44"/>
  <c r="Y5" i="44"/>
  <c r="Y3" i="44"/>
  <c r="Y3" i="26"/>
  <c r="Y7" i="26"/>
  <c r="Y4" i="26"/>
  <c r="Y8" i="26"/>
  <c r="Y5" i="26"/>
  <c r="Y2" i="26"/>
  <c r="Y6" i="26"/>
  <c r="Y9" i="26"/>
  <c r="Y9" i="44"/>
  <c r="Z16" i="90"/>
  <c r="Y6" i="53"/>
  <c r="Y8" i="53"/>
  <c r="Y3" i="53"/>
  <c r="Y2" i="53"/>
  <c r="Y7" i="53"/>
  <c r="Y5" i="53"/>
  <c r="Y4" i="53"/>
  <c r="Y4" i="28"/>
  <c r="Y8" i="28"/>
  <c r="Y5" i="28"/>
  <c r="Y6" i="28"/>
  <c r="Y7" i="28"/>
  <c r="Y3" i="28"/>
  <c r="Y2" i="28"/>
  <c r="Y9" i="28"/>
  <c r="Y9" i="53"/>
  <c r="Z21" i="90"/>
  <c r="Y8" i="58"/>
  <c r="Y4" i="58"/>
  <c r="Y2" i="58"/>
  <c r="Y7" i="58"/>
  <c r="Y5" i="58"/>
  <c r="Y5" i="33"/>
  <c r="Y2" i="33"/>
  <c r="Y4" i="33"/>
  <c r="Y7" i="33"/>
  <c r="Y8" i="33"/>
  <c r="W22" i="90"/>
  <c r="Z12" i="90"/>
  <c r="Y8" i="49"/>
  <c r="Y6" i="49"/>
  <c r="Y4" i="49"/>
  <c r="Y5" i="49"/>
  <c r="Y3" i="49"/>
  <c r="Y4" i="11"/>
  <c r="Y5" i="11"/>
  <c r="Y3" i="11"/>
  <c r="Y6" i="11"/>
  <c r="Y8" i="11"/>
  <c r="Y9" i="49"/>
  <c r="Y9" i="11"/>
  <c r="Y7" i="49"/>
  <c r="Y7" i="11"/>
  <c r="Y2" i="49"/>
  <c r="Y2" i="11"/>
  <c r="T80" i="91"/>
  <c r="S3" i="46"/>
  <c r="S3" i="16"/>
  <c r="W2" i="32"/>
  <c r="W7" i="32"/>
  <c r="W17" i="90"/>
  <c r="R9" i="46"/>
  <c r="R9" i="16"/>
  <c r="V4" i="7"/>
  <c r="V3" i="90"/>
  <c r="U4" i="40"/>
  <c r="U8" i="40"/>
  <c r="U5" i="40"/>
  <c r="U2" i="40"/>
  <c r="U4" i="6"/>
  <c r="U5" i="6"/>
  <c r="U8" i="6"/>
  <c r="U2" i="6"/>
  <c r="U6" i="40"/>
  <c r="U7" i="40" s="1"/>
  <c r="U3" i="6"/>
  <c r="U3" i="40"/>
  <c r="U6" i="6"/>
  <c r="U7" i="6" s="1"/>
  <c r="U9" i="6"/>
  <c r="U9" i="40"/>
  <c r="U200" i="91"/>
  <c r="T3" i="58"/>
  <c r="T3" i="33"/>
  <c r="Z9" i="90"/>
  <c r="Y2" i="46"/>
  <c r="Y8" i="46"/>
  <c r="Y2" i="16"/>
  <c r="Y8" i="16"/>
  <c r="T81" i="91"/>
  <c r="S4" i="46"/>
  <c r="S4" i="16"/>
  <c r="X18" i="90"/>
  <c r="W7" i="55"/>
  <c r="W5" i="55"/>
  <c r="W2" i="55"/>
  <c r="W4" i="55"/>
  <c r="W8" i="55"/>
  <c r="W4" i="30"/>
  <c r="W8" i="30"/>
  <c r="W5" i="30"/>
  <c r="W7" i="30"/>
  <c r="W2" i="30"/>
  <c r="W6" i="30"/>
  <c r="W3" i="55"/>
  <c r="W3" i="30"/>
  <c r="W6" i="55"/>
  <c r="W9" i="55"/>
  <c r="W9" i="30"/>
  <c r="W7" i="57"/>
  <c r="W2" i="57"/>
  <c r="V5" i="41"/>
  <c r="AA6" i="90"/>
  <c r="Z5" i="43"/>
  <c r="Z8" i="43"/>
  <c r="Z4" i="43"/>
  <c r="Z7" i="43"/>
  <c r="Z3" i="43"/>
  <c r="Z6" i="43"/>
  <c r="Z2" i="43"/>
  <c r="Z2" i="25"/>
  <c r="Z6" i="25"/>
  <c r="Z3" i="25"/>
  <c r="Z7" i="25"/>
  <c r="Z4" i="25"/>
  <c r="Z8" i="25"/>
  <c r="Z9" i="25"/>
  <c r="Z5" i="25"/>
  <c r="Z9" i="43"/>
  <c r="Z13" i="90"/>
  <c r="Y8" i="50"/>
  <c r="Y8" i="17"/>
  <c r="Y2" i="17"/>
  <c r="Y6" i="17"/>
  <c r="Y7" i="17" s="1"/>
  <c r="Y6" i="50"/>
  <c r="Y7" i="50" s="1"/>
  <c r="Y2" i="50"/>
  <c r="Y4" i="50"/>
  <c r="Y9" i="17"/>
  <c r="Y3" i="17"/>
  <c r="Y9" i="50"/>
  <c r="Y4" i="17"/>
  <c r="Y5" i="50"/>
  <c r="Y5" i="17"/>
  <c r="Y3" i="50"/>
  <c r="S9" i="58"/>
  <c r="S9" i="33"/>
  <c r="AA8" i="90"/>
  <c r="Z7" i="45"/>
  <c r="Z5" i="45"/>
  <c r="Z4" i="45"/>
  <c r="Z6" i="45"/>
  <c r="Z3" i="45"/>
  <c r="Z8" i="45"/>
  <c r="Z2" i="45"/>
  <c r="Z5" i="27"/>
  <c r="Z2" i="27"/>
  <c r="Z7" i="27"/>
  <c r="Z3" i="27"/>
  <c r="Z4" i="27"/>
  <c r="Z8" i="27"/>
  <c r="Z9" i="27"/>
  <c r="Z6" i="27"/>
  <c r="Z9" i="45"/>
  <c r="S6" i="46"/>
  <c r="S7" i="46" s="1"/>
  <c r="S6" i="16"/>
  <c r="S7" i="16" s="1"/>
  <c r="S86" i="91"/>
  <c r="T83" i="91"/>
  <c r="S82" i="91"/>
  <c r="R5" i="46"/>
  <c r="R5" i="16"/>
  <c r="Y20" i="90"/>
  <c r="X8" i="57"/>
  <c r="X3" i="57"/>
  <c r="X3" i="32"/>
  <c r="X8" i="32"/>
  <c r="X6" i="57"/>
  <c r="X5" i="57"/>
  <c r="X6" i="32"/>
  <c r="X5" i="32"/>
  <c r="X4" i="57"/>
  <c r="X4" i="32"/>
  <c r="X9" i="32"/>
  <c r="X9" i="57"/>
  <c r="X14" i="90"/>
  <c r="W7" i="51"/>
  <c r="W8" i="51"/>
  <c r="W8" i="12"/>
  <c r="W7" i="12"/>
  <c r="W6" i="12"/>
  <c r="W3" i="12"/>
  <c r="W9" i="51"/>
  <c r="W3" i="51"/>
  <c r="W6" i="51"/>
  <c r="W9" i="12"/>
  <c r="W2" i="51"/>
  <c r="W2" i="12"/>
  <c r="W4" i="51"/>
  <c r="W5" i="51"/>
  <c r="W4" i="12"/>
  <c r="W5" i="12"/>
  <c r="Y5" i="90"/>
  <c r="S8" i="23" l="1"/>
  <c r="S6" i="54"/>
  <c r="S7" i="54" s="1"/>
  <c r="S6" i="23"/>
  <c r="S7" i="23" s="1"/>
  <c r="S3" i="54"/>
  <c r="S2" i="23"/>
  <c r="S3" i="23"/>
  <c r="S4" i="54"/>
  <c r="S8" i="54"/>
  <c r="S9" i="54"/>
  <c r="S5" i="54"/>
  <c r="S9" i="23"/>
  <c r="S2" i="54"/>
  <c r="S4" i="23"/>
  <c r="S5" i="23"/>
  <c r="U5" i="42"/>
  <c r="U8" i="42"/>
  <c r="U4" i="42"/>
  <c r="U7" i="42"/>
  <c r="U9" i="15"/>
  <c r="U3" i="42"/>
  <c r="U4" i="15"/>
  <c r="U2" i="42"/>
  <c r="U6" i="15"/>
  <c r="U9" i="42"/>
  <c r="U2" i="15"/>
  <c r="U3" i="15"/>
  <c r="U5" i="15"/>
  <c r="U6" i="42"/>
  <c r="U8" i="15"/>
  <c r="U7" i="15"/>
  <c r="S5" i="59"/>
  <c r="S9" i="34"/>
  <c r="S8" i="59"/>
  <c r="S2" i="59"/>
  <c r="S9" i="59"/>
  <c r="S4" i="59"/>
  <c r="S8" i="34"/>
  <c r="S7" i="59"/>
  <c r="S4" i="34"/>
  <c r="S2" i="34"/>
  <c r="S5" i="34"/>
  <c r="S6" i="34"/>
  <c r="S7" i="34" s="1"/>
  <c r="S6" i="59"/>
  <c r="S5" i="5"/>
  <c r="S3" i="5"/>
  <c r="S2" i="5"/>
  <c r="S9" i="5"/>
  <c r="S6" i="5"/>
  <c r="S7" i="5" s="1"/>
  <c r="S4" i="5"/>
  <c r="S8" i="5"/>
  <c r="S4" i="39"/>
  <c r="S8" i="39"/>
  <c r="S3" i="39"/>
  <c r="S5" i="39"/>
  <c r="S6" i="39"/>
  <c r="S7" i="39" s="1"/>
  <c r="S2" i="39"/>
  <c r="S9" i="39"/>
  <c r="W5" i="7"/>
  <c r="W4" i="7"/>
  <c r="AA21" i="90"/>
  <c r="Z7" i="58"/>
  <c r="Z5" i="58"/>
  <c r="Z4" i="58"/>
  <c r="Z2" i="58"/>
  <c r="Z8" i="58"/>
  <c r="Z4" i="33"/>
  <c r="Z8" i="33"/>
  <c r="Z2" i="33"/>
  <c r="Z5" i="33"/>
  <c r="Z7" i="33"/>
  <c r="T9" i="58"/>
  <c r="T9" i="33"/>
  <c r="Z20" i="90"/>
  <c r="Y8" i="57"/>
  <c r="Y3" i="57"/>
  <c r="Y8" i="32"/>
  <c r="Y3" i="32"/>
  <c r="Y4" i="32"/>
  <c r="Y6" i="57"/>
  <c r="Y6" i="32"/>
  <c r="Y5" i="57"/>
  <c r="Y4" i="57"/>
  <c r="Y5" i="32"/>
  <c r="Y9" i="57"/>
  <c r="Y9" i="32"/>
  <c r="T6" i="46"/>
  <c r="T7" i="46" s="1"/>
  <c r="T6" i="16"/>
  <c r="T7" i="16" s="1"/>
  <c r="U83" i="91"/>
  <c r="T86" i="91"/>
  <c r="AB8" i="90"/>
  <c r="AA7" i="45"/>
  <c r="AA5" i="45"/>
  <c r="AA3" i="45"/>
  <c r="AA4" i="45"/>
  <c r="AA6" i="45"/>
  <c r="AA8" i="45"/>
  <c r="AA2" i="45"/>
  <c r="AA4" i="27"/>
  <c r="AA6" i="27"/>
  <c r="AA2" i="27"/>
  <c r="AA7" i="27"/>
  <c r="AA3" i="27"/>
  <c r="AA8" i="27"/>
  <c r="AA5" i="27"/>
  <c r="AA9" i="45"/>
  <c r="AA9" i="27"/>
  <c r="W3" i="90"/>
  <c r="V2" i="40"/>
  <c r="V5" i="40"/>
  <c r="V4" i="40"/>
  <c r="V8" i="40"/>
  <c r="V4" i="6"/>
  <c r="V5" i="6"/>
  <c r="V8" i="6"/>
  <c r="V2" i="6"/>
  <c r="V6" i="6"/>
  <c r="V7" i="6" s="1"/>
  <c r="V3" i="6"/>
  <c r="V6" i="40"/>
  <c r="V7" i="40" s="1"/>
  <c r="V3" i="40"/>
  <c r="V9" i="6"/>
  <c r="V9" i="40"/>
  <c r="AA12" i="90"/>
  <c r="Z5" i="49"/>
  <c r="Z3" i="49"/>
  <c r="Z8" i="49"/>
  <c r="Z6" i="49"/>
  <c r="Z4" i="49"/>
  <c r="Z3" i="11"/>
  <c r="Z4" i="11"/>
  <c r="Z5" i="11"/>
  <c r="Z8" i="11"/>
  <c r="Z6" i="11"/>
  <c r="Z7" i="11"/>
  <c r="Z7" i="49"/>
  <c r="Z9" i="11"/>
  <c r="Z9" i="49"/>
  <c r="Z2" i="49"/>
  <c r="Z2" i="11"/>
  <c r="X22" i="90"/>
  <c r="AA16" i="90"/>
  <c r="Z8" i="53"/>
  <c r="Z6" i="53"/>
  <c r="Z4" i="53"/>
  <c r="Z2" i="53"/>
  <c r="Z3" i="53"/>
  <c r="Z5" i="53"/>
  <c r="Z7" i="53"/>
  <c r="Z3" i="28"/>
  <c r="Z7" i="28"/>
  <c r="Z4" i="28"/>
  <c r="Z8" i="28"/>
  <c r="Z5" i="28"/>
  <c r="Z6" i="28"/>
  <c r="Z2" i="28"/>
  <c r="Z9" i="28"/>
  <c r="Z9" i="53"/>
  <c r="X2" i="90"/>
  <c r="X4" i="90"/>
  <c r="X5" i="41" s="1"/>
  <c r="W8" i="41"/>
  <c r="W4" i="41"/>
  <c r="W6" i="7"/>
  <c r="W7" i="7" s="1"/>
  <c r="W2" i="41"/>
  <c r="W6" i="41"/>
  <c r="W7" i="41" s="1"/>
  <c r="W2" i="7"/>
  <c r="W9" i="41"/>
  <c r="W3" i="7"/>
  <c r="W9" i="7"/>
  <c r="W3" i="41"/>
  <c r="Y14" i="90"/>
  <c r="X7" i="51"/>
  <c r="X8" i="51"/>
  <c r="X7" i="12"/>
  <c r="X8" i="12"/>
  <c r="X3" i="51"/>
  <c r="X3" i="12"/>
  <c r="X6" i="51"/>
  <c r="X6" i="12"/>
  <c r="X9" i="51"/>
  <c r="X9" i="12"/>
  <c r="X2" i="51"/>
  <c r="X2" i="12"/>
  <c r="X4" i="12"/>
  <c r="X5" i="12"/>
  <c r="X5" i="51"/>
  <c r="X4" i="51"/>
  <c r="X7" i="57"/>
  <c r="X2" i="57"/>
  <c r="T82" i="91"/>
  <c r="S5" i="46"/>
  <c r="S5" i="16"/>
  <c r="U80" i="91"/>
  <c r="T3" i="46"/>
  <c r="T3" i="16"/>
  <c r="X2" i="32"/>
  <c r="X7" i="32"/>
  <c r="S9" i="46"/>
  <c r="S9" i="16"/>
  <c r="AA13" i="90"/>
  <c r="Z8" i="50"/>
  <c r="Z8" i="17"/>
  <c r="Z2" i="17"/>
  <c r="Z6" i="50"/>
  <c r="Z7" i="50" s="1"/>
  <c r="Z2" i="50"/>
  <c r="Z6" i="17"/>
  <c r="Z7" i="17" s="1"/>
  <c r="Z3" i="17"/>
  <c r="Z4" i="50"/>
  <c r="Z5" i="17"/>
  <c r="Z4" i="17"/>
  <c r="Z3" i="50"/>
  <c r="Z9" i="17"/>
  <c r="Z5" i="50"/>
  <c r="Z9" i="50"/>
  <c r="U81" i="91"/>
  <c r="T4" i="46"/>
  <c r="T4" i="16"/>
  <c r="V200" i="91"/>
  <c r="U3" i="58"/>
  <c r="U3" i="33"/>
  <c r="AA7" i="90"/>
  <c r="Z7" i="44"/>
  <c r="Z5" i="44"/>
  <c r="Z6" i="44"/>
  <c r="Z3" i="44"/>
  <c r="Z2" i="44"/>
  <c r="Z8" i="44"/>
  <c r="Z4" i="44"/>
  <c r="Z2" i="26"/>
  <c r="Z6" i="26"/>
  <c r="Z3" i="26"/>
  <c r="Z7" i="26"/>
  <c r="Z4" i="26"/>
  <c r="Z8" i="26"/>
  <c r="Z5" i="26"/>
  <c r="Z9" i="26"/>
  <c r="Z9" i="44"/>
  <c r="Z11" i="90"/>
  <c r="Y8" i="48"/>
  <c r="Y8" i="10"/>
  <c r="Y3" i="10"/>
  <c r="Y6" i="48"/>
  <c r="Y7" i="48" s="1"/>
  <c r="Y6" i="10"/>
  <c r="Y7" i="10" s="1"/>
  <c r="Y2" i="10"/>
  <c r="Y5" i="48"/>
  <c r="Y5" i="10"/>
  <c r="Y2" i="48"/>
  <c r="Y3" i="48"/>
  <c r="Y4" i="48"/>
  <c r="Y9" i="48"/>
  <c r="Y4" i="10"/>
  <c r="Y9" i="10"/>
  <c r="Z19" i="90"/>
  <c r="Y8" i="56"/>
  <c r="Y4" i="56"/>
  <c r="Y2" i="56"/>
  <c r="Y5" i="56"/>
  <c r="Y7" i="56"/>
  <c r="Y5" i="31"/>
  <c r="Y4" i="31"/>
  <c r="Y7" i="31"/>
  <c r="Y2" i="31"/>
  <c r="Y8" i="31"/>
  <c r="Y3" i="31"/>
  <c r="Y6" i="56"/>
  <c r="Y3" i="56"/>
  <c r="Y6" i="31"/>
  <c r="Y9" i="56"/>
  <c r="Y9" i="31"/>
  <c r="AB6" i="90"/>
  <c r="AA7" i="43"/>
  <c r="AA5" i="43"/>
  <c r="AA3" i="43"/>
  <c r="AA8" i="43"/>
  <c r="AA6" i="43"/>
  <c r="AA4" i="43"/>
  <c r="AA2" i="43"/>
  <c r="AA5" i="25"/>
  <c r="AA2" i="25"/>
  <c r="AA6" i="25"/>
  <c r="AA3" i="25"/>
  <c r="AA7" i="25"/>
  <c r="AA8" i="25"/>
  <c r="AA4" i="25"/>
  <c r="AA9" i="43"/>
  <c r="AA9" i="25"/>
  <c r="Y18" i="90"/>
  <c r="X7" i="55"/>
  <c r="X5" i="55"/>
  <c r="X4" i="55"/>
  <c r="X8" i="55"/>
  <c r="X2" i="55"/>
  <c r="X7" i="30"/>
  <c r="X4" i="30"/>
  <c r="X8" i="30"/>
  <c r="X5" i="30"/>
  <c r="X2" i="30"/>
  <c r="X3" i="30"/>
  <c r="X6" i="55"/>
  <c r="X3" i="55"/>
  <c r="X6" i="30"/>
  <c r="X9" i="55"/>
  <c r="X9" i="30"/>
  <c r="AA9" i="90"/>
  <c r="Z8" i="46"/>
  <c r="Z2" i="46"/>
  <c r="Z8" i="16"/>
  <c r="Z2" i="16"/>
  <c r="X17" i="90"/>
  <c r="AB15" i="90"/>
  <c r="AA7" i="52"/>
  <c r="AA5" i="52"/>
  <c r="AA3" i="52"/>
  <c r="AA2" i="52"/>
  <c r="AA4" i="52"/>
  <c r="AA6" i="52"/>
  <c r="AA8" i="52"/>
  <c r="AA2" i="18"/>
  <c r="AA6" i="18"/>
  <c r="AA3" i="18"/>
  <c r="AA7" i="18"/>
  <c r="AA4" i="18"/>
  <c r="AA5" i="18"/>
  <c r="AA8" i="18"/>
  <c r="AA9" i="52"/>
  <c r="AA9" i="18"/>
  <c r="U6" i="58"/>
  <c r="U6" i="33"/>
  <c r="V203" i="91"/>
  <c r="U206" i="91"/>
  <c r="Z10" i="90"/>
  <c r="Y5" i="47"/>
  <c r="Y3" i="47"/>
  <c r="Y8" i="47"/>
  <c r="Y6" i="47"/>
  <c r="Y4" i="47"/>
  <c r="Y5" i="9"/>
  <c r="Y6" i="9"/>
  <c r="Y8" i="9"/>
  <c r="Y3" i="9"/>
  <c r="Y4" i="9"/>
  <c r="Y7" i="9"/>
  <c r="Y9" i="47"/>
  <c r="Y9" i="9"/>
  <c r="Y7" i="47"/>
  <c r="Y2" i="47"/>
  <c r="Y2" i="9"/>
  <c r="Z5" i="90"/>
  <c r="T6" i="54" l="1"/>
  <c r="T7" i="54" s="1"/>
  <c r="T8" i="23"/>
  <c r="T3" i="54"/>
  <c r="T6" i="23"/>
  <c r="T7" i="23" s="1"/>
  <c r="T3" i="23"/>
  <c r="T8" i="54"/>
  <c r="T9" i="54"/>
  <c r="T5" i="54"/>
  <c r="T9" i="23"/>
  <c r="T2" i="23"/>
  <c r="T5" i="23"/>
  <c r="T2" i="54"/>
  <c r="T4" i="54"/>
  <c r="T4" i="23"/>
  <c r="V8" i="42"/>
  <c r="V7" i="42"/>
  <c r="V4" i="42"/>
  <c r="V6" i="42"/>
  <c r="V6" i="15"/>
  <c r="V3" i="42"/>
  <c r="V8" i="15"/>
  <c r="V3" i="15"/>
  <c r="V2" i="42"/>
  <c r="V2" i="15"/>
  <c r="V4" i="15"/>
  <c r="V9" i="15"/>
  <c r="V5" i="15"/>
  <c r="V9" i="42"/>
  <c r="V7" i="15"/>
  <c r="V5" i="42"/>
  <c r="T5" i="5"/>
  <c r="T4" i="5"/>
  <c r="T3" i="5"/>
  <c r="T2" i="5"/>
  <c r="T9" i="5"/>
  <c r="T6" i="5"/>
  <c r="T7" i="5" s="1"/>
  <c r="T8" i="5"/>
  <c r="T9" i="39"/>
  <c r="T8" i="39"/>
  <c r="T5" i="39"/>
  <c r="T6" i="39"/>
  <c r="T7" i="39" s="1"/>
  <c r="T3" i="39"/>
  <c r="T2" i="39"/>
  <c r="T4" i="39"/>
  <c r="T9" i="59"/>
  <c r="T9" i="34"/>
  <c r="T2" i="59"/>
  <c r="T5" i="34"/>
  <c r="T5" i="59"/>
  <c r="T4" i="59"/>
  <c r="T6" i="34"/>
  <c r="T7" i="34" s="1"/>
  <c r="T8" i="34"/>
  <c r="T2" i="34"/>
  <c r="T8" i="59"/>
  <c r="T7" i="59"/>
  <c r="T6" i="59"/>
  <c r="T4" i="34"/>
  <c r="V6" i="58"/>
  <c r="V6" i="33"/>
  <c r="W203" i="91"/>
  <c r="V206" i="91"/>
  <c r="Z18" i="90"/>
  <c r="Y8" i="55"/>
  <c r="Y4" i="55"/>
  <c r="Y5" i="55"/>
  <c r="Y2" i="55"/>
  <c r="Y7" i="55"/>
  <c r="Y2" i="30"/>
  <c r="Y7" i="30"/>
  <c r="Y4" i="30"/>
  <c r="Y5" i="30"/>
  <c r="Y8" i="30"/>
  <c r="Y6" i="30"/>
  <c r="Y3" i="55"/>
  <c r="Y3" i="30"/>
  <c r="Y6" i="55"/>
  <c r="Y9" i="30"/>
  <c r="Y9" i="55"/>
  <c r="V81" i="91"/>
  <c r="U4" i="46"/>
  <c r="U4" i="16"/>
  <c r="Z14" i="90"/>
  <c r="Y8" i="51"/>
  <c r="Y7" i="51"/>
  <c r="Y7" i="12"/>
  <c r="Y8" i="12"/>
  <c r="Y6" i="51"/>
  <c r="Y6" i="12"/>
  <c r="Y3" i="51"/>
  <c r="Y3" i="12"/>
  <c r="Y9" i="51"/>
  <c r="Y9" i="12"/>
  <c r="Y2" i="12"/>
  <c r="Y2" i="51"/>
  <c r="Y5" i="51"/>
  <c r="Y4" i="12"/>
  <c r="Y5" i="12"/>
  <c r="Y4" i="51"/>
  <c r="Y4" i="90"/>
  <c r="Y5" i="7" s="1"/>
  <c r="X8" i="41"/>
  <c r="X4" i="41"/>
  <c r="X2" i="7"/>
  <c r="X6" i="41"/>
  <c r="X7" i="41" s="1"/>
  <c r="X6" i="7"/>
  <c r="X7" i="7" s="1"/>
  <c r="X2" i="41"/>
  <c r="X9" i="7"/>
  <c r="X3" i="7"/>
  <c r="X3" i="41"/>
  <c r="X9" i="41"/>
  <c r="AB16" i="90"/>
  <c r="AA8" i="53"/>
  <c r="AA5" i="53"/>
  <c r="AA7" i="53"/>
  <c r="AA2" i="53"/>
  <c r="AA6" i="53"/>
  <c r="AA4" i="53"/>
  <c r="AA3" i="53"/>
  <c r="AA2" i="28"/>
  <c r="AA6" i="28"/>
  <c r="AA3" i="28"/>
  <c r="AA7" i="28"/>
  <c r="AA4" i="28"/>
  <c r="AA5" i="28"/>
  <c r="AA8" i="28"/>
  <c r="AA9" i="28"/>
  <c r="AA9" i="53"/>
  <c r="X3" i="90"/>
  <c r="W8" i="40"/>
  <c r="W5" i="40"/>
  <c r="W4" i="40"/>
  <c r="W2" i="40"/>
  <c r="W4" i="6"/>
  <c r="W5" i="6"/>
  <c r="W8" i="6"/>
  <c r="W2" i="6"/>
  <c r="W3" i="40"/>
  <c r="W6" i="40"/>
  <c r="W7" i="40" s="1"/>
  <c r="W3" i="6"/>
  <c r="W6" i="6"/>
  <c r="W7" i="6" s="1"/>
  <c r="W9" i="6"/>
  <c r="W9" i="40"/>
  <c r="Y2" i="57"/>
  <c r="Y7" i="57"/>
  <c r="X4" i="7"/>
  <c r="AC6" i="90"/>
  <c r="AB8" i="43"/>
  <c r="AB4" i="43"/>
  <c r="AB7" i="43"/>
  <c r="AB3" i="43"/>
  <c r="AB6" i="43"/>
  <c r="AB2" i="43"/>
  <c r="AB5" i="43"/>
  <c r="AB4" i="25"/>
  <c r="AB8" i="25"/>
  <c r="AB5" i="25"/>
  <c r="AB2" i="25"/>
  <c r="AB6" i="25"/>
  <c r="AB7" i="25"/>
  <c r="AB3" i="25"/>
  <c r="AB9" i="25"/>
  <c r="AB9" i="43"/>
  <c r="AA11" i="90"/>
  <c r="Z8" i="48"/>
  <c r="Z8" i="10"/>
  <c r="Z3" i="10"/>
  <c r="Z5" i="48"/>
  <c r="Z2" i="48"/>
  <c r="Z5" i="10"/>
  <c r="Z6" i="48"/>
  <c r="Z7" i="48" s="1"/>
  <c r="Z6" i="10"/>
  <c r="Z7" i="10" s="1"/>
  <c r="Z2" i="10"/>
  <c r="Z3" i="48"/>
  <c r="Z4" i="10"/>
  <c r="Z9" i="10"/>
  <c r="Z9" i="48"/>
  <c r="Z4" i="48"/>
  <c r="W200" i="91"/>
  <c r="V3" i="58"/>
  <c r="V3" i="33"/>
  <c r="U82" i="91"/>
  <c r="T5" i="46"/>
  <c r="T5" i="16"/>
  <c r="AB12" i="90"/>
  <c r="AA5" i="49"/>
  <c r="AA3" i="49"/>
  <c r="AA8" i="49"/>
  <c r="AA6" i="49"/>
  <c r="AA4" i="49"/>
  <c r="AA6" i="11"/>
  <c r="AA3" i="11"/>
  <c r="AA8" i="11"/>
  <c r="AA4" i="11"/>
  <c r="AA5" i="11"/>
  <c r="AA9" i="11"/>
  <c r="AA7" i="49"/>
  <c r="AA7" i="11"/>
  <c r="AA9" i="49"/>
  <c r="AA2" i="49"/>
  <c r="AA2" i="11"/>
  <c r="AC8" i="90"/>
  <c r="AB8" i="45"/>
  <c r="AB6" i="45"/>
  <c r="AB3" i="45"/>
  <c r="AB2" i="45"/>
  <c r="AB5" i="45"/>
  <c r="AB7" i="45"/>
  <c r="AB4" i="45"/>
  <c r="AB3" i="27"/>
  <c r="AB7" i="27"/>
  <c r="AB5" i="27"/>
  <c r="AB8" i="27"/>
  <c r="AB6" i="27"/>
  <c r="AB2" i="27"/>
  <c r="AB4" i="27"/>
  <c r="AB9" i="27"/>
  <c r="AB9" i="45"/>
  <c r="AA10" i="90"/>
  <c r="Z8" i="47"/>
  <c r="Z6" i="47"/>
  <c r="Z4" i="47"/>
  <c r="Z5" i="47"/>
  <c r="Z3" i="47"/>
  <c r="Z4" i="9"/>
  <c r="Z8" i="9"/>
  <c r="Z5" i="9"/>
  <c r="Z3" i="9"/>
  <c r="Z6" i="9"/>
  <c r="Z9" i="47"/>
  <c r="Z9" i="9"/>
  <c r="Z7" i="9"/>
  <c r="Z7" i="47"/>
  <c r="Z2" i="9"/>
  <c r="Z2" i="47"/>
  <c r="Y17" i="90"/>
  <c r="AA19" i="90"/>
  <c r="Z8" i="56"/>
  <c r="Z4" i="56"/>
  <c r="Z2" i="56"/>
  <c r="Z5" i="56"/>
  <c r="Z7" i="56"/>
  <c r="Z4" i="31"/>
  <c r="Z2" i="31"/>
  <c r="Z5" i="31"/>
  <c r="Z7" i="31"/>
  <c r="Z8" i="31"/>
  <c r="Z3" i="31"/>
  <c r="Z6" i="31"/>
  <c r="Z6" i="56"/>
  <c r="Z3" i="56"/>
  <c r="Z9" i="31"/>
  <c r="Z9" i="56"/>
  <c r="AB7" i="90"/>
  <c r="AA7" i="44"/>
  <c r="AA5" i="44"/>
  <c r="AA3" i="44"/>
  <c r="AA8" i="44"/>
  <c r="AA6" i="44"/>
  <c r="AA4" i="44"/>
  <c r="AA2" i="44"/>
  <c r="AA5" i="26"/>
  <c r="AA2" i="26"/>
  <c r="AA6" i="26"/>
  <c r="AA3" i="26"/>
  <c r="AA7" i="26"/>
  <c r="AA4" i="26"/>
  <c r="AA8" i="26"/>
  <c r="AA9" i="26"/>
  <c r="AA9" i="44"/>
  <c r="V80" i="91"/>
  <c r="U3" i="46"/>
  <c r="U3" i="16"/>
  <c r="T9" i="46"/>
  <c r="T9" i="16"/>
  <c r="AA20" i="90"/>
  <c r="Z3" i="57"/>
  <c r="Z8" i="57"/>
  <c r="Z3" i="32"/>
  <c r="Z8" i="32"/>
  <c r="Z6" i="32"/>
  <c r="Z4" i="57"/>
  <c r="Z4" i="32"/>
  <c r="Z5" i="57"/>
  <c r="Z6" i="57"/>
  <c r="Z5" i="32"/>
  <c r="Z9" i="57"/>
  <c r="Z9" i="32"/>
  <c r="Y22" i="90"/>
  <c r="X5" i="7"/>
  <c r="U9" i="58"/>
  <c r="U9" i="33"/>
  <c r="AC15" i="90"/>
  <c r="AB7" i="52"/>
  <c r="AB5" i="52"/>
  <c r="AB3" i="52"/>
  <c r="AB4" i="52"/>
  <c r="AB6" i="52"/>
  <c r="AB8" i="52"/>
  <c r="AB2" i="52"/>
  <c r="AB5" i="18"/>
  <c r="AB2" i="18"/>
  <c r="AB6" i="18"/>
  <c r="AB3" i="18"/>
  <c r="AB4" i="18"/>
  <c r="AB7" i="18"/>
  <c r="AB8" i="18"/>
  <c r="AB9" i="18"/>
  <c r="AB9" i="52"/>
  <c r="AB9" i="90"/>
  <c r="AA8" i="46"/>
  <c r="AA2" i="46"/>
  <c r="AA2" i="16"/>
  <c r="AA8" i="16"/>
  <c r="AB13" i="90"/>
  <c r="AA8" i="50"/>
  <c r="AA8" i="17"/>
  <c r="AA6" i="50"/>
  <c r="AA7" i="50" s="1"/>
  <c r="AA2" i="50"/>
  <c r="AA6" i="17"/>
  <c r="AA7" i="17" s="1"/>
  <c r="AA2" i="17"/>
  <c r="AA9" i="50"/>
  <c r="AA3" i="50"/>
  <c r="AA5" i="50"/>
  <c r="AA4" i="17"/>
  <c r="AA3" i="17"/>
  <c r="AA5" i="17"/>
  <c r="AA9" i="17"/>
  <c r="AA4" i="50"/>
  <c r="Y2" i="90"/>
  <c r="U6" i="46"/>
  <c r="U7" i="46" s="1"/>
  <c r="U6" i="16"/>
  <c r="U7" i="16" s="1"/>
  <c r="V83" i="91"/>
  <c r="U86" i="91"/>
  <c r="Y7" i="32"/>
  <c r="Y2" i="32"/>
  <c r="AB21" i="90"/>
  <c r="AA7" i="58"/>
  <c r="AA5" i="58"/>
  <c r="AA8" i="58"/>
  <c r="AA4" i="58"/>
  <c r="AA2" i="58"/>
  <c r="AA7" i="33"/>
  <c r="AA8" i="33"/>
  <c r="AA2" i="33"/>
  <c r="AA4" i="33"/>
  <c r="AA5" i="33"/>
  <c r="Y5" i="41"/>
  <c r="AA5" i="90"/>
  <c r="U8" i="23" l="1"/>
  <c r="U4" i="23"/>
  <c r="U5" i="23"/>
  <c r="U2" i="54"/>
  <c r="U3" i="54"/>
  <c r="U3" i="23"/>
  <c r="U4" i="54"/>
  <c r="U6" i="54"/>
  <c r="U7" i="54" s="1"/>
  <c r="U6" i="23"/>
  <c r="U7" i="23" s="1"/>
  <c r="U9" i="54"/>
  <c r="U9" i="23"/>
  <c r="U5" i="54"/>
  <c r="U2" i="23"/>
  <c r="U8" i="54"/>
  <c r="W7" i="15"/>
  <c r="W8" i="42"/>
  <c r="W6" i="42"/>
  <c r="W7" i="42"/>
  <c r="W2" i="42"/>
  <c r="W3" i="42"/>
  <c r="W2" i="15"/>
  <c r="W9" i="15"/>
  <c r="W3" i="15"/>
  <c r="W8" i="15"/>
  <c r="W9" i="42"/>
  <c r="W4" i="15"/>
  <c r="W5" i="42"/>
  <c r="W5" i="15"/>
  <c r="W4" i="42"/>
  <c r="W6" i="15"/>
  <c r="U6" i="59"/>
  <c r="U5" i="59"/>
  <c r="U7" i="59"/>
  <c r="U9" i="59"/>
  <c r="U4" i="34"/>
  <c r="U2" i="59"/>
  <c r="U6" i="34"/>
  <c r="U7" i="34" s="1"/>
  <c r="U9" i="34"/>
  <c r="U4" i="59"/>
  <c r="U8" i="59"/>
  <c r="U8" i="34"/>
  <c r="U5" i="34"/>
  <c r="U2" i="34"/>
  <c r="U6" i="5"/>
  <c r="U7" i="5" s="1"/>
  <c r="U4" i="5"/>
  <c r="U3" i="5"/>
  <c r="U2" i="5"/>
  <c r="U5" i="5"/>
  <c r="U9" i="5"/>
  <c r="U8" i="5"/>
  <c r="U3" i="39"/>
  <c r="U8" i="39"/>
  <c r="U4" i="39"/>
  <c r="U5" i="39"/>
  <c r="U6" i="39"/>
  <c r="U7" i="39" s="1"/>
  <c r="U2" i="39"/>
  <c r="U9" i="39"/>
  <c r="AD15" i="90"/>
  <c r="AC8" i="52"/>
  <c r="AC6" i="52"/>
  <c r="AC4" i="52"/>
  <c r="AC2" i="52"/>
  <c r="AC7" i="52"/>
  <c r="AC3" i="52"/>
  <c r="AC5" i="52"/>
  <c r="AC4" i="18"/>
  <c r="AC8" i="18"/>
  <c r="AC5" i="18"/>
  <c r="AC2" i="18"/>
  <c r="AC3" i="18"/>
  <c r="AC6" i="18"/>
  <c r="AC7" i="18"/>
  <c r="AC9" i="18"/>
  <c r="AC9" i="52"/>
  <c r="AB20" i="90"/>
  <c r="AA8" i="57"/>
  <c r="AA3" i="57"/>
  <c r="AA3" i="32"/>
  <c r="AA8" i="32"/>
  <c r="AA5" i="57"/>
  <c r="AA6" i="57"/>
  <c r="AA4" i="57"/>
  <c r="AA5" i="32"/>
  <c r="AA6" i="32"/>
  <c r="AA4" i="32"/>
  <c r="AA9" i="32"/>
  <c r="AA9" i="57"/>
  <c r="V9" i="58"/>
  <c r="V9" i="33"/>
  <c r="U9" i="46"/>
  <c r="U9" i="16"/>
  <c r="W80" i="91"/>
  <c r="V3" i="46"/>
  <c r="V3" i="16"/>
  <c r="AC12" i="90"/>
  <c r="AB8" i="49"/>
  <c r="AB6" i="49"/>
  <c r="AB4" i="49"/>
  <c r="AB5" i="49"/>
  <c r="AB3" i="49"/>
  <c r="AB5" i="11"/>
  <c r="AB8" i="11"/>
  <c r="AB4" i="11"/>
  <c r="AB6" i="11"/>
  <c r="AB3" i="11"/>
  <c r="AB9" i="11"/>
  <c r="AB7" i="49"/>
  <c r="AB9" i="49"/>
  <c r="AB7" i="11"/>
  <c r="AB2" i="11"/>
  <c r="AB2" i="49"/>
  <c r="W6" i="58"/>
  <c r="W6" i="33"/>
  <c r="X203" i="91"/>
  <c r="W206" i="91"/>
  <c r="AC21" i="90"/>
  <c r="AB8" i="58"/>
  <c r="AB4" i="58"/>
  <c r="AB2" i="58"/>
  <c r="AB7" i="58"/>
  <c r="AB5" i="58"/>
  <c r="AB2" i="33"/>
  <c r="AB7" i="33"/>
  <c r="AB8" i="33"/>
  <c r="AB4" i="33"/>
  <c r="AB5" i="33"/>
  <c r="Z22" i="90"/>
  <c r="AC7" i="90"/>
  <c r="AB8" i="44"/>
  <c r="AB6" i="44"/>
  <c r="AB4" i="44"/>
  <c r="AB5" i="44"/>
  <c r="AB3" i="44"/>
  <c r="AB2" i="44"/>
  <c r="AB7" i="44"/>
  <c r="AB4" i="26"/>
  <c r="AB8" i="26"/>
  <c r="AB5" i="26"/>
  <c r="AB2" i="26"/>
  <c r="AB6" i="26"/>
  <c r="AB3" i="26"/>
  <c r="AB7" i="26"/>
  <c r="AB9" i="26"/>
  <c r="AB9" i="44"/>
  <c r="Z17" i="90"/>
  <c r="AB11" i="90"/>
  <c r="AA8" i="48"/>
  <c r="AA8" i="10"/>
  <c r="AA2" i="48"/>
  <c r="AA6" i="48"/>
  <c r="AA7" i="48" s="1"/>
  <c r="AA5" i="48"/>
  <c r="AA5" i="10"/>
  <c r="AA3" i="48"/>
  <c r="AA2" i="10"/>
  <c r="AA6" i="10"/>
  <c r="AA7" i="10" s="1"/>
  <c r="AA3" i="10"/>
  <c r="AA4" i="10"/>
  <c r="AA9" i="48"/>
  <c r="AA4" i="48"/>
  <c r="AA9" i="10"/>
  <c r="AC16" i="90"/>
  <c r="AB7" i="53"/>
  <c r="AB5" i="53"/>
  <c r="AB3" i="53"/>
  <c r="AB2" i="53"/>
  <c r="AB4" i="53"/>
  <c r="AB6" i="53"/>
  <c r="AB8" i="53"/>
  <c r="AB5" i="28"/>
  <c r="AB2" i="28"/>
  <c r="AB6" i="28"/>
  <c r="AB3" i="28"/>
  <c r="AB4" i="28"/>
  <c r="AB7" i="28"/>
  <c r="AB8" i="28"/>
  <c r="AB9" i="28"/>
  <c r="AB9" i="53"/>
  <c r="Z4" i="90"/>
  <c r="Z5" i="41" s="1"/>
  <c r="Y8" i="41"/>
  <c r="Y4" i="41"/>
  <c r="Y2" i="41"/>
  <c r="Y6" i="7"/>
  <c r="Y7" i="7" s="1"/>
  <c r="Y2" i="7"/>
  <c r="Y6" i="41"/>
  <c r="Y7" i="41" s="1"/>
  <c r="Y9" i="7"/>
  <c r="Y3" i="7"/>
  <c r="Y9" i="41"/>
  <c r="Y3" i="41"/>
  <c r="W81" i="91"/>
  <c r="V4" i="46"/>
  <c r="V4" i="16"/>
  <c r="AD8" i="90"/>
  <c r="AC8" i="45"/>
  <c r="AC6" i="45"/>
  <c r="AC4" i="45"/>
  <c r="AC3" i="45"/>
  <c r="AC2" i="45"/>
  <c r="AC5" i="45"/>
  <c r="AC7" i="45"/>
  <c r="AC2" i="27"/>
  <c r="AC6" i="27"/>
  <c r="AC4" i="27"/>
  <c r="AC5" i="27"/>
  <c r="AC8" i="27"/>
  <c r="AC7" i="27"/>
  <c r="AC3" i="27"/>
  <c r="AC9" i="45"/>
  <c r="AC9" i="27"/>
  <c r="V82" i="91"/>
  <c r="U5" i="46"/>
  <c r="U5" i="16"/>
  <c r="Y3" i="90"/>
  <c r="X2" i="40"/>
  <c r="X4" i="40"/>
  <c r="X8" i="40"/>
  <c r="X5" i="40"/>
  <c r="X2" i="6"/>
  <c r="X4" i="6"/>
  <c r="X5" i="6"/>
  <c r="X8" i="6"/>
  <c r="X6" i="6"/>
  <c r="X7" i="6" s="1"/>
  <c r="X6" i="40"/>
  <c r="X7" i="40" s="1"/>
  <c r="X3" i="6"/>
  <c r="X3" i="40"/>
  <c r="X9" i="40"/>
  <c r="X9" i="6"/>
  <c r="V6" i="46"/>
  <c r="V7" i="46" s="1"/>
  <c r="V6" i="16"/>
  <c r="V7" i="16" s="1"/>
  <c r="W83" i="91"/>
  <c r="V86" i="91"/>
  <c r="AC13" i="90"/>
  <c r="AB8" i="50"/>
  <c r="AB8" i="17"/>
  <c r="AB2" i="17"/>
  <c r="AB6" i="50"/>
  <c r="AB7" i="50" s="1"/>
  <c r="AB2" i="50"/>
  <c r="AB6" i="17"/>
  <c r="AB7" i="17" s="1"/>
  <c r="AB5" i="50"/>
  <c r="AB4" i="17"/>
  <c r="AB9" i="17"/>
  <c r="AB4" i="50"/>
  <c r="AB3" i="50"/>
  <c r="AB5" i="17"/>
  <c r="AB3" i="17"/>
  <c r="AB9" i="50"/>
  <c r="Y4" i="7"/>
  <c r="Z2" i="90"/>
  <c r="AC9" i="90"/>
  <c r="AB2" i="46"/>
  <c r="AB8" i="46"/>
  <c r="AB8" i="16"/>
  <c r="AB2" i="16"/>
  <c r="Z7" i="57"/>
  <c r="Z2" i="57"/>
  <c r="Z7" i="32"/>
  <c r="Z2" i="32"/>
  <c r="AB19" i="90"/>
  <c r="AA7" i="56"/>
  <c r="AA5" i="56"/>
  <c r="AA8" i="56"/>
  <c r="AA4" i="56"/>
  <c r="AA2" i="56"/>
  <c r="AA8" i="31"/>
  <c r="AA2" i="31"/>
  <c r="AA4" i="31"/>
  <c r="AA5" i="31"/>
  <c r="AA7" i="31"/>
  <c r="AA3" i="56"/>
  <c r="AA6" i="56"/>
  <c r="AA3" i="31"/>
  <c r="AA6" i="31"/>
  <c r="AA9" i="56"/>
  <c r="AA9" i="31"/>
  <c r="AB10" i="90"/>
  <c r="AA8" i="47"/>
  <c r="AA6" i="47"/>
  <c r="AA4" i="47"/>
  <c r="AA5" i="47"/>
  <c r="AA3" i="47"/>
  <c r="AA3" i="9"/>
  <c r="AA4" i="9"/>
  <c r="AA8" i="9"/>
  <c r="AA6" i="9"/>
  <c r="AA5" i="9"/>
  <c r="AA9" i="47"/>
  <c r="AA7" i="47"/>
  <c r="AA9" i="9"/>
  <c r="AA7" i="9"/>
  <c r="AA2" i="9"/>
  <c r="AA2" i="47"/>
  <c r="X200" i="91"/>
  <c r="W3" i="58"/>
  <c r="W3" i="33"/>
  <c r="AD6" i="90"/>
  <c r="AC8" i="43"/>
  <c r="AC6" i="43"/>
  <c r="AC4" i="43"/>
  <c r="AC2" i="43"/>
  <c r="AC7" i="43"/>
  <c r="AC5" i="43"/>
  <c r="AC3" i="43"/>
  <c r="AC3" i="25"/>
  <c r="AC7" i="25"/>
  <c r="AC4" i="25"/>
  <c r="AC8" i="25"/>
  <c r="AC5" i="25"/>
  <c r="AC9" i="25"/>
  <c r="AC6" i="25"/>
  <c r="AC2" i="25"/>
  <c r="AC9" i="43"/>
  <c r="AA14" i="90"/>
  <c r="Z8" i="51"/>
  <c r="Z7" i="51"/>
  <c r="Z7" i="12"/>
  <c r="Z8" i="12"/>
  <c r="Z6" i="51"/>
  <c r="Z6" i="12"/>
  <c r="Z9" i="51"/>
  <c r="Z3" i="51"/>
  <c r="Z9" i="12"/>
  <c r="Z3" i="12"/>
  <c r="Z2" i="51"/>
  <c r="Z2" i="12"/>
  <c r="Z4" i="51"/>
  <c r="Z5" i="51"/>
  <c r="Z5" i="12"/>
  <c r="Z4" i="12"/>
  <c r="AA18" i="90"/>
  <c r="Z8" i="55"/>
  <c r="Z5" i="55"/>
  <c r="Z2" i="55"/>
  <c r="Z4" i="55"/>
  <c r="Z7" i="55"/>
  <c r="Z5" i="30"/>
  <c r="Z2" i="30"/>
  <c r="Z4" i="30"/>
  <c r="Z7" i="30"/>
  <c r="Z8" i="30"/>
  <c r="Z3" i="30"/>
  <c r="Z6" i="55"/>
  <c r="Z6" i="30"/>
  <c r="Z3" i="55"/>
  <c r="Z9" i="30"/>
  <c r="Z9" i="55"/>
  <c r="AB5" i="90"/>
  <c r="V2" i="23" l="1"/>
  <c r="V3" i="54"/>
  <c r="V8" i="23"/>
  <c r="V6" i="23"/>
  <c r="V7" i="23" s="1"/>
  <c r="V4" i="23"/>
  <c r="V3" i="23"/>
  <c r="V6" i="54"/>
  <c r="V7" i="54" s="1"/>
  <c r="V5" i="23"/>
  <c r="V4" i="54"/>
  <c r="V9" i="23"/>
  <c r="V2" i="54"/>
  <c r="V9" i="54"/>
  <c r="V5" i="54"/>
  <c r="V8" i="54"/>
  <c r="X6" i="42"/>
  <c r="X3" i="42"/>
  <c r="X2" i="42"/>
  <c r="X3" i="15"/>
  <c r="X8" i="42"/>
  <c r="X6" i="15"/>
  <c r="X9" i="15"/>
  <c r="X8" i="15"/>
  <c r="X7" i="15"/>
  <c r="X9" i="42"/>
  <c r="X5" i="42"/>
  <c r="X2" i="15"/>
  <c r="X4" i="42"/>
  <c r="X7" i="42"/>
  <c r="X4" i="15"/>
  <c r="X5" i="15"/>
  <c r="V6" i="5"/>
  <c r="V7" i="5" s="1"/>
  <c r="V5" i="5"/>
  <c r="V4" i="5"/>
  <c r="V3" i="5"/>
  <c r="V2" i="5"/>
  <c r="V8" i="5"/>
  <c r="V9" i="5"/>
  <c r="V3" i="39"/>
  <c r="V8" i="39"/>
  <c r="V2" i="39"/>
  <c r="V4" i="39"/>
  <c r="V5" i="39"/>
  <c r="V6" i="39"/>
  <c r="V7" i="39" s="1"/>
  <c r="V9" i="39"/>
  <c r="V2" i="34"/>
  <c r="V5" i="34"/>
  <c r="V4" i="34"/>
  <c r="V8" i="34"/>
  <c r="V6" i="59"/>
  <c r="V4" i="59"/>
  <c r="V6" i="34"/>
  <c r="V7" i="34" s="1"/>
  <c r="V9" i="59"/>
  <c r="V9" i="34"/>
  <c r="V2" i="59"/>
  <c r="V7" i="59"/>
  <c r="V5" i="59"/>
  <c r="V8" i="59"/>
  <c r="Z4" i="7"/>
  <c r="AD13" i="90"/>
  <c r="AC8" i="50"/>
  <c r="AC8" i="17"/>
  <c r="AC2" i="17"/>
  <c r="AC6" i="17"/>
  <c r="AC7" i="17" s="1"/>
  <c r="AC2" i="50"/>
  <c r="AC6" i="50"/>
  <c r="AC7" i="50" s="1"/>
  <c r="AC9" i="50"/>
  <c r="AC3" i="50"/>
  <c r="AC5" i="50"/>
  <c r="AC3" i="17"/>
  <c r="AC9" i="17"/>
  <c r="AC4" i="50"/>
  <c r="AC4" i="17"/>
  <c r="AC5" i="17"/>
  <c r="AA2" i="57"/>
  <c r="AA7" i="57"/>
  <c r="AA17" i="90"/>
  <c r="AD21" i="90"/>
  <c r="AC8" i="58"/>
  <c r="AC4" i="58"/>
  <c r="AC2" i="58"/>
  <c r="AC7" i="58"/>
  <c r="AC5" i="58"/>
  <c r="AC5" i="33"/>
  <c r="AC7" i="33"/>
  <c r="AC4" i="33"/>
  <c r="AC2" i="33"/>
  <c r="AC8" i="33"/>
  <c r="AB14" i="90"/>
  <c r="AA7" i="51"/>
  <c r="AA8" i="51"/>
  <c r="AA8" i="12"/>
  <c r="AA7" i="12"/>
  <c r="AA3" i="51"/>
  <c r="AA6" i="51"/>
  <c r="AA6" i="12"/>
  <c r="AA3" i="12"/>
  <c r="AA9" i="51"/>
  <c r="AA9" i="12"/>
  <c r="AA2" i="12"/>
  <c r="AA2" i="51"/>
  <c r="AA5" i="12"/>
  <c r="AA4" i="12"/>
  <c r="AA5" i="51"/>
  <c r="AA4" i="51"/>
  <c r="Y200" i="91"/>
  <c r="X3" i="58"/>
  <c r="X3" i="33"/>
  <c r="AC19" i="90"/>
  <c r="AB7" i="56"/>
  <c r="AB5" i="56"/>
  <c r="AB8" i="56"/>
  <c r="AB4" i="56"/>
  <c r="AB2" i="56"/>
  <c r="AB2" i="31"/>
  <c r="AB5" i="31"/>
  <c r="AB7" i="31"/>
  <c r="AB8" i="31"/>
  <c r="AB4" i="31"/>
  <c r="AB6" i="56"/>
  <c r="AB3" i="56"/>
  <c r="AB6" i="31"/>
  <c r="AB3" i="31"/>
  <c r="AB9" i="31"/>
  <c r="AB9" i="56"/>
  <c r="AA2" i="90"/>
  <c r="AB18" i="90"/>
  <c r="AA7" i="55"/>
  <c r="AA5" i="55"/>
  <c r="AA4" i="55"/>
  <c r="AA8" i="55"/>
  <c r="AA2" i="55"/>
  <c r="AA4" i="30"/>
  <c r="AA8" i="30"/>
  <c r="AA5" i="30"/>
  <c r="AA2" i="30"/>
  <c r="AA7" i="30"/>
  <c r="AA3" i="55"/>
  <c r="AA6" i="55"/>
  <c r="AA3" i="30"/>
  <c r="AA6" i="30"/>
  <c r="AA9" i="30"/>
  <c r="AA9" i="55"/>
  <c r="AD9" i="90"/>
  <c r="AC2" i="46"/>
  <c r="AC8" i="46"/>
  <c r="AC2" i="16"/>
  <c r="AC8" i="16"/>
  <c r="V9" i="46"/>
  <c r="V9" i="16"/>
  <c r="X80" i="91"/>
  <c r="W3" i="46"/>
  <c r="W3" i="16"/>
  <c r="AA7" i="32"/>
  <c r="AA2" i="32"/>
  <c r="W6" i="46"/>
  <c r="W7" i="46" s="1"/>
  <c r="W6" i="16"/>
  <c r="W7" i="16" s="1"/>
  <c r="W86" i="91"/>
  <c r="X83" i="91"/>
  <c r="W82" i="91"/>
  <c r="V5" i="46"/>
  <c r="V5" i="16"/>
  <c r="X81" i="91"/>
  <c r="W4" i="46"/>
  <c r="W4" i="16"/>
  <c r="AA4" i="90"/>
  <c r="AA4" i="7" s="1"/>
  <c r="Z8" i="41"/>
  <c r="Z4" i="41"/>
  <c r="Z6" i="41"/>
  <c r="Z7" i="41" s="1"/>
  <c r="Z2" i="7"/>
  <c r="Z6" i="7"/>
  <c r="Z7" i="7" s="1"/>
  <c r="Z2" i="41"/>
  <c r="Z3" i="41"/>
  <c r="Z3" i="7"/>
  <c r="Z9" i="7"/>
  <c r="Z9" i="41"/>
  <c r="AC11" i="90"/>
  <c r="AB8" i="48"/>
  <c r="AB8" i="10"/>
  <c r="AB5" i="10"/>
  <c r="AB3" i="10"/>
  <c r="AB2" i="48"/>
  <c r="AB6" i="10"/>
  <c r="AB7" i="10" s="1"/>
  <c r="AB5" i="48"/>
  <c r="AB3" i="48"/>
  <c r="AB6" i="48"/>
  <c r="AB7" i="48" s="1"/>
  <c r="AB2" i="10"/>
  <c r="AB4" i="10"/>
  <c r="AB4" i="48"/>
  <c r="AB9" i="48"/>
  <c r="AB9" i="10"/>
  <c r="AD7" i="90"/>
  <c r="AC8" i="44"/>
  <c r="AC6" i="44"/>
  <c r="AC4" i="44"/>
  <c r="AC2" i="44"/>
  <c r="AC7" i="44"/>
  <c r="AC5" i="44"/>
  <c r="AC3" i="44"/>
  <c r="AC3" i="26"/>
  <c r="AC7" i="26"/>
  <c r="AC4" i="26"/>
  <c r="AC8" i="26"/>
  <c r="AC5" i="26"/>
  <c r="AC2" i="26"/>
  <c r="AC6" i="26"/>
  <c r="AC9" i="44"/>
  <c r="AC9" i="26"/>
  <c r="AA22" i="90"/>
  <c r="W9" i="58"/>
  <c r="W9" i="33"/>
  <c r="AD12" i="90"/>
  <c r="AC8" i="49"/>
  <c r="AC6" i="49"/>
  <c r="AC4" i="49"/>
  <c r="AC5" i="49"/>
  <c r="AC3" i="49"/>
  <c r="AC4" i="11"/>
  <c r="AC6" i="11"/>
  <c r="AC8" i="11"/>
  <c r="AC3" i="11"/>
  <c r="AC5" i="11"/>
  <c r="AC9" i="11"/>
  <c r="AC7" i="49"/>
  <c r="AC9" i="49"/>
  <c r="AC7" i="11"/>
  <c r="AC2" i="49"/>
  <c r="AC2" i="11"/>
  <c r="AC20" i="90"/>
  <c r="AB8" i="57"/>
  <c r="AB3" i="57"/>
  <c r="AB3" i="32"/>
  <c r="AB8" i="32"/>
  <c r="AB5" i="57"/>
  <c r="AB4" i="32"/>
  <c r="AB5" i="32"/>
  <c r="AB6" i="57"/>
  <c r="AB6" i="32"/>
  <c r="AB4" i="57"/>
  <c r="AB9" i="57"/>
  <c r="AB9" i="32"/>
  <c r="Z5" i="7"/>
  <c r="AE6" i="90"/>
  <c r="AD7" i="43"/>
  <c r="AD3" i="43"/>
  <c r="AD6" i="43"/>
  <c r="AD2" i="43"/>
  <c r="AD5" i="43"/>
  <c r="AD8" i="43"/>
  <c r="AD4" i="43"/>
  <c r="AD2" i="25"/>
  <c r="AD6" i="25"/>
  <c r="AD3" i="25"/>
  <c r="AD7" i="25"/>
  <c r="AD4" i="25"/>
  <c r="AD8" i="25"/>
  <c r="AD5" i="25"/>
  <c r="AD9" i="25"/>
  <c r="AD9" i="43"/>
  <c r="AC10" i="90"/>
  <c r="AB5" i="47"/>
  <c r="AB3" i="47"/>
  <c r="AB6" i="47"/>
  <c r="AB4" i="47"/>
  <c r="AB8" i="47"/>
  <c r="AB6" i="9"/>
  <c r="AB3" i="9"/>
  <c r="AB5" i="9"/>
  <c r="AB8" i="9"/>
  <c r="AB4" i="9"/>
  <c r="AB7" i="47"/>
  <c r="AB9" i="47"/>
  <c r="AB9" i="9"/>
  <c r="AB7" i="9"/>
  <c r="AB2" i="47"/>
  <c r="AB2" i="9"/>
  <c r="Z3" i="90"/>
  <c r="Y4" i="40"/>
  <c r="Y8" i="40"/>
  <c r="Y5" i="40"/>
  <c r="Y2" i="40"/>
  <c r="Y4" i="6"/>
  <c r="Y5" i="6"/>
  <c r="Y8" i="6"/>
  <c r="Y2" i="6"/>
  <c r="Y6" i="40"/>
  <c r="Y7" i="40" s="1"/>
  <c r="Y3" i="40"/>
  <c r="Y3" i="6"/>
  <c r="Y6" i="6"/>
  <c r="Y7" i="6" s="1"/>
  <c r="Y9" i="6"/>
  <c r="Y9" i="40"/>
  <c r="AE8" i="90"/>
  <c r="AD7" i="45"/>
  <c r="AD5" i="45"/>
  <c r="AD6" i="45"/>
  <c r="AD8" i="45"/>
  <c r="AD4" i="45"/>
  <c r="AD3" i="45"/>
  <c r="AD2" i="45"/>
  <c r="AD5" i="27"/>
  <c r="AD3" i="27"/>
  <c r="AD4" i="27"/>
  <c r="AD6" i="27"/>
  <c r="AD8" i="27"/>
  <c r="AD9" i="27"/>
  <c r="AD2" i="27"/>
  <c r="AD7" i="27"/>
  <c r="AD9" i="45"/>
  <c r="AD16" i="90"/>
  <c r="AC7" i="53"/>
  <c r="AC4" i="53"/>
  <c r="AC6" i="53"/>
  <c r="AC5" i="53"/>
  <c r="AC8" i="53"/>
  <c r="AC3" i="53"/>
  <c r="AC2" i="53"/>
  <c r="AC4" i="28"/>
  <c r="AC8" i="28"/>
  <c r="AC5" i="28"/>
  <c r="AC2" i="28"/>
  <c r="AC3" i="28"/>
  <c r="AC6" i="28"/>
  <c r="AC7" i="28"/>
  <c r="AC9" i="53"/>
  <c r="AC9" i="28"/>
  <c r="X6" i="58"/>
  <c r="X6" i="33"/>
  <c r="X206" i="91"/>
  <c r="Y203" i="91"/>
  <c r="AE15" i="90"/>
  <c r="AD8" i="52"/>
  <c r="AD6" i="52"/>
  <c r="AD4" i="52"/>
  <c r="AD2" i="52"/>
  <c r="AD3" i="52"/>
  <c r="AD5" i="52"/>
  <c r="AD7" i="52"/>
  <c r="AD3" i="18"/>
  <c r="AD7" i="18"/>
  <c r="AD4" i="18"/>
  <c r="AD8" i="18"/>
  <c r="AD2" i="18"/>
  <c r="AD5" i="18"/>
  <c r="AD6" i="18"/>
  <c r="AD9" i="18"/>
  <c r="AD9" i="52"/>
  <c r="AC5" i="90"/>
  <c r="W2" i="54" l="1"/>
  <c r="W5" i="23"/>
  <c r="W9" i="54"/>
  <c r="W4" i="23"/>
  <c r="W8" i="54"/>
  <c r="W4" i="54"/>
  <c r="W8" i="23"/>
  <c r="W2" i="23"/>
  <c r="W3" i="54"/>
  <c r="W5" i="54"/>
  <c r="W6" i="54"/>
  <c r="W7" i="54" s="1"/>
  <c r="W3" i="23"/>
  <c r="W6" i="23"/>
  <c r="W7" i="23" s="1"/>
  <c r="W9" i="23"/>
  <c r="Y5" i="15"/>
  <c r="Y6" i="42"/>
  <c r="Y9" i="15"/>
  <c r="Y9" i="42"/>
  <c r="Y5" i="42"/>
  <c r="Y8" i="15"/>
  <c r="Y7" i="15"/>
  <c r="Y3" i="15"/>
  <c r="Y2" i="42"/>
  <c r="Y6" i="15"/>
  <c r="Y2" i="15"/>
  <c r="Y3" i="42"/>
  <c r="Y8" i="42"/>
  <c r="Y4" i="42"/>
  <c r="Y4" i="15"/>
  <c r="Y7" i="42"/>
  <c r="W5" i="59"/>
  <c r="W2" i="34"/>
  <c r="W8" i="59"/>
  <c r="W8" i="34"/>
  <c r="W7" i="59"/>
  <c r="W6" i="34"/>
  <c r="W7" i="34" s="1"/>
  <c r="W4" i="34"/>
  <c r="W9" i="59"/>
  <c r="W9" i="34"/>
  <c r="W6" i="59"/>
  <c r="W4" i="59"/>
  <c r="W2" i="59"/>
  <c r="W5" i="34"/>
  <c r="W8" i="5"/>
  <c r="W5" i="5"/>
  <c r="W4" i="5"/>
  <c r="W3" i="5"/>
  <c r="W2" i="5"/>
  <c r="W6" i="5"/>
  <c r="W7" i="5" s="1"/>
  <c r="W9" i="5"/>
  <c r="W3" i="39"/>
  <c r="W8" i="39"/>
  <c r="W6" i="39"/>
  <c r="W7" i="39" s="1"/>
  <c r="W5" i="39"/>
  <c r="W4" i="39"/>
  <c r="W2" i="39"/>
  <c r="W9" i="39"/>
  <c r="AA5" i="7"/>
  <c r="AA5" i="41"/>
  <c r="AF6" i="90"/>
  <c r="AE7" i="43"/>
  <c r="AE5" i="43"/>
  <c r="AE3" i="43"/>
  <c r="AE8" i="43"/>
  <c r="AE6" i="43"/>
  <c r="AE4" i="43"/>
  <c r="AE2" i="43"/>
  <c r="AE5" i="25"/>
  <c r="AE2" i="25"/>
  <c r="AE6" i="25"/>
  <c r="AE3" i="25"/>
  <c r="AE7" i="25"/>
  <c r="AE4" i="25"/>
  <c r="AE8" i="25"/>
  <c r="AE9" i="43"/>
  <c r="AE9" i="25"/>
  <c r="Y81" i="91"/>
  <c r="X4" i="46"/>
  <c r="X4" i="16"/>
  <c r="X6" i="46"/>
  <c r="X7" i="46" s="1"/>
  <c r="X6" i="16"/>
  <c r="X7" i="16" s="1"/>
  <c r="Y83" i="91"/>
  <c r="X86" i="91"/>
  <c r="Y80" i="91"/>
  <c r="X3" i="46"/>
  <c r="X3" i="16"/>
  <c r="AF15" i="90"/>
  <c r="AE7" i="52"/>
  <c r="AE5" i="52"/>
  <c r="AE3" i="52"/>
  <c r="AE6" i="52"/>
  <c r="AE8" i="52"/>
  <c r="AE2" i="52"/>
  <c r="AE4" i="52"/>
  <c r="AE2" i="18"/>
  <c r="AE6" i="18"/>
  <c r="AE3" i="18"/>
  <c r="AE7" i="18"/>
  <c r="AE8" i="18"/>
  <c r="AE4" i="18"/>
  <c r="AE5" i="18"/>
  <c r="AE9" i="52"/>
  <c r="AE9" i="18"/>
  <c r="AB2" i="32"/>
  <c r="AB7" i="32"/>
  <c r="AB22" i="90"/>
  <c r="AD11" i="90"/>
  <c r="AC8" i="48"/>
  <c r="AC8" i="10"/>
  <c r="AC6" i="10"/>
  <c r="AC7" i="10" s="1"/>
  <c r="AC2" i="48"/>
  <c r="AC5" i="48"/>
  <c r="AC3" i="10"/>
  <c r="AC5" i="10"/>
  <c r="AC3" i="48"/>
  <c r="AC2" i="10"/>
  <c r="AC6" i="48"/>
  <c r="AC7" i="48" s="1"/>
  <c r="AC9" i="48"/>
  <c r="AC4" i="10"/>
  <c r="AC4" i="48"/>
  <c r="AC9" i="10"/>
  <c r="AB4" i="90"/>
  <c r="AB5" i="41" s="1"/>
  <c r="AA8" i="41"/>
  <c r="AA4" i="41"/>
  <c r="AA2" i="7"/>
  <c r="AA6" i="7"/>
  <c r="AA7" i="7" s="1"/>
  <c r="AA6" i="41"/>
  <c r="AA7" i="41" s="1"/>
  <c r="AA2" i="41"/>
  <c r="AA9" i="7"/>
  <c r="AA3" i="7"/>
  <c r="AA3" i="41"/>
  <c r="AA9" i="41"/>
  <c r="W9" i="46"/>
  <c r="W9" i="16"/>
  <c r="AB17" i="90"/>
  <c r="AC18" i="90"/>
  <c r="AB7" i="55"/>
  <c r="AB5" i="55"/>
  <c r="AB8" i="55"/>
  <c r="AB2" i="55"/>
  <c r="AB4" i="55"/>
  <c r="AB7" i="30"/>
  <c r="AB4" i="30"/>
  <c r="AB8" i="30"/>
  <c r="AB2" i="30"/>
  <c r="AB5" i="30"/>
  <c r="AB6" i="55"/>
  <c r="AB3" i="30"/>
  <c r="AB6" i="30"/>
  <c r="AB3" i="55"/>
  <c r="AB9" i="30"/>
  <c r="AB9" i="55"/>
  <c r="AD19" i="90"/>
  <c r="AC8" i="56"/>
  <c r="AC4" i="56"/>
  <c r="AC2" i="56"/>
  <c r="AC7" i="56"/>
  <c r="AC5" i="56"/>
  <c r="AC5" i="31"/>
  <c r="AC4" i="31"/>
  <c r="AC7" i="31"/>
  <c r="AC8" i="31"/>
  <c r="AC2" i="31"/>
  <c r="AC3" i="56"/>
  <c r="AC3" i="31"/>
  <c r="AC6" i="56"/>
  <c r="AC6" i="31"/>
  <c r="AC9" i="56"/>
  <c r="AC9" i="31"/>
  <c r="AC14" i="90"/>
  <c r="AB7" i="51"/>
  <c r="AB8" i="51"/>
  <c r="AB7" i="12"/>
  <c r="AB8" i="12"/>
  <c r="AB3" i="12"/>
  <c r="AB6" i="12"/>
  <c r="AB3" i="51"/>
  <c r="AB6" i="51"/>
  <c r="AB9" i="51"/>
  <c r="AB9" i="12"/>
  <c r="AB2" i="51"/>
  <c r="AB2" i="12"/>
  <c r="AB4" i="12"/>
  <c r="AB5" i="51"/>
  <c r="AB4" i="51"/>
  <c r="AB5" i="12"/>
  <c r="Y6" i="58"/>
  <c r="Y6" i="33"/>
  <c r="Z203" i="91"/>
  <c r="Y206" i="91"/>
  <c r="AE16" i="90"/>
  <c r="AD8" i="53"/>
  <c r="AD6" i="53"/>
  <c r="AD4" i="53"/>
  <c r="AD2" i="53"/>
  <c r="AD3" i="53"/>
  <c r="AD5" i="53"/>
  <c r="AD7" i="53"/>
  <c r="AD3" i="28"/>
  <c r="AD7" i="28"/>
  <c r="AD4" i="28"/>
  <c r="AD8" i="28"/>
  <c r="AD2" i="28"/>
  <c r="AD5" i="28"/>
  <c r="AD6" i="28"/>
  <c r="AD9" i="28"/>
  <c r="AD9" i="53"/>
  <c r="AA3" i="90"/>
  <c r="Z2" i="40"/>
  <c r="Z8" i="40"/>
  <c r="Z5" i="40"/>
  <c r="Z4" i="40"/>
  <c r="Z4" i="6"/>
  <c r="Z5" i="6"/>
  <c r="Z8" i="6"/>
  <c r="Z2" i="6"/>
  <c r="Z6" i="40"/>
  <c r="Z7" i="40" s="1"/>
  <c r="Z6" i="6"/>
  <c r="Z7" i="6" s="1"/>
  <c r="Z3" i="40"/>
  <c r="Z3" i="6"/>
  <c r="Z9" i="40"/>
  <c r="Z9" i="6"/>
  <c r="AB2" i="57"/>
  <c r="AB7" i="57"/>
  <c r="AD20" i="90"/>
  <c r="AC8" i="57"/>
  <c r="AC3" i="57"/>
  <c r="AC8" i="32"/>
  <c r="AC3" i="32"/>
  <c r="AC4" i="32"/>
  <c r="AC6" i="57"/>
  <c r="AC5" i="57"/>
  <c r="AC6" i="32"/>
  <c r="AC5" i="32"/>
  <c r="AC4" i="57"/>
  <c r="AC9" i="57"/>
  <c r="AC9" i="32"/>
  <c r="AE7" i="90"/>
  <c r="AD7" i="44"/>
  <c r="AD5" i="44"/>
  <c r="AD6" i="44"/>
  <c r="AD3" i="44"/>
  <c r="AD2" i="44"/>
  <c r="AD8" i="44"/>
  <c r="AD4" i="44"/>
  <c r="AD2" i="26"/>
  <c r="AD6" i="26"/>
  <c r="AD3" i="26"/>
  <c r="AD7" i="26"/>
  <c r="AD4" i="26"/>
  <c r="AD8" i="26"/>
  <c r="AD5" i="26"/>
  <c r="AD9" i="26"/>
  <c r="AD9" i="44"/>
  <c r="X9" i="58"/>
  <c r="X9" i="33"/>
  <c r="AF8" i="90"/>
  <c r="AE7" i="45"/>
  <c r="AE5" i="45"/>
  <c r="AE3" i="45"/>
  <c r="AE8" i="45"/>
  <c r="AE4" i="45"/>
  <c r="AE2" i="45"/>
  <c r="AE6" i="45"/>
  <c r="AE4" i="27"/>
  <c r="AE2" i="27"/>
  <c r="AE7" i="27"/>
  <c r="AE3" i="27"/>
  <c r="AE5" i="27"/>
  <c r="AE6" i="27"/>
  <c r="AE8" i="27"/>
  <c r="AE9" i="27"/>
  <c r="AE9" i="45"/>
  <c r="AD10" i="90"/>
  <c r="AC5" i="47"/>
  <c r="AC3" i="47"/>
  <c r="AC8" i="47"/>
  <c r="AC6" i="47"/>
  <c r="AC4" i="47"/>
  <c r="AC5" i="9"/>
  <c r="AC6" i="9"/>
  <c r="AC4" i="9"/>
  <c r="AC8" i="9"/>
  <c r="AC3" i="9"/>
  <c r="AC7" i="47"/>
  <c r="AC9" i="9"/>
  <c r="AC7" i="9"/>
  <c r="AC9" i="47"/>
  <c r="AC2" i="47"/>
  <c r="AC2" i="9"/>
  <c r="AE12" i="90"/>
  <c r="AD8" i="49"/>
  <c r="AD5" i="49"/>
  <c r="AD3" i="49"/>
  <c r="AD6" i="49"/>
  <c r="AD4" i="49"/>
  <c r="AD3" i="11"/>
  <c r="AD4" i="11"/>
  <c r="AD5" i="11"/>
  <c r="AD6" i="11"/>
  <c r="AD8" i="11"/>
  <c r="AD9" i="11"/>
  <c r="AD7" i="49"/>
  <c r="AD9" i="49"/>
  <c r="AD7" i="11"/>
  <c r="AD2" i="11"/>
  <c r="AD2" i="49"/>
  <c r="X82" i="91"/>
  <c r="W5" i="46"/>
  <c r="W5" i="16"/>
  <c r="AE9" i="90"/>
  <c r="AD8" i="46"/>
  <c r="AD2" i="46"/>
  <c r="AD8" i="16"/>
  <c r="AD2" i="16"/>
  <c r="AB2" i="90"/>
  <c r="Z200" i="91"/>
  <c r="Y3" i="58"/>
  <c r="Y3" i="33"/>
  <c r="AE21" i="90"/>
  <c r="AD7" i="58"/>
  <c r="AD5" i="58"/>
  <c r="AD2" i="58"/>
  <c r="AD8" i="58"/>
  <c r="AD4" i="58"/>
  <c r="AD4" i="33"/>
  <c r="AD8" i="33"/>
  <c r="AD2" i="33"/>
  <c r="AD5" i="33"/>
  <c r="AD7" i="33"/>
  <c r="AE13" i="90"/>
  <c r="AD8" i="50"/>
  <c r="AD8" i="17"/>
  <c r="AD6" i="50"/>
  <c r="AD7" i="50" s="1"/>
  <c r="AD2" i="50"/>
  <c r="AD6" i="17"/>
  <c r="AD7" i="17" s="1"/>
  <c r="AD2" i="17"/>
  <c r="AD4" i="50"/>
  <c r="AD5" i="50"/>
  <c r="AD3" i="17"/>
  <c r="AD9" i="17"/>
  <c r="AD4" i="17"/>
  <c r="AD5" i="17"/>
  <c r="AD3" i="50"/>
  <c r="AD9" i="50"/>
  <c r="AB4" i="7"/>
  <c r="AB5" i="7"/>
  <c r="AD5" i="90"/>
  <c r="X8" i="23" l="1"/>
  <c r="X4" i="23"/>
  <c r="X5" i="23"/>
  <c r="X4" i="54"/>
  <c r="X2" i="23"/>
  <c r="X3" i="23"/>
  <c r="X2" i="54"/>
  <c r="X6" i="54"/>
  <c r="X7" i="54" s="1"/>
  <c r="X6" i="23"/>
  <c r="X7" i="23" s="1"/>
  <c r="X3" i="54"/>
  <c r="X9" i="23"/>
  <c r="X8" i="54"/>
  <c r="X9" i="54"/>
  <c r="X5" i="54"/>
  <c r="Z2" i="15"/>
  <c r="Z3" i="15"/>
  <c r="Z3" i="42"/>
  <c r="Z9" i="42"/>
  <c r="Z6" i="42"/>
  <c r="Z5" i="42"/>
  <c r="Z7" i="15"/>
  <c r="Z2" i="42"/>
  <c r="Z6" i="15"/>
  <c r="Z4" i="15"/>
  <c r="Z8" i="42"/>
  <c r="Z5" i="15"/>
  <c r="Z4" i="42"/>
  <c r="Z8" i="15"/>
  <c r="Z9" i="15"/>
  <c r="Z7" i="42"/>
  <c r="X6" i="5"/>
  <c r="X7" i="5" s="1"/>
  <c r="X8" i="5"/>
  <c r="X5" i="5"/>
  <c r="X4" i="5"/>
  <c r="X3" i="5"/>
  <c r="X9" i="5"/>
  <c r="X2" i="5"/>
  <c r="X3" i="39"/>
  <c r="X8" i="39"/>
  <c r="X4" i="39"/>
  <c r="X9" i="39"/>
  <c r="X2" i="39"/>
  <c r="X6" i="39"/>
  <c r="X7" i="39" s="1"/>
  <c r="X5" i="39"/>
  <c r="X9" i="34"/>
  <c r="X5" i="59"/>
  <c r="X4" i="34"/>
  <c r="X6" i="34"/>
  <c r="X7" i="34" s="1"/>
  <c r="X8" i="59"/>
  <c r="X6" i="59"/>
  <c r="X8" i="34"/>
  <c r="X2" i="34"/>
  <c r="X4" i="59"/>
  <c r="X2" i="59"/>
  <c r="X7" i="59"/>
  <c r="X9" i="59"/>
  <c r="X5" i="34"/>
  <c r="AF13" i="90"/>
  <c r="AE8" i="50"/>
  <c r="AE8" i="17"/>
  <c r="AE2" i="17"/>
  <c r="AE6" i="17"/>
  <c r="AE7" i="17" s="1"/>
  <c r="AE2" i="50"/>
  <c r="AE6" i="50"/>
  <c r="AE7" i="50" s="1"/>
  <c r="AE4" i="17"/>
  <c r="AE3" i="17"/>
  <c r="AE3" i="50"/>
  <c r="AE5" i="50"/>
  <c r="AE9" i="50"/>
  <c r="AE5" i="17"/>
  <c r="AE9" i="17"/>
  <c r="AE4" i="50"/>
  <c r="AG8" i="90"/>
  <c r="Z6" i="58"/>
  <c r="Z6" i="33"/>
  <c r="AA203" i="91"/>
  <c r="Z206" i="91"/>
  <c r="AE19" i="90"/>
  <c r="AD8" i="56"/>
  <c r="AD4" i="56"/>
  <c r="AD2" i="56"/>
  <c r="AD7" i="56"/>
  <c r="AD5" i="56"/>
  <c r="AD4" i="31"/>
  <c r="AD5" i="31"/>
  <c r="AD7" i="31"/>
  <c r="AD8" i="31"/>
  <c r="AD2" i="31"/>
  <c r="AD3" i="56"/>
  <c r="AD3" i="31"/>
  <c r="AD6" i="56"/>
  <c r="AD6" i="31"/>
  <c r="AD9" i="31"/>
  <c r="AD9" i="56"/>
  <c r="AC17" i="90"/>
  <c r="AG15" i="90"/>
  <c r="X9" i="46"/>
  <c r="X9" i="16"/>
  <c r="AC2" i="90"/>
  <c r="AE20" i="90"/>
  <c r="AD8" i="57"/>
  <c r="AD3" i="57"/>
  <c r="AD8" i="32"/>
  <c r="AD3" i="32"/>
  <c r="AD5" i="32"/>
  <c r="AD6" i="57"/>
  <c r="AD4" i="32"/>
  <c r="AD6" i="32"/>
  <c r="AD5" i="57"/>
  <c r="AD4" i="57"/>
  <c r="AD9" i="57"/>
  <c r="AD9" i="32"/>
  <c r="Y82" i="91"/>
  <c r="X5" i="46"/>
  <c r="X5" i="16"/>
  <c r="AB3" i="90"/>
  <c r="AA8" i="40"/>
  <c r="AA5" i="40"/>
  <c r="AA4" i="40"/>
  <c r="AA2" i="40"/>
  <c r="AA4" i="6"/>
  <c r="AA5" i="6"/>
  <c r="AA8" i="6"/>
  <c r="AA2" i="6"/>
  <c r="AA3" i="40"/>
  <c r="AA3" i="6"/>
  <c r="AA6" i="40"/>
  <c r="AA7" i="40" s="1"/>
  <c r="AA6" i="6"/>
  <c r="AA7" i="6" s="1"/>
  <c r="AA9" i="40"/>
  <c r="AA9" i="6"/>
  <c r="AD18" i="90"/>
  <c r="AC8" i="55"/>
  <c r="AC4" i="55"/>
  <c r="AC2" i="55"/>
  <c r="AC7" i="55"/>
  <c r="AC5" i="55"/>
  <c r="AC2" i="30"/>
  <c r="AC7" i="30"/>
  <c r="AC8" i="30"/>
  <c r="AC4" i="30"/>
  <c r="AC5" i="30"/>
  <c r="AC6" i="55"/>
  <c r="AC3" i="55"/>
  <c r="AC6" i="30"/>
  <c r="AC3" i="30"/>
  <c r="AC9" i="55"/>
  <c r="AC9" i="30"/>
  <c r="AE11" i="90"/>
  <c r="AD8" i="48"/>
  <c r="AD8" i="10"/>
  <c r="AD2" i="48"/>
  <c r="AD6" i="10"/>
  <c r="AD7" i="10" s="1"/>
  <c r="AD3" i="48"/>
  <c r="AD5" i="48"/>
  <c r="AD6" i="48"/>
  <c r="AD7" i="48" s="1"/>
  <c r="AD5" i="10"/>
  <c r="AD2" i="10"/>
  <c r="AD3" i="10"/>
  <c r="AD9" i="10"/>
  <c r="AD4" i="10"/>
  <c r="AD9" i="48"/>
  <c r="AD4" i="48"/>
  <c r="Y6" i="46"/>
  <c r="Y7" i="46" s="1"/>
  <c r="Y6" i="16"/>
  <c r="Y7" i="16" s="1"/>
  <c r="Y86" i="91"/>
  <c r="Z83" i="91"/>
  <c r="AA200" i="91"/>
  <c r="Z3" i="58"/>
  <c r="Z3" i="33"/>
  <c r="AF9" i="90"/>
  <c r="AE8" i="46"/>
  <c r="AE2" i="46"/>
  <c r="AE2" i="16"/>
  <c r="AE8" i="16"/>
  <c r="AF12" i="90"/>
  <c r="AE8" i="49"/>
  <c r="AE5" i="49"/>
  <c r="AE3" i="49"/>
  <c r="AE6" i="49"/>
  <c r="AE4" i="49"/>
  <c r="AE6" i="11"/>
  <c r="AE3" i="11"/>
  <c r="AE4" i="11"/>
  <c r="AE5" i="11"/>
  <c r="AE8" i="11"/>
  <c r="AE9" i="49"/>
  <c r="AE7" i="11"/>
  <c r="AE9" i="11"/>
  <c r="AE7" i="49"/>
  <c r="AE2" i="11"/>
  <c r="AE2" i="49"/>
  <c r="AC7" i="57"/>
  <c r="AC2" i="57"/>
  <c r="AF16" i="90"/>
  <c r="AE6" i="53"/>
  <c r="AE3" i="53"/>
  <c r="AE8" i="53"/>
  <c r="AE5" i="53"/>
  <c r="AE4" i="53"/>
  <c r="AE7" i="53"/>
  <c r="AE2" i="53"/>
  <c r="AE2" i="28"/>
  <c r="AE6" i="28"/>
  <c r="AE3" i="28"/>
  <c r="AE7" i="28"/>
  <c r="AE8" i="28"/>
  <c r="AE4" i="28"/>
  <c r="AE5" i="28"/>
  <c r="AE9" i="28"/>
  <c r="AE9" i="53"/>
  <c r="AC4" i="90"/>
  <c r="AC4" i="7" s="1"/>
  <c r="AB8" i="41"/>
  <c r="AB4" i="41"/>
  <c r="AB6" i="41"/>
  <c r="AB7" i="41" s="1"/>
  <c r="AB6" i="7"/>
  <c r="AB7" i="7" s="1"/>
  <c r="AB2" i="7"/>
  <c r="AB2" i="41"/>
  <c r="AB3" i="7"/>
  <c r="AB9" i="7"/>
  <c r="AB9" i="41"/>
  <c r="AB3" i="41"/>
  <c r="AC22" i="90"/>
  <c r="Z81" i="91"/>
  <c r="Y4" i="46"/>
  <c r="Y4" i="16"/>
  <c r="AC7" i="32"/>
  <c r="AC2" i="32"/>
  <c r="AF21" i="90"/>
  <c r="AE7" i="58"/>
  <c r="AE5" i="58"/>
  <c r="AE8" i="58"/>
  <c r="AE4" i="58"/>
  <c r="AE2" i="58"/>
  <c r="AE7" i="33"/>
  <c r="AE4" i="33"/>
  <c r="AE5" i="33"/>
  <c r="AE2" i="33"/>
  <c r="AE8" i="33"/>
  <c r="AE10" i="90"/>
  <c r="AD8" i="47"/>
  <c r="AD6" i="47"/>
  <c r="AD4" i="47"/>
  <c r="AD5" i="47"/>
  <c r="AD3" i="47"/>
  <c r="AD4" i="9"/>
  <c r="AD8" i="9"/>
  <c r="AD5" i="9"/>
  <c r="AD3" i="9"/>
  <c r="AD6" i="9"/>
  <c r="AD9" i="47"/>
  <c r="AD7" i="9"/>
  <c r="AD7" i="47"/>
  <c r="AD9" i="9"/>
  <c r="AD2" i="47"/>
  <c r="AD2" i="9"/>
  <c r="AF7" i="90"/>
  <c r="AE7" i="44"/>
  <c r="AE5" i="44"/>
  <c r="AE3" i="44"/>
  <c r="AE8" i="44"/>
  <c r="AE6" i="44"/>
  <c r="AE4" i="44"/>
  <c r="AE2" i="44"/>
  <c r="AE5" i="26"/>
  <c r="AE2" i="26"/>
  <c r="AE6" i="26"/>
  <c r="AE3" i="26"/>
  <c r="AE7" i="26"/>
  <c r="AE8" i="26"/>
  <c r="AE4" i="26"/>
  <c r="AE9" i="44"/>
  <c r="AE9" i="26"/>
  <c r="Y9" i="58"/>
  <c r="Y9" i="33"/>
  <c r="AD14" i="90"/>
  <c r="AC8" i="51"/>
  <c r="AC7" i="51"/>
  <c r="AC7" i="12"/>
  <c r="AC8" i="12"/>
  <c r="AC9" i="12"/>
  <c r="AC6" i="12"/>
  <c r="AC9" i="51"/>
  <c r="AC3" i="51"/>
  <c r="AC3" i="12"/>
  <c r="AC6" i="51"/>
  <c r="AC2" i="51"/>
  <c r="AC2" i="12"/>
  <c r="AC5" i="12"/>
  <c r="AC4" i="12"/>
  <c r="AC5" i="51"/>
  <c r="AC4" i="51"/>
  <c r="Z80" i="91"/>
  <c r="Y3" i="46"/>
  <c r="Y3" i="16"/>
  <c r="AG6" i="90"/>
  <c r="AE5" i="90"/>
  <c r="Y3" i="54" l="1"/>
  <c r="Y3" i="23"/>
  <c r="Y6" i="54"/>
  <c r="Y7" i="54" s="1"/>
  <c r="Y4" i="54"/>
  <c r="Y9" i="54"/>
  <c r="Y2" i="54"/>
  <c r="Y9" i="23"/>
  <c r="Y6" i="23"/>
  <c r="Y7" i="23" s="1"/>
  <c r="Y8" i="54"/>
  <c r="Y5" i="54"/>
  <c r="Y2" i="23"/>
  <c r="Y8" i="23"/>
  <c r="Y4" i="23"/>
  <c r="Y5" i="23"/>
  <c r="AA8" i="42"/>
  <c r="AA3" i="15"/>
  <c r="AA4" i="42"/>
  <c r="AA9" i="42"/>
  <c r="AA6" i="15"/>
  <c r="AA5" i="42"/>
  <c r="AA7" i="15"/>
  <c r="AA5" i="15"/>
  <c r="AA7" i="42"/>
  <c r="AA8" i="15"/>
  <c r="AA2" i="42"/>
  <c r="AA3" i="42"/>
  <c r="AA9" i="15"/>
  <c r="AA6" i="42"/>
  <c r="AA2" i="15"/>
  <c r="AA4" i="15"/>
  <c r="Y5" i="34"/>
  <c r="Y8" i="59"/>
  <c r="Y8" i="34"/>
  <c r="Y7" i="59"/>
  <c r="Y2" i="34"/>
  <c r="Y6" i="59"/>
  <c r="Y4" i="34"/>
  <c r="Y9" i="34"/>
  <c r="Y9" i="59"/>
  <c r="Y4" i="59"/>
  <c r="Y2" i="59"/>
  <c r="Y5" i="59"/>
  <c r="Y6" i="34"/>
  <c r="Y7" i="34" s="1"/>
  <c r="Y2" i="5"/>
  <c r="Y9" i="5"/>
  <c r="Y6" i="5"/>
  <c r="Y7" i="5" s="1"/>
  <c r="Y5" i="5"/>
  <c r="Y4" i="5"/>
  <c r="Y3" i="5"/>
  <c r="Y8" i="5"/>
  <c r="Y4" i="39"/>
  <c r="Y2" i="39"/>
  <c r="Y6" i="39"/>
  <c r="Y7" i="39" s="1"/>
  <c r="Y9" i="39"/>
  <c r="Y3" i="39"/>
  <c r="Y8" i="39"/>
  <c r="Y5" i="39"/>
  <c r="AC5" i="41"/>
  <c r="AC5" i="7"/>
  <c r="Y9" i="46"/>
  <c r="Y9" i="16"/>
  <c r="Z82" i="91"/>
  <c r="Y5" i="46"/>
  <c r="Y5" i="16"/>
  <c r="AD2" i="90"/>
  <c r="Z9" i="58"/>
  <c r="Z9" i="33"/>
  <c r="AH8" i="90"/>
  <c r="AA80" i="91"/>
  <c r="Z3" i="46"/>
  <c r="Z3" i="16"/>
  <c r="AG7" i="90"/>
  <c r="AG21" i="90"/>
  <c r="AF11" i="90"/>
  <c r="AE8" i="48"/>
  <c r="AE8" i="10"/>
  <c r="AE6" i="48"/>
  <c r="AE7" i="48" s="1"/>
  <c r="AE2" i="10"/>
  <c r="AE6" i="10"/>
  <c r="AE7" i="10" s="1"/>
  <c r="AE3" i="10"/>
  <c r="AE2" i="48"/>
  <c r="AE3" i="48"/>
  <c r="AE5" i="48"/>
  <c r="AE5" i="10"/>
  <c r="AE9" i="10"/>
  <c r="AE4" i="48"/>
  <c r="AE4" i="10"/>
  <c r="AE9" i="48"/>
  <c r="AC3" i="90"/>
  <c r="AB2" i="40"/>
  <c r="AB5" i="40"/>
  <c r="AB4" i="40"/>
  <c r="AB8" i="40"/>
  <c r="AB2" i="6"/>
  <c r="AB4" i="6"/>
  <c r="AB5" i="6"/>
  <c r="AB8" i="6"/>
  <c r="AB3" i="40"/>
  <c r="AB3" i="6"/>
  <c r="AB6" i="40"/>
  <c r="AB7" i="40" s="1"/>
  <c r="AB6" i="6"/>
  <c r="AB7" i="6" s="1"/>
  <c r="AB9" i="6"/>
  <c r="AB9" i="40"/>
  <c r="AD2" i="32"/>
  <c r="AD7" i="32"/>
  <c r="AF20" i="90"/>
  <c r="AE8" i="57"/>
  <c r="AE3" i="57"/>
  <c r="AE8" i="32"/>
  <c r="AE3" i="32"/>
  <c r="AE4" i="57"/>
  <c r="AE5" i="57"/>
  <c r="AE4" i="32"/>
  <c r="AE5" i="32"/>
  <c r="AE6" i="57"/>
  <c r="AE6" i="32"/>
  <c r="AE9" i="32"/>
  <c r="AE9" i="57"/>
  <c r="AF10" i="90"/>
  <c r="AE8" i="47"/>
  <c r="AE6" i="47"/>
  <c r="AE4" i="47"/>
  <c r="AE5" i="47"/>
  <c r="AE3" i="47"/>
  <c r="AE3" i="9"/>
  <c r="AE4" i="9"/>
  <c r="AE8" i="9"/>
  <c r="AE5" i="9"/>
  <c r="AE6" i="9"/>
  <c r="AE7" i="47"/>
  <c r="AE9" i="47"/>
  <c r="AE7" i="9"/>
  <c r="AE9" i="9"/>
  <c r="AE2" i="9"/>
  <c r="AE2" i="47"/>
  <c r="AA81" i="91"/>
  <c r="Z4" i="46"/>
  <c r="Z4" i="16"/>
  <c r="AD22" i="90"/>
  <c r="AD4" i="90"/>
  <c r="AD5" i="7" s="1"/>
  <c r="AC8" i="41"/>
  <c r="AC4" i="41"/>
  <c r="AC6" i="7"/>
  <c r="AC7" i="7" s="1"/>
  <c r="AC6" i="41"/>
  <c r="AC7" i="41" s="1"/>
  <c r="AC2" i="41"/>
  <c r="AC2" i="7"/>
  <c r="AC3" i="7"/>
  <c r="AC3" i="41"/>
  <c r="AC9" i="7"/>
  <c r="AC9" i="41"/>
  <c r="AG12" i="90"/>
  <c r="AB200" i="91"/>
  <c r="AA3" i="58"/>
  <c r="AA3" i="33"/>
  <c r="AE18" i="90"/>
  <c r="AD8" i="55"/>
  <c r="AD7" i="55"/>
  <c r="AD4" i="55"/>
  <c r="AD2" i="55"/>
  <c r="AD5" i="55"/>
  <c r="AD5" i="30"/>
  <c r="AD2" i="30"/>
  <c r="AD7" i="30"/>
  <c r="AD8" i="30"/>
  <c r="AD4" i="30"/>
  <c r="AD6" i="55"/>
  <c r="AD3" i="55"/>
  <c r="AD6" i="30"/>
  <c r="AD3" i="30"/>
  <c r="AD9" i="30"/>
  <c r="AD9" i="55"/>
  <c r="AD17" i="90"/>
  <c r="AA6" i="58"/>
  <c r="AA6" i="33"/>
  <c r="AA206" i="91"/>
  <c r="AB203" i="91"/>
  <c r="AH6" i="90"/>
  <c r="AE14" i="90"/>
  <c r="AD8" i="51"/>
  <c r="AD7" i="51"/>
  <c r="AD7" i="12"/>
  <c r="AD8" i="12"/>
  <c r="AD6" i="12"/>
  <c r="AD3" i="12"/>
  <c r="AD3" i="51"/>
  <c r="AD9" i="51"/>
  <c r="AD9" i="12"/>
  <c r="AD6" i="51"/>
  <c r="AD2" i="51"/>
  <c r="AD2" i="12"/>
  <c r="AD5" i="12"/>
  <c r="AD4" i="51"/>
  <c r="AD4" i="12"/>
  <c r="AD5" i="51"/>
  <c r="AG16" i="90"/>
  <c r="AG9" i="90"/>
  <c r="Z6" i="46"/>
  <c r="Z7" i="46" s="1"/>
  <c r="Z6" i="16"/>
  <c r="Z7" i="16" s="1"/>
  <c r="AA83" i="91"/>
  <c r="Z86" i="91"/>
  <c r="AD7" i="57"/>
  <c r="AD2" i="57"/>
  <c r="AH15" i="90"/>
  <c r="AF19" i="90"/>
  <c r="AE7" i="56"/>
  <c r="AE5" i="56"/>
  <c r="AE2" i="56"/>
  <c r="AE8" i="56"/>
  <c r="AE4" i="56"/>
  <c r="AE2" i="31"/>
  <c r="AE8" i="31"/>
  <c r="AE4" i="31"/>
  <c r="AE5" i="31"/>
  <c r="AE7" i="31"/>
  <c r="AE3" i="56"/>
  <c r="AE3" i="31"/>
  <c r="AE6" i="31"/>
  <c r="AE6" i="56"/>
  <c r="AE9" i="56"/>
  <c r="AE9" i="31"/>
  <c r="AG13" i="90"/>
  <c r="AF5" i="90"/>
  <c r="Z4" i="23" l="1"/>
  <c r="Z8" i="23"/>
  <c r="Z3" i="54"/>
  <c r="Z3" i="23"/>
  <c r="Z2" i="23"/>
  <c r="Z6" i="54"/>
  <c r="Z7" i="54" s="1"/>
  <c r="Z6" i="23"/>
  <c r="Z7" i="23" s="1"/>
  <c r="Z4" i="54"/>
  <c r="Z9" i="54"/>
  <c r="Z2" i="54"/>
  <c r="Z9" i="23"/>
  <c r="Z5" i="23"/>
  <c r="Z8" i="54"/>
  <c r="Z5" i="54"/>
  <c r="AB9" i="15"/>
  <c r="AB8" i="42"/>
  <c r="AB4" i="42"/>
  <c r="AB5" i="42"/>
  <c r="AB9" i="42"/>
  <c r="AB5" i="15"/>
  <c r="AB2" i="15"/>
  <c r="AB3" i="15"/>
  <c r="AB7" i="42"/>
  <c r="AB4" i="15"/>
  <c r="AB3" i="42"/>
  <c r="AB6" i="15"/>
  <c r="AB7" i="15"/>
  <c r="AB6" i="42"/>
  <c r="AB8" i="15"/>
  <c r="AB2" i="42"/>
  <c r="Z4" i="34"/>
  <c r="Z5" i="34"/>
  <c r="Z9" i="34"/>
  <c r="Z6" i="59"/>
  <c r="Z9" i="59"/>
  <c r="Z8" i="59"/>
  <c r="Z2" i="59"/>
  <c r="Z2" i="34"/>
  <c r="Z8" i="34"/>
  <c r="Z7" i="59"/>
  <c r="Z6" i="34"/>
  <c r="Z7" i="34" s="1"/>
  <c r="Z5" i="59"/>
  <c r="Z4" i="59"/>
  <c r="Z2" i="5"/>
  <c r="Z9" i="5"/>
  <c r="Z8" i="5"/>
  <c r="Z5" i="5"/>
  <c r="Z4" i="5"/>
  <c r="Z6" i="5"/>
  <c r="Z7" i="5" s="1"/>
  <c r="Z3" i="5"/>
  <c r="Z8" i="39"/>
  <c r="Z3" i="39"/>
  <c r="Z5" i="39"/>
  <c r="Z4" i="39"/>
  <c r="Z6" i="39"/>
  <c r="Z7" i="39" s="1"/>
  <c r="Z2" i="39"/>
  <c r="Z9" i="39"/>
  <c r="AH13" i="90"/>
  <c r="AF18" i="90"/>
  <c r="AE7" i="55"/>
  <c r="AE5" i="55"/>
  <c r="AE2" i="55"/>
  <c r="AE4" i="55"/>
  <c r="AE8" i="55"/>
  <c r="AE4" i="30"/>
  <c r="AE8" i="30"/>
  <c r="AE5" i="30"/>
  <c r="AE7" i="30"/>
  <c r="AE2" i="30"/>
  <c r="AE3" i="55"/>
  <c r="AE6" i="55"/>
  <c r="AE3" i="30"/>
  <c r="AE6" i="30"/>
  <c r="AE9" i="30"/>
  <c r="AE9" i="55"/>
  <c r="AH12" i="90"/>
  <c r="AE4" i="90"/>
  <c r="AE5" i="41" s="1"/>
  <c r="AD8" i="41"/>
  <c r="AD4" i="41"/>
  <c r="AD6" i="41"/>
  <c r="AD7" i="41" s="1"/>
  <c r="AD2" i="7"/>
  <c r="AD6" i="7"/>
  <c r="AD7" i="7" s="1"/>
  <c r="AD2" i="41"/>
  <c r="AD9" i="7"/>
  <c r="AD3" i="41"/>
  <c r="AD3" i="7"/>
  <c r="AD9" i="41"/>
  <c r="AE22" i="90"/>
  <c r="AE2" i="57"/>
  <c r="AE7" i="57"/>
  <c r="AH21" i="90"/>
  <c r="AB80" i="91"/>
  <c r="AA3" i="46"/>
  <c r="AA3" i="16"/>
  <c r="AD4" i="7"/>
  <c r="AG19" i="90"/>
  <c r="Z9" i="46"/>
  <c r="Z9" i="16"/>
  <c r="AH9" i="90"/>
  <c r="AG11" i="90"/>
  <c r="AH7" i="90"/>
  <c r="AI8" i="90"/>
  <c r="AI15" i="90"/>
  <c r="AA6" i="46"/>
  <c r="AA7" i="46" s="1"/>
  <c r="AA6" i="16"/>
  <c r="AA7" i="16" s="1"/>
  <c r="AB83" i="91"/>
  <c r="AA86" i="91"/>
  <c r="AH16" i="90"/>
  <c r="AA9" i="58"/>
  <c r="AA9" i="33"/>
  <c r="AD3" i="90"/>
  <c r="AC4" i="40"/>
  <c r="AC8" i="40"/>
  <c r="AC5" i="40"/>
  <c r="AC2" i="40"/>
  <c r="AC4" i="6"/>
  <c r="AC5" i="6"/>
  <c r="AC8" i="6"/>
  <c r="AC2" i="6"/>
  <c r="AC6" i="6"/>
  <c r="AC7" i="6" s="1"/>
  <c r="AC3" i="40"/>
  <c r="AC3" i="6"/>
  <c r="AC6" i="40"/>
  <c r="AC7" i="40" s="1"/>
  <c r="AC9" i="6"/>
  <c r="AC9" i="40"/>
  <c r="AE2" i="90"/>
  <c r="AI6" i="90"/>
  <c r="AG10" i="90"/>
  <c r="AB6" i="58"/>
  <c r="AB6" i="33"/>
  <c r="AC203" i="91"/>
  <c r="AB206" i="91"/>
  <c r="AG20" i="90"/>
  <c r="AA82" i="91"/>
  <c r="Z5" i="46"/>
  <c r="Z5" i="16"/>
  <c r="AD5" i="41"/>
  <c r="AF14" i="90"/>
  <c r="AE7" i="51"/>
  <c r="AE8" i="51"/>
  <c r="AE8" i="12"/>
  <c r="AE7" i="12"/>
  <c r="AE3" i="12"/>
  <c r="AE6" i="51"/>
  <c r="AE6" i="12"/>
  <c r="AE9" i="51"/>
  <c r="AE3" i="51"/>
  <c r="AE9" i="12"/>
  <c r="AE2" i="12"/>
  <c r="AE2" i="51"/>
  <c r="AE5" i="51"/>
  <c r="AE4" i="12"/>
  <c r="AE5" i="12"/>
  <c r="AE4" i="51"/>
  <c r="AE17" i="90"/>
  <c r="AC200" i="91"/>
  <c r="AB3" i="58"/>
  <c r="AB3" i="33"/>
  <c r="AB81" i="91"/>
  <c r="AA4" i="46"/>
  <c r="AA4" i="16"/>
  <c r="AE7" i="32"/>
  <c r="AE2" i="32"/>
  <c r="AE5" i="7"/>
  <c r="AG5" i="90"/>
  <c r="AA2" i="23" l="1"/>
  <c r="AA8" i="23"/>
  <c r="AA5" i="23"/>
  <c r="AA6" i="54"/>
  <c r="AA7" i="54" s="1"/>
  <c r="AA4" i="23"/>
  <c r="AA3" i="23"/>
  <c r="AA6" i="23"/>
  <c r="AA7" i="23" s="1"/>
  <c r="AA3" i="54"/>
  <c r="AA8" i="54"/>
  <c r="AA9" i="23"/>
  <c r="AA5" i="54"/>
  <c r="AA9" i="54"/>
  <c r="AA2" i="54"/>
  <c r="AA4" i="54"/>
  <c r="AC8" i="15"/>
  <c r="AC9" i="42"/>
  <c r="AC5" i="42"/>
  <c r="AC9" i="15"/>
  <c r="AC2" i="15"/>
  <c r="AC2" i="42"/>
  <c r="AC7" i="42"/>
  <c r="AC6" i="42"/>
  <c r="AC7" i="15"/>
  <c r="AC3" i="42"/>
  <c r="AC8" i="42"/>
  <c r="AC4" i="15"/>
  <c r="AC4" i="42"/>
  <c r="AC5" i="15"/>
  <c r="AC3" i="15"/>
  <c r="AC6" i="15"/>
  <c r="AA3" i="5"/>
  <c r="AA2" i="5"/>
  <c r="AA9" i="5"/>
  <c r="AA6" i="5"/>
  <c r="AA7" i="5" s="1"/>
  <c r="AA5" i="5"/>
  <c r="AA8" i="5"/>
  <c r="AA4" i="5"/>
  <c r="AA9" i="39"/>
  <c r="AA8" i="39"/>
  <c r="AA3" i="39"/>
  <c r="AA2" i="39"/>
  <c r="AA6" i="39"/>
  <c r="AA7" i="39" s="1"/>
  <c r="AA4" i="39"/>
  <c r="AA5" i="39"/>
  <c r="AA8" i="59"/>
  <c r="AA6" i="59"/>
  <c r="AA4" i="34"/>
  <c r="AA9" i="34"/>
  <c r="AA4" i="59"/>
  <c r="AA8" i="34"/>
  <c r="AA5" i="59"/>
  <c r="AA2" i="59"/>
  <c r="AA7" i="59"/>
  <c r="AA9" i="59"/>
  <c r="AA5" i="34"/>
  <c r="AA2" i="34"/>
  <c r="AA6" i="34"/>
  <c r="AA7" i="34" s="1"/>
  <c r="AC81" i="91"/>
  <c r="AB4" i="46"/>
  <c r="AB4" i="16"/>
  <c r="AH20" i="90"/>
  <c r="AE3" i="90"/>
  <c r="AD2" i="40"/>
  <c r="AD5" i="40"/>
  <c r="AD4" i="40"/>
  <c r="AD8" i="40"/>
  <c r="AD4" i="6"/>
  <c r="AD5" i="6"/>
  <c r="AD8" i="6"/>
  <c r="AD2" i="6"/>
  <c r="AD6" i="40"/>
  <c r="AD7" i="40" s="1"/>
  <c r="AD3" i="6"/>
  <c r="AD6" i="6"/>
  <c r="AD7" i="6" s="1"/>
  <c r="AD3" i="40"/>
  <c r="AD9" i="40"/>
  <c r="AD9" i="6"/>
  <c r="AA9" i="46"/>
  <c r="AA9" i="16"/>
  <c r="AI21" i="90"/>
  <c r="AF22" i="90"/>
  <c r="AG18" i="90"/>
  <c r="AB9" i="58"/>
  <c r="AB9" i="33"/>
  <c r="AH10" i="90"/>
  <c r="AF2" i="90"/>
  <c r="AB6" i="46"/>
  <c r="AB7" i="46" s="1"/>
  <c r="AB6" i="16"/>
  <c r="AB7" i="16" s="1"/>
  <c r="AC83" i="91"/>
  <c r="AB86" i="91"/>
  <c r="AH11" i="90"/>
  <c r="AH19" i="90"/>
  <c r="AC80" i="91"/>
  <c r="AB3" i="46"/>
  <c r="AB3" i="16"/>
  <c r="AF17" i="90"/>
  <c r="AC6" i="58"/>
  <c r="AC6" i="33"/>
  <c r="AD203" i="91"/>
  <c r="AC206" i="91"/>
  <c r="AI7" i="90"/>
  <c r="AI9" i="90"/>
  <c r="AF4" i="90"/>
  <c r="AE8" i="41"/>
  <c r="AE4" i="41"/>
  <c r="AE2" i="41"/>
  <c r="AE6" i="41"/>
  <c r="AE7" i="41" s="1"/>
  <c r="AE2" i="7"/>
  <c r="AE6" i="7"/>
  <c r="AE7" i="7" s="1"/>
  <c r="AE3" i="7"/>
  <c r="AE3" i="41"/>
  <c r="AE9" i="7"/>
  <c r="AE9" i="41"/>
  <c r="AE4" i="7"/>
  <c r="AD200" i="91"/>
  <c r="AC3" i="58"/>
  <c r="AC3" i="33"/>
  <c r="AG14" i="90"/>
  <c r="AB82" i="91"/>
  <c r="AA5" i="46"/>
  <c r="AA5" i="16"/>
  <c r="AI16" i="90"/>
  <c r="AI12" i="90"/>
  <c r="AI13" i="90"/>
  <c r="AH5" i="90"/>
  <c r="AB4" i="54" l="1"/>
  <c r="AB8" i="23"/>
  <c r="AB4" i="23"/>
  <c r="AB2" i="23"/>
  <c r="AB5" i="23"/>
  <c r="AB3" i="54"/>
  <c r="AB6" i="54"/>
  <c r="AB7" i="54" s="1"/>
  <c r="AB3" i="23"/>
  <c r="AB8" i="54"/>
  <c r="AB9" i="54"/>
  <c r="AB5" i="54"/>
  <c r="AB9" i="23"/>
  <c r="AB2" i="54"/>
  <c r="AB6" i="23"/>
  <c r="AB7" i="23" s="1"/>
  <c r="AD6" i="15"/>
  <c r="AD8" i="15"/>
  <c r="AD7" i="15"/>
  <c r="AD8" i="42"/>
  <c r="AD7" i="42"/>
  <c r="AD3" i="15"/>
  <c r="AD2" i="15"/>
  <c r="AD6" i="42"/>
  <c r="AD9" i="15"/>
  <c r="AD4" i="15"/>
  <c r="AD5" i="15"/>
  <c r="AD3" i="42"/>
  <c r="AD2" i="42"/>
  <c r="AD9" i="42"/>
  <c r="AD5" i="42"/>
  <c r="AD4" i="42"/>
  <c r="AB3" i="5"/>
  <c r="AB2" i="5"/>
  <c r="AB9" i="5"/>
  <c r="AB6" i="5"/>
  <c r="AB7" i="5" s="1"/>
  <c r="AB8" i="5"/>
  <c r="AB5" i="5"/>
  <c r="AB4" i="5"/>
  <c r="AB3" i="39"/>
  <c r="AB8" i="39"/>
  <c r="AB2" i="39"/>
  <c r="AB5" i="39"/>
  <c r="AB6" i="39"/>
  <c r="AB7" i="39" s="1"/>
  <c r="AB9" i="39"/>
  <c r="AB4" i="39"/>
  <c r="AB6" i="34"/>
  <c r="AB7" i="34" s="1"/>
  <c r="AB5" i="59"/>
  <c r="AB8" i="34"/>
  <c r="AB9" i="34"/>
  <c r="AB8" i="59"/>
  <c r="AB6" i="59"/>
  <c r="AB4" i="59"/>
  <c r="AB9" i="59"/>
  <c r="AB5" i="34"/>
  <c r="AB2" i="59"/>
  <c r="AB2" i="34"/>
  <c r="AB4" i="34"/>
  <c r="AB7" i="59"/>
  <c r="AD80" i="91"/>
  <c r="AC3" i="46"/>
  <c r="AC3" i="16"/>
  <c r="AI11" i="90"/>
  <c r="AI10" i="90"/>
  <c r="AI20" i="90"/>
  <c r="AC82" i="91"/>
  <c r="AB5" i="46"/>
  <c r="AB5" i="16"/>
  <c r="AE200" i="91"/>
  <c r="AD3" i="58"/>
  <c r="AD3" i="33"/>
  <c r="AC9" i="58"/>
  <c r="AC9" i="33"/>
  <c r="AG17" i="90"/>
  <c r="AI19" i="90"/>
  <c r="AB9" i="46"/>
  <c r="AB9" i="16"/>
  <c r="AH14" i="90"/>
  <c r="AG4" i="90"/>
  <c r="AD6" i="58"/>
  <c r="AD6" i="33"/>
  <c r="AD206" i="91"/>
  <c r="AE203" i="91"/>
  <c r="AC6" i="46"/>
  <c r="AC7" i="46" s="1"/>
  <c r="AC6" i="16"/>
  <c r="AC7" i="16" s="1"/>
  <c r="AC86" i="91"/>
  <c r="AD83" i="91"/>
  <c r="AG2" i="90"/>
  <c r="AH18" i="90"/>
  <c r="AG22" i="90"/>
  <c r="AF3" i="90"/>
  <c r="AE8" i="40"/>
  <c r="AE5" i="40"/>
  <c r="AE4" i="40"/>
  <c r="AE2" i="40"/>
  <c r="AE4" i="6"/>
  <c r="AE5" i="6"/>
  <c r="AE8" i="6"/>
  <c r="AE2" i="6"/>
  <c r="AE3" i="40"/>
  <c r="AE3" i="6"/>
  <c r="AE6" i="40"/>
  <c r="AE7" i="40" s="1"/>
  <c r="AE6" i="6"/>
  <c r="AE7" i="6" s="1"/>
  <c r="AE9" i="40"/>
  <c r="AE9" i="6"/>
  <c r="AD81" i="91"/>
  <c r="AC4" i="46"/>
  <c r="AC4" i="16"/>
  <c r="AI5" i="90"/>
  <c r="AC8" i="54" l="1"/>
  <c r="AC2" i="23"/>
  <c r="AC6" i="23"/>
  <c r="AC7" i="23" s="1"/>
  <c r="AC8" i="23"/>
  <c r="AC3" i="54"/>
  <c r="AC5" i="23"/>
  <c r="AC6" i="54"/>
  <c r="AC7" i="54" s="1"/>
  <c r="AC4" i="54"/>
  <c r="AC9" i="54"/>
  <c r="AC2" i="54"/>
  <c r="AC9" i="23"/>
  <c r="AC4" i="23"/>
  <c r="AC3" i="23"/>
  <c r="AC5" i="54"/>
  <c r="AE4" i="42"/>
  <c r="AE7" i="15"/>
  <c r="AE6" i="15"/>
  <c r="AE7" i="42"/>
  <c r="AE5" i="15"/>
  <c r="AE6" i="42"/>
  <c r="AE2" i="42"/>
  <c r="AE3" i="42"/>
  <c r="AE3" i="15"/>
  <c r="AE8" i="42"/>
  <c r="AE2" i="15"/>
  <c r="AE8" i="15"/>
  <c r="AE9" i="15"/>
  <c r="AE9" i="42"/>
  <c r="AE5" i="42"/>
  <c r="AE4" i="15"/>
  <c r="AC4" i="34"/>
  <c r="AC6" i="34"/>
  <c r="AC7" i="34" s="1"/>
  <c r="AC8" i="59"/>
  <c r="AC6" i="59"/>
  <c r="AC9" i="59"/>
  <c r="AC4" i="59"/>
  <c r="AC2" i="59"/>
  <c r="AC7" i="59"/>
  <c r="AC5" i="34"/>
  <c r="AC5" i="59"/>
  <c r="AC8" i="34"/>
  <c r="AC9" i="34"/>
  <c r="AC2" i="34"/>
  <c r="AC4" i="5"/>
  <c r="AC3" i="5"/>
  <c r="AC2" i="5"/>
  <c r="AC6" i="5"/>
  <c r="AC7" i="5" s="1"/>
  <c r="AC8" i="5"/>
  <c r="AC5" i="5"/>
  <c r="AC9" i="5"/>
  <c r="AC3" i="39"/>
  <c r="AC8" i="39"/>
  <c r="AC5" i="39"/>
  <c r="AC4" i="39"/>
  <c r="AC6" i="39"/>
  <c r="AC7" i="39" s="1"/>
  <c r="AC2" i="39"/>
  <c r="AC9" i="39"/>
  <c r="AE81" i="91"/>
  <c r="AD4" i="46"/>
  <c r="AD4" i="16"/>
  <c r="AH4" i="90"/>
  <c r="AF200" i="91"/>
  <c r="AE3" i="58"/>
  <c r="AE3" i="33"/>
  <c r="AG3" i="90"/>
  <c r="AH22" i="90"/>
  <c r="AH2" i="90"/>
  <c r="AD6" i="46"/>
  <c r="AD7" i="46" s="1"/>
  <c r="AD6" i="16"/>
  <c r="AD7" i="16" s="1"/>
  <c r="AE83" i="91"/>
  <c r="AD86" i="91"/>
  <c r="AE6" i="58"/>
  <c r="AE6" i="33"/>
  <c r="AF203" i="91"/>
  <c r="AE206" i="91"/>
  <c r="AI14" i="90"/>
  <c r="AI18" i="90"/>
  <c r="AC9" i="46"/>
  <c r="AC9" i="16"/>
  <c r="AD9" i="58"/>
  <c r="AD9" i="33"/>
  <c r="AH17" i="90"/>
  <c r="AD82" i="91"/>
  <c r="AC5" i="46"/>
  <c r="AC5" i="16"/>
  <c r="AE80" i="91"/>
  <c r="AD3" i="46"/>
  <c r="AD3" i="16"/>
  <c r="AD8" i="23" l="1"/>
  <c r="AD4" i="23"/>
  <c r="AD3" i="23"/>
  <c r="AD6" i="54"/>
  <c r="AD7" i="54" s="1"/>
  <c r="AD3" i="54"/>
  <c r="AD4" i="54"/>
  <c r="AD5" i="54"/>
  <c r="AD8" i="54"/>
  <c r="AD6" i="23"/>
  <c r="AD7" i="23" s="1"/>
  <c r="AD2" i="54"/>
  <c r="AD5" i="23"/>
  <c r="AD9" i="54"/>
  <c r="AD2" i="23"/>
  <c r="AD9" i="23"/>
  <c r="AD5" i="34"/>
  <c r="AD2" i="34"/>
  <c r="AD4" i="34"/>
  <c r="AD6" i="34"/>
  <c r="AD7" i="34" s="1"/>
  <c r="AD8" i="34"/>
  <c r="AD8" i="59"/>
  <c r="AD7" i="59"/>
  <c r="AD2" i="59"/>
  <c r="AD6" i="59"/>
  <c r="AD5" i="59"/>
  <c r="AD9" i="59"/>
  <c r="AD9" i="34"/>
  <c r="AD4" i="59"/>
  <c r="AD4" i="5"/>
  <c r="AD3" i="5"/>
  <c r="AD2" i="5"/>
  <c r="AD9" i="5"/>
  <c r="AD6" i="5"/>
  <c r="AD7" i="5" s="1"/>
  <c r="AD8" i="5"/>
  <c r="AD5" i="5"/>
  <c r="AD3" i="39"/>
  <c r="AD8" i="39"/>
  <c r="AD6" i="39"/>
  <c r="AD7" i="39" s="1"/>
  <c r="AD4" i="39"/>
  <c r="AD2" i="39"/>
  <c r="AD9" i="39"/>
  <c r="AD5" i="39"/>
  <c r="AE82" i="91"/>
  <c r="AD5" i="46"/>
  <c r="AD5" i="16"/>
  <c r="AG200" i="91"/>
  <c r="AI4" i="90"/>
  <c r="AE9" i="58"/>
  <c r="AE9" i="33"/>
  <c r="AD9" i="46"/>
  <c r="AD9" i="16"/>
  <c r="AG203" i="91"/>
  <c r="AF206" i="91"/>
  <c r="AE6" i="46"/>
  <c r="AE7" i="46" s="1"/>
  <c r="AE6" i="16"/>
  <c r="AE7" i="16" s="1"/>
  <c r="AE86" i="91"/>
  <c r="AF83" i="91"/>
  <c r="AH3" i="90"/>
  <c r="AF80" i="91"/>
  <c r="AE3" i="46"/>
  <c r="AE3" i="16"/>
  <c r="AI17" i="90"/>
  <c r="AI2" i="90"/>
  <c r="AI22" i="90"/>
  <c r="AF81" i="91"/>
  <c r="AE4" i="46"/>
  <c r="AE4" i="16"/>
  <c r="AE6" i="23" l="1"/>
  <c r="AE7" i="23" s="1"/>
  <c r="AE8" i="54"/>
  <c r="AE9" i="54"/>
  <c r="AE2" i="54"/>
  <c r="AE5" i="54"/>
  <c r="AE9" i="23"/>
  <c r="AE4" i="54"/>
  <c r="AE2" i="23"/>
  <c r="AE3" i="54"/>
  <c r="AE8" i="23"/>
  <c r="AE3" i="23"/>
  <c r="AE4" i="23"/>
  <c r="AE5" i="23"/>
  <c r="AE6" i="54"/>
  <c r="AE7" i="54" s="1"/>
  <c r="AE2" i="59"/>
  <c r="AE5" i="34"/>
  <c r="AE9" i="34"/>
  <c r="AE2" i="34"/>
  <c r="AE4" i="34"/>
  <c r="AE8" i="34"/>
  <c r="AE6" i="34"/>
  <c r="AE7" i="34" s="1"/>
  <c r="AE8" i="59"/>
  <c r="AE9" i="59"/>
  <c r="AE7" i="59"/>
  <c r="AE6" i="59"/>
  <c r="AE5" i="59"/>
  <c r="AE4" i="59"/>
  <c r="AE5" i="5"/>
  <c r="AE4" i="5"/>
  <c r="AE3" i="5"/>
  <c r="AE2" i="5"/>
  <c r="AE9" i="5"/>
  <c r="AE6" i="5"/>
  <c r="AE7" i="5" s="1"/>
  <c r="AE8" i="5"/>
  <c r="AE5" i="39"/>
  <c r="AE6" i="39"/>
  <c r="AE7" i="39" s="1"/>
  <c r="AE2" i="39"/>
  <c r="AE4" i="39"/>
  <c r="AE9" i="39"/>
  <c r="AE3" i="39"/>
  <c r="AE8" i="39"/>
  <c r="AG80" i="91"/>
  <c r="AI3" i="90"/>
  <c r="AH200" i="91"/>
  <c r="AF86" i="91"/>
  <c r="AG83" i="91"/>
  <c r="AE9" i="46"/>
  <c r="AE9" i="16"/>
  <c r="AH203" i="91"/>
  <c r="AG206" i="91"/>
  <c r="AG81" i="91"/>
  <c r="AF82" i="91"/>
  <c r="AE5" i="46"/>
  <c r="AE5" i="16"/>
  <c r="AG82" i="91" l="1"/>
  <c r="AH206" i="91"/>
  <c r="AI203" i="91"/>
  <c r="AG86" i="91"/>
  <c r="AH83" i="91"/>
  <c r="AI200" i="91"/>
  <c r="AH81" i="91"/>
  <c r="AH80" i="91"/>
  <c r="AI80" i="91" l="1"/>
  <c r="AI206" i="91"/>
  <c r="AI81" i="91"/>
  <c r="AH86" i="91"/>
  <c r="AI83" i="91"/>
  <c r="AH82" i="91"/>
  <c r="AI82" i="91" l="1"/>
  <c r="AI86" i="9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tc={0E6C06E0-AD90-4A7F-B264-8AB061902740}</author>
    <author>tc={7E9CAA40-1953-40FE-AA6E-2BDCE0071F63}</author>
    <author>tc={EF700DE2-4765-46B6-9DD8-6E5564A7062E}</author>
    <author>tc={96E6364B-7913-4518-B9C0-27E7D655DC66}</author>
    <author>tc={11142093-BE46-471A-9490-22FA91491C79}</author>
    <author>tc={C561C29E-D338-4418-BA60-7F899B916A3F}</author>
    <author>tc={8AF463A3-A5DD-4FF7-9858-1321478C5FBC}</author>
    <author>tc={D8427541-57CF-491E-99CA-425832171A99}</author>
  </authors>
  <commentList>
    <comment ref="C13" authorId="0" shapeId="0" xr:uid="{0E6C06E0-AD90-4A7F-B264-8AB061902740}">
      <text>
        <t xml:space="preserve">[Threaded comment]
Your version of Excel allows you to read this threaded comment; however, any edits to it will get removed if the file is opened in a newer version of Excel. Learn more: https://go.microsoft.com/fwlink/?linkid=870924
Comment:
    PNG for domestic use - 4%, RLNG - 12.50% other than above - 12.50 %, Goa Green Cess- 0.50% on Turnover excluding VAT </t>
      </text>
    </comment>
    <comment ref="P14" authorId="1" shapeId="0" xr:uid="{7E9CAA40-1953-40FE-AA6E-2BDCE0071F63}">
      <text>
        <t xml:space="preserve">[Threaded comment]
Your version of Excel allows you to read this threaded comment; however, any edits to it will get removed if the file is opened in a newer version of Excel. Learn more: https://go.microsoft.com/fwlink/?linkid=870924
Comment:
    ATF duty paid:-5% </t>
      </text>
    </comment>
    <comment ref="P16" authorId="2" shapeId="0" xr:uid="{EF700DE2-4765-46B6-9DD8-6E5564A7062E}">
      <text>
        <t xml:space="preserve">[Threaded comment]
Your version of Excel allows you to read this threaded comment; however, any edits to it will get removed if the file is opened in a newer version of Excel. Learn more: https://go.microsoft.com/fwlink/?linkid=870924
Comment:
    17.5 % or `13.5 per liter which ever is greater for defence and 2% for scheduled Airlines &amp; non scheduled airlines </t>
      </text>
    </comment>
    <comment ref="P22" authorId="3" shapeId="0" xr:uid="{96E6364B-7913-4518-B9C0-27E7D655DC66}">
      <text>
        <t xml:space="preserve">[Threaded comment]
Your version of Excel allows you to read this threaded comment; however, any edits to it will get removed if the file is opened in a newer version of Excel. Learn more: https://go.microsoft.com/fwlink/?linkid=870924
Comment:
    ATF - duty paid Mumbai Pune, Raigad:-25.00%, ATF - duty paid, except Mumbai Pune, Raigad 5.00% </t>
      </text>
    </comment>
    <comment ref="P29" authorId="4" shapeId="0" xr:uid="{11142093-BE46-471A-9490-22FA91491C79}">
      <text>
        <t xml:space="preserve">[Threaded comment]
Your version of Excel allows you to read this threaded comment; however, any edits to it will get removed if the file is opened in a newer version of Excel. Learn more: https://go.microsoft.com/fwlink/?linkid=870924
Comment:
    A) 4.00% + 10 % SURCHARGE ON TAX - when sold at the MOHALI &amp; AMRITSAR Airport in Punjab to Scheduled &amp; Non Scheduled Airlines carrying passengers, B)For others residual Rate is @13% + surcharge on tax 10.00%, 
</t>
      </text>
    </comment>
    <comment ref="C35" authorId="5" shapeId="0" xr:uid="{C561C29E-D338-4418-BA60-7F899B916A3F}">
      <text>
        <t xml:space="preserve">[Threaded comment]
Your version of Excel allows you to read this threaded comment; however, any edits to it will get removed if the file is opened in a newer version of Excel. Learn more: https://go.microsoft.com/fwlink/?linkid=870924
Comment:
    4% &amp; 19.5% Cess on Turnover (Taxable Value+VAT) </t>
      </text>
    </comment>
    <comment ref="C36" authorId="6" shapeId="0" xr:uid="{8AF463A3-A5DD-4FF7-9858-1321478C5FBC}">
      <text>
        <t xml:space="preserve">[Threaded comment]
Your version of Excel allows you to read this threaded comment; however, any edits to it will get removed if the file is opened in a newer version of Excel. Learn more: https://go.microsoft.com/fwlink/?linkid=870924
Comment:
    Sold to industrial unit for use in process of chemical fertilizer- 14.5% and for other cases- 10% </t>
      </text>
    </comment>
    <comment ref="P38" authorId="7" shapeId="0" xr:uid="{D8427541-57CF-491E-99CA-425832171A99}">
      <text>
        <t xml:space="preserve">[Threaded comment]
Your version of Excel allows you to read this threaded comment; however, any edits to it will get removed if the file is opened in a newer version of Excel. Learn more: https://go.microsoft.com/fwlink/?linkid=870924
Comment:
    A) 4.00% + 10 % SURCHARGE ON TAX - when sold at the MOHALI &amp; AMRITSAR Airport in Punjab to Scheduled &amp; Non Scheduled Airlines carrying passengers, B)For others residual Rate is @13% + surcharge on tax 10.00%,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tc={7DE3BA93-0A3D-4F06-9FDD-6A464D9C6611}</author>
    <author>tc={4589E9BD-E8B2-4C08-A20E-6153EFBD18F6}</author>
  </authors>
  <commentList>
    <comment ref="A2" authorId="0" shapeId="0" xr:uid="{7DE3BA93-0A3D-4F06-9FDD-6A464D9C6611}">
      <text>
        <t>[Threaded comment]
Your version of Excel allows you to read this threaded comment; however, any edits to it will get removed if the file is opened in a newer version of Excel. Learn more: https://go.microsoft.com/fwlink/?linkid=870924
Comment:
    Some states missing to be added?
Reply:
    Yes. The electricity tariifs in the next tab are from 2011 when states like Chatiisgarh and Jharkhand didn't exist. We need to update that tab. The electricity tax data for these states is available in the source mentioned below this table.</t>
      </text>
    </comment>
    <comment ref="A27" authorId="1" shapeId="0" xr:uid="{4589E9BD-E8B2-4C08-A20E-6153EFBD18F6}">
      <text>
        <t>[Threaded comment]
Your version of Excel allows you to read this threaded comment; however, any edits to it will get removed if the file is opened in a newer version of Excel. Learn more: https://go.microsoft.com/fwlink/?linkid=870924
Comment:
    @Shruti Add in about tab as source for electricity taxes</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tc={AD2604DD-6CFF-447F-AB59-F4FC3B035FEB}</author>
  </authors>
  <commentList>
    <comment ref="C4" authorId="0" shapeId="0" xr:uid="{AD2604DD-6CFF-447F-AB59-F4FC3B035FEB}">
      <text>
        <t>[Threaded comment]
Your version of Excel allows you to read this threaded comment; however, any edits to it will get removed if the file is opened in a newer version of Excel. Learn more: https://go.microsoft.com/fwlink/?linkid=870924
Comment:
    Pit head values are for 2020-21</t>
      </text>
    </comment>
  </commentList>
</comments>
</file>

<file path=xl/sharedStrings.xml><?xml version="1.0" encoding="utf-8"?>
<sst xmlns="http://schemas.openxmlformats.org/spreadsheetml/2006/main" count="2972" uniqueCount="1471">
  <si>
    <t>BFPaT BAU Pretax Fuel Price by Sector</t>
  </si>
  <si>
    <t>BFPaT BAU Fuel Tax by Sector</t>
  </si>
  <si>
    <t>Sources:</t>
  </si>
  <si>
    <t>Prices</t>
  </si>
  <si>
    <t>Electricity Price</t>
  </si>
  <si>
    <t>hydrogen start year costs</t>
  </si>
  <si>
    <t>Planning Commission, Government of India</t>
  </si>
  <si>
    <t>California Energy Commission and California Air Resources Board</t>
  </si>
  <si>
    <t>Annual Report (2013-14) on the Working of State Power Utilities &amp; Electricity Departments</t>
  </si>
  <si>
    <t>Assessment of Time and Cost Needed to Attain 100 Hydrogen Refueling Stations in California</t>
  </si>
  <si>
    <t>http://planningcommission.nic.in/reports/genrep/rep_arpower0306.pdf</t>
  </si>
  <si>
    <t>https://ww2.energy.ca.gov/2015publications/CEC-600-2015-016/CEC-600-2015-016.pdf</t>
  </si>
  <si>
    <t>Page 57, Table 12</t>
  </si>
  <si>
    <t>2014 Coal Price</t>
  </si>
  <si>
    <t>hydrogen future costs</t>
  </si>
  <si>
    <t>Bloomberg New Energy Finance</t>
  </si>
  <si>
    <t>Hydrogen Economy Outlook: Key Messages</t>
  </si>
  <si>
    <t>https://data.bloomberglp.com/professional/sites/24/BNEF-Hydrogen-Economy-Outlook-Key-Messages-30-Mar-2020.pdf</t>
  </si>
  <si>
    <t>Annex 4.8 and 4.10</t>
  </si>
  <si>
    <t>Page 5</t>
  </si>
  <si>
    <t>Coal and Lignite Price Scaling Factors to Start Year</t>
  </si>
  <si>
    <t>Industry-wise consumption of Coal &amp; Lignite in India</t>
  </si>
  <si>
    <t>Ministry of Coal, Government of India</t>
  </si>
  <si>
    <t>Ministry of Statistics and Programme Implementation</t>
  </si>
  <si>
    <t>Coal Statistics</t>
  </si>
  <si>
    <t>Energy Statistics</t>
  </si>
  <si>
    <t>http://www.coalcontroller.gov.in/writereaddata/files/download/coaldirectory/CoalDirectory2019-20.pdf</t>
  </si>
  <si>
    <t>http://www.mospi.gov.in/sites/default/files/publication_reports/Energy%20Statistics%202019-finall.pdf</t>
  </si>
  <si>
    <t>Section VI, Page 6.1 (Statement 6.1) &amp; Page 6.2 (Table 6.1)</t>
  </si>
  <si>
    <t>Tables 6.4, 6.5; pp 62-63</t>
  </si>
  <si>
    <t>Kerosene, LPG, Kerosene, Prices</t>
  </si>
  <si>
    <t>NE states population for weighting Nat Gas price</t>
  </si>
  <si>
    <t>Ministry of Petroleum and Natural Gas</t>
  </si>
  <si>
    <t>Census of India - Demographics</t>
  </si>
  <si>
    <t>Indiastat Database</t>
  </si>
  <si>
    <t>https://www.indiastat.com/</t>
  </si>
  <si>
    <t xml:space="preserve">Nat Gas - Table IV.1 (Page 71), LPG&amp;Kerosene - Table IV.11 (Page 78), </t>
  </si>
  <si>
    <t>Table: State-wise Total Population by Residence and Sex in India</t>
  </si>
  <si>
    <t>Start Year Natural Gas Prices and Imported Coal Price</t>
  </si>
  <si>
    <t>IEA</t>
  </si>
  <si>
    <t>India Energy Outlook 2021</t>
  </si>
  <si>
    <t>https://iea.blob.core.windows.net/assets/1de6d91e-e23f-4e02-b1fb-51fdd6283b22/India_Energy_Outlook_2021.pdf</t>
  </si>
  <si>
    <t>page 139 and Figure 3.15</t>
  </si>
  <si>
    <t>Standing Committee on Energy</t>
  </si>
  <si>
    <t>Stressed/Non-Performing Assets in Gas based Power Plants</t>
  </si>
  <si>
    <t>http://164.100.47.193/lsscommittee/Energy/16_Energy_42.pdf</t>
  </si>
  <si>
    <t>Table 3.11</t>
  </si>
  <si>
    <t>Jet Fuel Prices</t>
  </si>
  <si>
    <t>Communication on Kerosene price increase</t>
  </si>
  <si>
    <t>IndianOil</t>
  </si>
  <si>
    <t>Public Information Bureau</t>
  </si>
  <si>
    <t>Previous Price of ATF (Domestic)</t>
  </si>
  <si>
    <t>Subsidy on Kerosene</t>
  </si>
  <si>
    <t>https://www.iocl.com/Product_PreviousPrice/ATFDomesticPreviousPrice.aspx</t>
  </si>
  <si>
    <t>https://pib.gov.in/newsite/mbErel.aspx?relid=154127</t>
  </si>
  <si>
    <t>Nuclear Fuel Price</t>
  </si>
  <si>
    <t>Economic Times</t>
  </si>
  <si>
    <t>Energy Information Administraton</t>
  </si>
  <si>
    <t>After diesel and LPG, govt. to now end subsidy on kerosene</t>
  </si>
  <si>
    <t>State Energy Data System (SEDS): 1970-2017 (complete)</t>
  </si>
  <si>
    <t>https://economictimes.indiatimes.com/industry/energy/oil-gas/after-diesel-and-lpg-government-to-now-end-subsidy-on-kerosene/articleshow/59888617.cms</t>
  </si>
  <si>
    <t>http://www.eia.gov/state/seds/sep_prices/total/pdf/pr_US.pdf</t>
  </si>
  <si>
    <t>Table ET1, Row "2012", Column "Nuclear Fuel"</t>
  </si>
  <si>
    <t>Biomass Prices</t>
  </si>
  <si>
    <t>CENTRAL ELECTRICITY REGULATORY COMMISSION</t>
  </si>
  <si>
    <t>CERC RE Tariff Order 2018-19</t>
  </si>
  <si>
    <t>http://www.cercind.gov.in/2018/orders/02.pdf</t>
  </si>
  <si>
    <t>Page 22</t>
  </si>
  <si>
    <t>Petroleum Gasoline and Diesel Prices</t>
  </si>
  <si>
    <t>Ethanol Procurement Prices</t>
  </si>
  <si>
    <t>2019</t>
  </si>
  <si>
    <t xml:space="preserve">Biofuels </t>
  </si>
  <si>
    <t>http://petroleum.nic.in/sites/default/files/biofuels.pdf</t>
  </si>
  <si>
    <t xml:space="preserve">Page 3 </t>
  </si>
  <si>
    <t>Crude Oil Prices</t>
  </si>
  <si>
    <t>Heavy Fuel Oil Price</t>
  </si>
  <si>
    <t>Table ET1, Row "2012", Column "Residual Fuel Oil"</t>
  </si>
  <si>
    <t>Municipal Solid Waste Price (Tipping fee)</t>
  </si>
  <si>
    <t>Waste to Energy Scheme</t>
  </si>
  <si>
    <t>Delhi High Court Committee (Gauri Grover vs. Govt. of NCT)</t>
  </si>
  <si>
    <t>Ministry of New and Renewable Energy</t>
  </si>
  <si>
    <t>Recommendations for Long Term Action Plan for Solid Waste Management in Delhi</t>
  </si>
  <si>
    <t>PROGRAMME GUIDELINES onENERGY FROM URBAN, INDUSTRIAL AND AGRICULTURAL 
WASTES/RESIDUESfor PLAN PERIOD (2017-18,2018-19 &amp; 2019-20)</t>
  </si>
  <si>
    <t>http://www.indiaenvironmentportal.org.in/files/file/solid%20waste%20management%20in%20Delhi.pdf</t>
  </si>
  <si>
    <t>https://mnre.gov.in/sites/default/files/schemes/programme_energy-urban-industrial-agriculture-wastes-2017-2020_0.pdf</t>
  </si>
  <si>
    <t>Table 5, Page 19</t>
  </si>
  <si>
    <t>Energy Contents</t>
  </si>
  <si>
    <t>Biomass &amp; MSW Energy Content</t>
  </si>
  <si>
    <t>Indian Institute for Science, Centre for Ecological Sciences</t>
  </si>
  <si>
    <t>undated</t>
  </si>
  <si>
    <t>http://www.ces.iisc.ernet.in/energy/paper/alternative/calorific.html</t>
  </si>
  <si>
    <t>Gasoline, LPG, Natural Gas Energy Content</t>
  </si>
  <si>
    <t>TERI</t>
  </si>
  <si>
    <t>TERI Energy and Environment Data Diary and Yearbook 2015/16</t>
  </si>
  <si>
    <t>http://bookstore.teri.res.in/books/9788179935835</t>
  </si>
  <si>
    <t>Page 15</t>
  </si>
  <si>
    <t>Diesel, Jet Fuel, Crude Oil Energy Content</t>
  </si>
  <si>
    <t>Energy Information Administration</t>
  </si>
  <si>
    <t>Annual Energy Outlook 2016</t>
  </si>
  <si>
    <t>http://www.eia.gov/forecasts/aeo/supplement/excel/suptab_73.xlsx</t>
  </si>
  <si>
    <t>Table 73</t>
  </si>
  <si>
    <t>Future Year Price Scaling Factors</t>
  </si>
  <si>
    <t>U.S. Energy Information Administration</t>
  </si>
  <si>
    <t>2020, 2021</t>
  </si>
  <si>
    <t>Annual Energy Outlook 2021</t>
  </si>
  <si>
    <t>https://www.eia.gov/outlooks/aeo/tables_ref.php</t>
  </si>
  <si>
    <t>Reference case, Tables 3, 12, and 13</t>
  </si>
  <si>
    <t>Tax Rates</t>
  </si>
  <si>
    <t>Coal Prices for 2018</t>
  </si>
  <si>
    <t>Coal India Ltd.</t>
  </si>
  <si>
    <t>Price Notification for Run of Mine Price of Non-Coking Coal</t>
  </si>
  <si>
    <t>https://www.coalindia.in/DesktopModules/DocumentList/documents/Price_Notification_dated_08.01.2018_effective_from_0000_Hrs_of_09.01.2018_09012018.pdf</t>
  </si>
  <si>
    <t>Tables I and II, Price for Power Utilities</t>
  </si>
  <si>
    <t>Coal and Lignite Pit Head Values for 2021-22</t>
  </si>
  <si>
    <t>https://coal.gov.in/en/major-statistics/production-and-supplies</t>
  </si>
  <si>
    <t>Pit head value - coal directory - 2020-21</t>
  </si>
  <si>
    <t>https://coal.gov.in/sites/default/files/2022-01/25-01-2022.pdf</t>
  </si>
  <si>
    <t>Coal Transportation Rates</t>
  </si>
  <si>
    <t>Coal and Lignite Royalties</t>
  </si>
  <si>
    <t>Ministry of Mines</t>
  </si>
  <si>
    <t>Royalty Rate of Minerals</t>
  </si>
  <si>
    <t>https://pib.gov.in/newsite/PrintRelease.aspx?relid=101253</t>
  </si>
  <si>
    <t>Notes</t>
  </si>
  <si>
    <t>Pre-Tax Prices</t>
  </si>
  <si>
    <r>
      <t xml:space="preserve">This variable contains </t>
    </r>
    <r>
      <rPr>
        <b/>
        <sz val="11"/>
        <color theme="1"/>
        <rFont val="Calibri"/>
        <family val="2"/>
        <scheme val="minor"/>
      </rPr>
      <t>PRE-TAX</t>
    </r>
    <r>
      <rPr>
        <sz val="11"/>
        <color theme="1"/>
        <rFont val="Calibri"/>
        <family val="2"/>
        <scheme val="minor"/>
      </rPr>
      <t xml:space="preserve"> fuel prices per unit energy, disaggregated by sector.</t>
    </r>
  </si>
  <si>
    <t>BAU Fuel Taxes</t>
  </si>
  <si>
    <t>Separately, it also specifies the amount of BAU fuel tax per unit energy that is levied on each fuel.</t>
  </si>
  <si>
    <t>BAU fuel taxes include sales taxes, value-added taxes (VAT), and excise taxes, not carbon taxes.</t>
  </si>
  <si>
    <t>If there is a BAU Carbon Tax in the modeled region, its effect on fuel prices must not be included here.</t>
  </si>
  <si>
    <t>(A BAU carbon tax is specified separately in fuels/BCTR BAU Carbon Tax Rate.)</t>
  </si>
  <si>
    <t>BAU Fuel Subsidies</t>
  </si>
  <si>
    <t>All pre-tax fuel prices in this variable should incorporate the contribution of any BAU subsidies.</t>
  </si>
  <si>
    <t>This is because BAU subsidies are often applied far upstream of retail sales, such as subsidies for oil</t>
  </si>
  <si>
    <t>and gas drilling companies.  Similarly, subsidies paid for electricity generation</t>
  </si>
  <si>
    <t>(such as a subsidy per MWh of electricity generated from wind)</t>
  </si>
  <si>
    <t>and for capacity construction (such as a subsidy per MW of wind built) go to electricity suppliers upstream.</t>
  </si>
  <si>
    <t>Therefore, the effects of these subsidies, insofar as they impact retail prices,</t>
  </si>
  <si>
    <t>are already included in the reported fuel prices you are likely to find for any country or region.</t>
  </si>
  <si>
    <t>(In the event you do have pre-subsidy fuel prices, you must subtract out the subsidy before entering</t>
  </si>
  <si>
    <t>fuel price data in this variable, to reflect the pre-tax price seen by fuel purchasers.)</t>
  </si>
  <si>
    <t>Buildings Sectors</t>
  </si>
  <si>
    <t>Since fuel pricing differs between residential and commercial buidlings, the buildings</t>
  </si>
  <si>
    <t>sector has been split into two "sectors" for purposes of this variable and related calculations.</t>
  </si>
  <si>
    <t>India Data Notes</t>
  </si>
  <si>
    <t>Note:</t>
  </si>
  <si>
    <t>Fuel supply and Demand sectors excluded for India:</t>
  </si>
  <si>
    <t xml:space="preserve">Supply - Hydro, wind, solar, and geothermal do not have fuel cost. Since heat is an intermediary/secondary input to </t>
  </si>
  <si>
    <t xml:space="preserve">industrial processes in India and generated from primary energy sources like coal, bagasse-based cogeneration etc. </t>
  </si>
  <si>
    <t xml:space="preserve">it is not included as a primary fuel source. Hydrogen is not considered as there is no BAU policy for the fuel in India as yet. </t>
  </si>
  <si>
    <t>These sheets contain zeroes.</t>
  </si>
  <si>
    <t>Demand - District Heat and LULUCF sectors are not considered for India</t>
  </si>
  <si>
    <t>Start year prices for 2018:</t>
  </si>
  <si>
    <t>We account for the ethanol procurement price on a BTU basis, within the blended gasoline</t>
  </si>
  <si>
    <t xml:space="preserve">price for the ratio that is blended as of 2019. The price works out to be nearly the same as </t>
  </si>
  <si>
    <t xml:space="preserve">gasoline as the current blending % achieved is very low. The current % of blending in diesel </t>
  </si>
  <si>
    <t>is negligible. Hence, we consider the same prices as gasoline and diesel for both biofuels.</t>
  </si>
  <si>
    <t>Values are updated to 2018 to the extent available.</t>
  </si>
  <si>
    <t>Start year prices are from Indian sources except for Nuclear Fuel and Heavy Fuel Oil</t>
  </si>
  <si>
    <t xml:space="preserve">for which data is unavailable. </t>
  </si>
  <si>
    <t>In case of Municipal Solid Waste (MSW), MNRE's 2018 guidelines on waste-to-energy (WTE) states the objective</t>
  </si>
  <si>
    <t>of promoting recovery of energy through biogas/bioCNG/enriched biogas/power from urban, industrial</t>
  </si>
  <si>
    <t>and agricultural wastes; and captive power and thermal use through gasification in industries.</t>
  </si>
  <si>
    <t xml:space="preserve">For fuel cost in MSW, due to lack of cost norms specific to MSW in CERC's latest </t>
  </si>
  <si>
    <t xml:space="preserve">RE tariff order, we refer to the 'tipping fee' paid in a New Delhi project, which </t>
  </si>
  <si>
    <t>can include waste collection sorting and other handling costs, depending on the region.</t>
  </si>
  <si>
    <t xml:space="preserve">Tipping fees coupled with supportive tariffs are the model increasingly used worldwide for </t>
  </si>
  <si>
    <t>WTE projects. We use the representative fee from the Delhi case in the start year,</t>
  </si>
  <si>
    <t>and hold constant till 2050 due to lack of escalation norms. Since WTE plants are gas-based,</t>
  </si>
  <si>
    <t>we consider the energy content to be same as biomass.</t>
  </si>
  <si>
    <t xml:space="preserve">EPS 2.0 has a single CSV input sheet for either jet fuel or kerosene. Since the consumption </t>
  </si>
  <si>
    <t xml:space="preserve">of jet fuel (ATF/7623 kt) is much higher than Kerosene (SKO/3845 kt) in 2018, we use jet fuel </t>
  </si>
  <si>
    <t xml:space="preserve">in the input. Further, in the BAU case, govt. plans to gradually increase kerosene price with </t>
  </si>
  <si>
    <t xml:space="preserve">the aim to eventually phase out kerosene subsidies (alongside schemes to encourage adoption of </t>
  </si>
  <si>
    <t>LPG through Direct Benefit Transfer and the Saubhagya scheme for access to electrification).</t>
  </si>
  <si>
    <t xml:space="preserve">Sectors to which Consumption of fuels apply is as per available data on major sectors which contribute to </t>
  </si>
  <si>
    <t xml:space="preserve">consumption of each fuel. </t>
  </si>
  <si>
    <t>Biomass is assumed to be used in all sectors except transport.</t>
  </si>
  <si>
    <t>Diesel is assumed to be also used in buildings due to its widespread usage in backup power generation</t>
  </si>
  <si>
    <t>Future year scaling:</t>
  </si>
  <si>
    <t>Future year scaling for following fuels is as per rate of change each year relative to 2017 base, in AEO's projections till 2050:</t>
  </si>
  <si>
    <t>(AEO's relative rates of change are applied to the India Start Year Prices)</t>
  </si>
  <si>
    <t>- Electricity</t>
  </si>
  <si>
    <t>- Coal</t>
  </si>
  <si>
    <t>- Natural Gas</t>
  </si>
  <si>
    <t>- Nuclear</t>
  </si>
  <si>
    <t>- Petroleum Gasoline &amp; Diesel</t>
  </si>
  <si>
    <t>- Biofuel Gasoline &amp; Diesel</t>
  </si>
  <si>
    <t>- Jet fuel</t>
  </si>
  <si>
    <t>- Lignite</t>
  </si>
  <si>
    <t>- Crude Oil</t>
  </si>
  <si>
    <t>- Heavy fuel Oil</t>
  </si>
  <si>
    <t>- LPG</t>
  </si>
  <si>
    <t>Biomass and MSW prices are taken to be constant in real dollars throughout the model run.</t>
  </si>
  <si>
    <t xml:space="preserve">We assume the price of biofuel diesel scales by the same percentage as petroleum-diesel </t>
  </si>
  <si>
    <t>in respective sectors of AEO projections.</t>
  </si>
  <si>
    <t>Currency Year Adjustment</t>
  </si>
  <si>
    <t>The EIA SEDS document reports dollars that are not adjusted for inflation (according to associated technical notes document).  We</t>
  </si>
  <si>
    <t>use the 2014 row, so it is reported in 2014 dollars.</t>
  </si>
  <si>
    <t>We adjust dollars of the following years to 2012 dollars using the following conversion factors:</t>
  </si>
  <si>
    <t>2019 to 2012</t>
  </si>
  <si>
    <t>2018 to 2012; used for EIA AEO 2018 and DOE Clean Cities report</t>
  </si>
  <si>
    <t>2015 to 2012; used for CEC/CARB hydrogen report</t>
  </si>
  <si>
    <t>2014 to 2012; used for coal prices</t>
  </si>
  <si>
    <t>2011 to 2012; used for Euroheat and Power statistics</t>
  </si>
  <si>
    <t>See "cpi.xlsx" in the InputData folder for source information.</t>
  </si>
  <si>
    <t>Crude Oil Heat Content</t>
  </si>
  <si>
    <t>million BTU / barrel (U.S.-produced crude)</t>
  </si>
  <si>
    <t>million BTU / barrel (imported crude)</t>
  </si>
  <si>
    <t>Source: EIA AEO 2019, Appendix G, Conversion Factors</t>
  </si>
  <si>
    <t>For the United States EPS, we use West Texas Intermediate as our crude benchmark, as this is typical in the U.S.</t>
  </si>
  <si>
    <t>When adapting the EPS to other countries, using Brent crude (also available in AEO table 12) is advised, and</t>
  </si>
  <si>
    <t>the heat content used should be switched to the value for "imported" crude above.</t>
  </si>
  <si>
    <t>Municipal Solid Waste Prices</t>
  </si>
  <si>
    <t>Rather than costing money, companies usually pay a "tipping fee" to the processor for accepting their</t>
  </si>
  <si>
    <t>municipal solid waste.  This would imply a negative fuel price.  However, there may be extra expenses</t>
  </si>
  <si>
    <t>associated with sorting the waste so that only suitable MSW is combusted, while other items (such as</t>
  </si>
  <si>
    <t>electronics and batteries, which should not have been part of the MSW stream) don't get combusted.</t>
  </si>
  <si>
    <t>For simplicity, we assume that the added processing costs of dealing with MSW offset the tipping fees,</t>
  </si>
  <si>
    <t>resulting in a fuel cost of zero.   (This assumes MSW power plants get all their profit from selling power,</t>
  </si>
  <si>
    <t>and they break even on the tipping fees.)</t>
  </si>
  <si>
    <t>23. Information on Prices, Taxes and Under-recoveries/Subsidies</t>
  </si>
  <si>
    <t xml:space="preserve">Price buildup of petroleum products (Rs./litre/Cylinder) </t>
  </si>
  <si>
    <t>Particulars</t>
  </si>
  <si>
    <t>Petrol</t>
  </si>
  <si>
    <t>Diesel</t>
  </si>
  <si>
    <t>Price charged to dealers (excluding Excise Duty and VAT)</t>
  </si>
  <si>
    <t>Excise Duty</t>
  </si>
  <si>
    <t>|</t>
  </si>
  <si>
    <t>Dealer Commission (Average)</t>
  </si>
  <si>
    <t>|&lt;-- Tax component</t>
  </si>
  <si>
    <t>VAT (incl VAT on dealer commission)</t>
  </si>
  <si>
    <t>Retail selling price (RSP) -RoundedFO</t>
  </si>
  <si>
    <t>Tax percentage</t>
  </si>
  <si>
    <t>Source:  Snapshot of India's Oil &amp; Gas Data, Dec 2021 (PPAC)</t>
  </si>
  <si>
    <t>Table 23, Page 18</t>
  </si>
  <si>
    <t>Note: We include Excise Duty and Dealer commission as it is passed on to the consumer in the final retail price</t>
  </si>
  <si>
    <t>VII.3 Sales tax rates applicable on crude oil, natural gas and petroleum products (Contd...)</t>
  </si>
  <si>
    <t>(Excerpt for Crude Oil, Natural Gas and ATF (Bonded))</t>
  </si>
  <si>
    <t>(As on 01.04.2022)</t>
  </si>
  <si>
    <r>
      <rPr>
        <sz val="8"/>
        <color rgb="FF231F20"/>
        <rFont val="Calibri"/>
        <family val="2"/>
      </rPr>
      <t>(in Percentage)</t>
    </r>
  </si>
  <si>
    <r>
      <rPr>
        <b/>
        <sz val="7"/>
        <color rgb="FF231F20"/>
        <rFont val="Calibri"/>
        <family val="2"/>
      </rPr>
      <t>State/U.T</t>
    </r>
  </si>
  <si>
    <r>
      <rPr>
        <b/>
        <sz val="7"/>
        <color rgb="FF231F20"/>
        <rFont val="Calibri"/>
        <family val="2"/>
      </rPr>
      <t>Crude Oil</t>
    </r>
  </si>
  <si>
    <r>
      <rPr>
        <b/>
        <sz val="7"/>
        <color rgb="FF231F20"/>
        <rFont val="Calibri"/>
        <family val="2"/>
      </rPr>
      <t>Natural Gas</t>
    </r>
  </si>
  <si>
    <r>
      <rPr>
        <b/>
        <sz val="7"/>
        <color rgb="FF231F20"/>
        <rFont val="Calibri"/>
        <family val="2"/>
      </rPr>
      <t>MS (Petrol)</t>
    </r>
  </si>
  <si>
    <r>
      <rPr>
        <b/>
        <sz val="7"/>
        <color rgb="FF231F20"/>
        <rFont val="Calibri"/>
        <family val="2"/>
      </rPr>
      <t>Branded Petrol</t>
    </r>
  </si>
  <si>
    <r>
      <rPr>
        <b/>
        <sz val="7"/>
        <color rgb="FF231F20"/>
        <rFont val="Calibri"/>
        <family val="2"/>
      </rPr>
      <t>HSD (Diesel)</t>
    </r>
  </si>
  <si>
    <r>
      <rPr>
        <b/>
        <sz val="7"/>
        <color rgb="FF231F20"/>
        <rFont val="Calibri"/>
        <family val="2"/>
      </rPr>
      <t>Branded Diesel</t>
    </r>
  </si>
  <si>
    <r>
      <rPr>
        <b/>
        <sz val="7"/>
        <color rgb="FF231F20"/>
        <rFont val="Calibri"/>
        <family val="2"/>
      </rPr>
      <t>Naphtha</t>
    </r>
  </si>
  <si>
    <r>
      <rPr>
        <b/>
        <sz val="8"/>
        <color rgb="FF231F20"/>
        <rFont val="Calibri"/>
        <family val="2"/>
      </rPr>
      <t>LPG(Domestic)</t>
    </r>
  </si>
  <si>
    <r>
      <rPr>
        <b/>
        <sz val="8"/>
        <color rgb="FF231F20"/>
        <rFont val="Calibri"/>
        <family val="2"/>
      </rPr>
      <t>LPG (Non Dom)</t>
    </r>
  </si>
  <si>
    <r>
      <rPr>
        <b/>
        <sz val="8"/>
        <color rgb="FF231F20"/>
        <rFont val="Calibri"/>
        <family val="2"/>
      </rPr>
      <t>AUTO LPG</t>
    </r>
  </si>
  <si>
    <r>
      <rPr>
        <b/>
        <sz val="8"/>
        <color rgb="FF231F20"/>
        <rFont val="Calibri"/>
        <family val="2"/>
      </rPr>
      <t>SKO (PDS)</t>
    </r>
  </si>
  <si>
    <r>
      <rPr>
        <b/>
        <sz val="8"/>
        <color rgb="FF231F20"/>
        <rFont val="Calibri"/>
        <family val="2"/>
      </rPr>
      <t>SKO(IND)</t>
    </r>
  </si>
  <si>
    <r>
      <rPr>
        <b/>
        <sz val="8"/>
        <color rgb="FF231F20"/>
        <rFont val="Calibri"/>
        <family val="2"/>
      </rPr>
      <t>FO</t>
    </r>
  </si>
  <si>
    <r>
      <rPr>
        <b/>
        <sz val="8"/>
        <color rgb="FF231F20"/>
        <rFont val="Calibri"/>
        <family val="2"/>
      </rPr>
      <t>LSHS</t>
    </r>
  </si>
  <si>
    <r>
      <rPr>
        <b/>
        <sz val="8"/>
        <color rgb="FF231F20"/>
        <rFont val="Calibri"/>
        <family val="2"/>
      </rPr>
      <t>ATF (Duty Paid/ Bonded)</t>
    </r>
  </si>
  <si>
    <r>
      <rPr>
        <b/>
        <sz val="8"/>
        <color rgb="FF231F20"/>
        <rFont val="Calibri"/>
        <family val="2"/>
      </rPr>
      <t xml:space="preserve">ATF
</t>
    </r>
    <r>
      <rPr>
        <b/>
        <sz val="8"/>
        <color rgb="FF231F20"/>
        <rFont val="Calibri"/>
        <family val="2"/>
      </rPr>
      <t>Declared</t>
    </r>
  </si>
  <si>
    <r>
      <rPr>
        <b/>
        <sz val="8"/>
        <color rgb="FF231F20"/>
        <rFont val="Calibri"/>
        <family val="2"/>
      </rPr>
      <t xml:space="preserve">ATF (When Sold to Aircraft having maximum take  off mass of &lt; 40000 Kgs, operated by scheduled
</t>
    </r>
    <r>
      <rPr>
        <b/>
        <sz val="8"/>
        <color rgb="FF231F20"/>
        <rFont val="Calibri"/>
        <family val="2"/>
      </rPr>
      <t>airlines) i.e. declared goods under CST Act</t>
    </r>
  </si>
  <si>
    <r>
      <rPr>
        <b/>
        <sz val="8"/>
        <color rgb="FF231F20"/>
        <rFont val="Calibri"/>
        <family val="2"/>
      </rPr>
      <t>BITUMEN</t>
    </r>
  </si>
  <si>
    <r>
      <rPr>
        <b/>
        <sz val="8"/>
        <color rgb="FF231F20"/>
        <rFont val="Calibri"/>
        <family val="2"/>
      </rPr>
      <t>LDO</t>
    </r>
  </si>
  <si>
    <r>
      <rPr>
        <b/>
        <sz val="8"/>
        <color rgb="FF231F20"/>
        <rFont val="Calibri"/>
        <family val="2"/>
      </rPr>
      <t>LUBE</t>
    </r>
  </si>
  <si>
    <r>
      <rPr>
        <b/>
        <sz val="8"/>
        <color rgb="FF231F20"/>
        <rFont val="Calibri"/>
        <family val="2"/>
      </rPr>
      <t>SULPHUR</t>
    </r>
  </si>
  <si>
    <r>
      <rPr>
        <b/>
        <sz val="8"/>
        <color rgb="FF231F20"/>
        <rFont val="Calibri"/>
        <family val="2"/>
      </rPr>
      <t>ASPHALT</t>
    </r>
  </si>
  <si>
    <t>ATF Consumption</t>
  </si>
  <si>
    <t>NG Consumption</t>
  </si>
  <si>
    <r>
      <rPr>
        <sz val="7"/>
        <color rgb="FF231F20"/>
        <rFont val="Calibri"/>
        <family val="2"/>
      </rPr>
      <t>Andhra Pradesh</t>
    </r>
  </si>
  <si>
    <r>
      <rPr>
        <sz val="7"/>
        <color rgb="FF231F20"/>
        <rFont val="Calibri"/>
        <family val="2"/>
      </rPr>
      <t>Arunachal Pradesh</t>
    </r>
  </si>
  <si>
    <r>
      <rPr>
        <sz val="7"/>
        <color rgb="FF231F20"/>
        <rFont val="Calibri"/>
        <family val="2"/>
      </rPr>
      <t>Assam</t>
    </r>
  </si>
  <si>
    <r>
      <rPr>
        <sz val="7"/>
        <color rgb="FF231F20"/>
        <rFont val="Calibri"/>
        <family val="2"/>
      </rPr>
      <t>Bihar</t>
    </r>
  </si>
  <si>
    <r>
      <rPr>
        <sz val="7"/>
        <color rgb="FF231F20"/>
        <rFont val="Calibri"/>
        <family val="2"/>
      </rPr>
      <t>Chandigarh</t>
    </r>
  </si>
  <si>
    <r>
      <rPr>
        <sz val="7"/>
        <color rgb="FF231F20"/>
        <rFont val="Calibri"/>
        <family val="2"/>
      </rPr>
      <t>Chhattisgarh</t>
    </r>
  </si>
  <si>
    <r>
      <rPr>
        <sz val="7"/>
        <color rgb="FF231F20"/>
        <rFont val="Calibri"/>
        <family val="2"/>
      </rPr>
      <t>Delhi</t>
    </r>
  </si>
  <si>
    <r>
      <rPr>
        <sz val="7"/>
        <color rgb="FF231F20"/>
        <rFont val="Calibri"/>
        <family val="2"/>
      </rPr>
      <t>Goa</t>
    </r>
  </si>
  <si>
    <r>
      <rPr>
        <sz val="7"/>
        <color rgb="FF231F20"/>
        <rFont val="Calibri"/>
        <family val="2"/>
      </rPr>
      <t>Gujarat</t>
    </r>
  </si>
  <si>
    <r>
      <rPr>
        <sz val="7"/>
        <color rgb="FF231F20"/>
        <rFont val="Calibri"/>
        <family val="2"/>
      </rPr>
      <t>Haryana</t>
    </r>
  </si>
  <si>
    <r>
      <rPr>
        <sz val="7"/>
        <color rgb="FF231F20"/>
        <rFont val="Calibri"/>
        <family val="2"/>
      </rPr>
      <t>Himachal Pradesh</t>
    </r>
  </si>
  <si>
    <r>
      <rPr>
        <sz val="7"/>
        <color rgb="FF231F20"/>
        <rFont val="Calibri"/>
        <family val="2"/>
      </rPr>
      <t>J &amp; K</t>
    </r>
  </si>
  <si>
    <r>
      <rPr>
        <sz val="7"/>
        <color rgb="FF231F20"/>
        <rFont val="Calibri"/>
        <family val="2"/>
      </rPr>
      <t>Jharkhand</t>
    </r>
  </si>
  <si>
    <r>
      <rPr>
        <sz val="7"/>
        <color rgb="FF231F20"/>
        <rFont val="Calibri"/>
        <family val="2"/>
      </rPr>
      <t>Karnataka</t>
    </r>
  </si>
  <si>
    <r>
      <rPr>
        <sz val="7"/>
        <color rgb="FF231F20"/>
        <rFont val="Calibri"/>
        <family val="2"/>
      </rPr>
      <t>Kerala</t>
    </r>
  </si>
  <si>
    <r>
      <rPr>
        <sz val="7"/>
        <color rgb="FF231F20"/>
        <rFont val="Calibri"/>
        <family val="2"/>
      </rPr>
      <t>Madhya Pradesh</t>
    </r>
  </si>
  <si>
    <r>
      <rPr>
        <sz val="7"/>
        <color rgb="FF231F20"/>
        <rFont val="Calibri"/>
        <family val="2"/>
      </rPr>
      <t>Maharashtra</t>
    </r>
  </si>
  <si>
    <r>
      <rPr>
        <sz val="7"/>
        <color rgb="FF231F20"/>
        <rFont val="Calibri"/>
        <family val="2"/>
      </rPr>
      <t>Manipur</t>
    </r>
  </si>
  <si>
    <r>
      <rPr>
        <sz val="7"/>
        <color rgb="FF231F20"/>
        <rFont val="Calibri"/>
        <family val="2"/>
      </rPr>
      <t>Meghalaya</t>
    </r>
  </si>
  <si>
    <r>
      <rPr>
        <sz val="7"/>
        <color rgb="FF231F20"/>
        <rFont val="Calibri"/>
        <family val="2"/>
      </rPr>
      <t>Mizoram</t>
    </r>
  </si>
  <si>
    <r>
      <rPr>
        <sz val="7"/>
        <color rgb="FF231F20"/>
        <rFont val="Calibri"/>
        <family val="2"/>
      </rPr>
      <t>Nagaland</t>
    </r>
  </si>
  <si>
    <r>
      <rPr>
        <sz val="7"/>
        <color rgb="FF231F20"/>
        <rFont val="Calibri"/>
        <family val="2"/>
      </rPr>
      <t>Odisha</t>
    </r>
  </si>
  <si>
    <r>
      <rPr>
        <sz val="7"/>
        <color rgb="FF231F20"/>
        <rFont val="Calibri"/>
        <family val="2"/>
      </rPr>
      <t>Pondicherry</t>
    </r>
  </si>
  <si>
    <r>
      <rPr>
        <sz val="7"/>
        <color rgb="FF231F20"/>
        <rFont val="Calibri"/>
        <family val="2"/>
      </rPr>
      <t>Punjab</t>
    </r>
  </si>
  <si>
    <r>
      <rPr>
        <sz val="7"/>
        <color rgb="FF231F20"/>
        <rFont val="Calibri"/>
        <family val="2"/>
      </rPr>
      <t>Rajasthan</t>
    </r>
  </si>
  <si>
    <r>
      <rPr>
        <sz val="7"/>
        <color rgb="FF231F20"/>
        <rFont val="Calibri"/>
        <family val="2"/>
      </rPr>
      <t>Sikkim</t>
    </r>
  </si>
  <si>
    <r>
      <rPr>
        <sz val="7"/>
        <color rgb="FF231F20"/>
        <rFont val="Calibri"/>
        <family val="2"/>
      </rPr>
      <t>Silvassa/DNH</t>
    </r>
  </si>
  <si>
    <r>
      <rPr>
        <sz val="7"/>
        <color rgb="FF231F20"/>
        <rFont val="Calibri"/>
        <family val="2"/>
      </rPr>
      <t>Tamil Nadu</t>
    </r>
  </si>
  <si>
    <r>
      <rPr>
        <sz val="7"/>
        <color rgb="FF231F20"/>
        <rFont val="Calibri"/>
        <family val="2"/>
      </rPr>
      <t>Telangana</t>
    </r>
  </si>
  <si>
    <r>
      <rPr>
        <sz val="7"/>
        <color rgb="FF231F20"/>
        <rFont val="Calibri"/>
        <family val="2"/>
      </rPr>
      <t>Tripura</t>
    </r>
  </si>
  <si>
    <r>
      <rPr>
        <sz val="7"/>
        <color rgb="FF231F20"/>
        <rFont val="Calibri"/>
        <family val="2"/>
      </rPr>
      <t>Uttar Pradesh</t>
    </r>
  </si>
  <si>
    <r>
      <rPr>
        <sz val="7"/>
        <color rgb="FF231F20"/>
        <rFont val="Calibri"/>
        <family val="2"/>
      </rPr>
      <t>Uttarakhand</t>
    </r>
  </si>
  <si>
    <r>
      <rPr>
        <sz val="7"/>
        <color rgb="FF231F20"/>
        <rFont val="Calibri"/>
        <family val="2"/>
      </rPr>
      <t>West Bengal</t>
    </r>
  </si>
  <si>
    <t>Andaman &amp; Nicobar Islands</t>
  </si>
  <si>
    <t>Ladakh</t>
  </si>
  <si>
    <t>Source: Indian Petroleum and Natural Gas Statistics,  2021-22 (MoPNG)</t>
  </si>
  <si>
    <t>Table IV.14, Page 112</t>
  </si>
  <si>
    <t>Tax</t>
  </si>
  <si>
    <t>State</t>
  </si>
  <si>
    <t>Domestic</t>
  </si>
  <si>
    <t>Commercial</t>
  </si>
  <si>
    <t>Agriculture</t>
  </si>
  <si>
    <t>LT Industry</t>
  </si>
  <si>
    <t>HT industry</t>
  </si>
  <si>
    <t>Railway</t>
  </si>
  <si>
    <t>Andhra Pradesh</t>
  </si>
  <si>
    <t>Assam</t>
  </si>
  <si>
    <t>Bihar</t>
  </si>
  <si>
    <t>Chandigarh</t>
  </si>
  <si>
    <t>Delhi</t>
  </si>
  <si>
    <t>Goa</t>
  </si>
  <si>
    <t>Gujarat</t>
  </si>
  <si>
    <t>Haryana</t>
  </si>
  <si>
    <t>Himachal Pradesh</t>
  </si>
  <si>
    <t>Jammu and Kashmir</t>
  </si>
  <si>
    <t>Jharkhand</t>
  </si>
  <si>
    <t>Karnataka</t>
  </si>
  <si>
    <t>Kerala</t>
  </si>
  <si>
    <t>Madhya Pradesh</t>
  </si>
  <si>
    <t>Maharashtra</t>
  </si>
  <si>
    <t>Manipur</t>
  </si>
  <si>
    <t>Meghalaya</t>
  </si>
  <si>
    <t>Orissa</t>
  </si>
  <si>
    <t>Punjab</t>
  </si>
  <si>
    <t>Rajasthan</t>
  </si>
  <si>
    <t>Tamil Nadu</t>
  </si>
  <si>
    <t>Uttarakhand</t>
  </si>
  <si>
    <t>Uttar Pradesh</t>
  </si>
  <si>
    <t>West Bengal</t>
  </si>
  <si>
    <t>Source: CEA</t>
  </si>
  <si>
    <t>Equivalent Tax Rate</t>
  </si>
  <si>
    <t>Consumption</t>
  </si>
  <si>
    <t>Jammu &amp; Kashmir</t>
  </si>
  <si>
    <t>Uttrakhand</t>
  </si>
  <si>
    <t>Industry</t>
  </si>
  <si>
    <t>railway</t>
  </si>
  <si>
    <r>
      <rPr>
        <sz val="10"/>
        <rFont val="Cambria"/>
        <family val="1"/>
      </rPr>
      <t>Andhra Pradesh</t>
    </r>
  </si>
  <si>
    <r>
      <rPr>
        <sz val="10"/>
        <rFont val="Cambria"/>
        <family val="1"/>
      </rPr>
      <t>Assam</t>
    </r>
  </si>
  <si>
    <r>
      <rPr>
        <sz val="10"/>
        <rFont val="Cambria"/>
        <family val="1"/>
      </rPr>
      <t>Bihar</t>
    </r>
  </si>
  <si>
    <r>
      <rPr>
        <sz val="10"/>
        <rFont val="Cambria"/>
        <family val="1"/>
      </rPr>
      <t>Chattisgarh</t>
    </r>
  </si>
  <si>
    <r>
      <rPr>
        <sz val="10"/>
        <rFont val="Cambria"/>
        <family val="1"/>
      </rPr>
      <t>Delhi</t>
    </r>
  </si>
  <si>
    <r>
      <rPr>
        <sz val="10"/>
        <rFont val="Cambria"/>
        <family val="1"/>
      </rPr>
      <t>Gujarat</t>
    </r>
  </si>
  <si>
    <r>
      <rPr>
        <sz val="10"/>
        <rFont val="Cambria"/>
        <family val="1"/>
      </rPr>
      <t>Haryana</t>
    </r>
  </si>
  <si>
    <r>
      <rPr>
        <sz val="10"/>
        <rFont val="Cambria"/>
        <family val="1"/>
      </rPr>
      <t>Jammu &amp; Kashmir</t>
    </r>
  </si>
  <si>
    <r>
      <rPr>
        <sz val="10"/>
        <rFont val="Cambria"/>
        <family val="1"/>
      </rPr>
      <t>Jharkhand</t>
    </r>
  </si>
  <si>
    <r>
      <rPr>
        <sz val="10"/>
        <rFont val="Cambria"/>
        <family val="1"/>
      </rPr>
      <t>Karnataka</t>
    </r>
  </si>
  <si>
    <r>
      <rPr>
        <sz val="10"/>
        <rFont val="Cambria"/>
        <family val="1"/>
      </rPr>
      <t>Kerala</t>
    </r>
  </si>
  <si>
    <r>
      <rPr>
        <sz val="10"/>
        <rFont val="Cambria"/>
        <family val="1"/>
      </rPr>
      <t>Madhya Pradesh</t>
    </r>
  </si>
  <si>
    <r>
      <rPr>
        <sz val="10"/>
        <rFont val="Cambria"/>
        <family val="1"/>
      </rPr>
      <t>Maharashtra</t>
    </r>
  </si>
  <si>
    <r>
      <rPr>
        <sz val="10"/>
        <rFont val="Cambria"/>
        <family val="1"/>
      </rPr>
      <t>Meghalaya</t>
    </r>
  </si>
  <si>
    <r>
      <rPr>
        <sz val="10"/>
        <rFont val="Cambria"/>
        <family val="1"/>
      </rPr>
      <t>Orissa</t>
    </r>
  </si>
  <si>
    <r>
      <rPr>
        <sz val="10"/>
        <rFont val="Cambria"/>
        <family val="1"/>
      </rPr>
      <t>Punjab</t>
    </r>
  </si>
  <si>
    <r>
      <rPr>
        <sz val="10"/>
        <rFont val="Cambria"/>
        <family val="1"/>
      </rPr>
      <t>Rajasthan</t>
    </r>
  </si>
  <si>
    <r>
      <rPr>
        <sz val="10"/>
        <rFont val="Cambria"/>
        <family val="1"/>
      </rPr>
      <t>Tamil Nadu</t>
    </r>
  </si>
  <si>
    <r>
      <rPr>
        <sz val="10"/>
        <rFont val="Cambria"/>
        <family val="1"/>
      </rPr>
      <t>Uttar Pradesh</t>
    </r>
  </si>
  <si>
    <r>
      <rPr>
        <sz val="10"/>
        <rFont val="Cambria"/>
        <family val="1"/>
      </rPr>
      <t>Uttarakhand</t>
    </r>
  </si>
  <si>
    <r>
      <rPr>
        <sz val="10"/>
        <rFont val="Cambria"/>
        <family val="1"/>
      </rPr>
      <t>West Bengal</t>
    </r>
  </si>
  <si>
    <r>
      <rPr>
        <b/>
        <i/>
        <sz val="11"/>
        <rFont val="Cambria"/>
        <family val="1"/>
      </rPr>
      <t>II. EDs</t>
    </r>
  </si>
  <si>
    <r>
      <rPr>
        <sz val="10"/>
        <rFont val="Cambria"/>
        <family val="1"/>
      </rPr>
      <t>Arunachal Pradesh</t>
    </r>
  </si>
  <si>
    <r>
      <rPr>
        <sz val="10"/>
        <rFont val="Cambria"/>
        <family val="1"/>
      </rPr>
      <t>Goa</t>
    </r>
  </si>
  <si>
    <r>
      <rPr>
        <sz val="10"/>
        <rFont val="Cambria"/>
        <family val="1"/>
      </rPr>
      <t>Manipur</t>
    </r>
  </si>
  <si>
    <r>
      <rPr>
        <sz val="10"/>
        <rFont val="Cambria"/>
        <family val="1"/>
      </rPr>
      <t>Mizoram</t>
    </r>
  </si>
  <si>
    <r>
      <rPr>
        <sz val="10"/>
        <rFont val="Cambria"/>
        <family val="1"/>
      </rPr>
      <t>Nagaland</t>
    </r>
  </si>
  <si>
    <r>
      <rPr>
        <sz val="10"/>
        <rFont val="Cambria"/>
        <family val="1"/>
      </rPr>
      <t>Pondicherry</t>
    </r>
  </si>
  <si>
    <r>
      <rPr>
        <sz val="10"/>
        <rFont val="Cambria"/>
        <family val="1"/>
      </rPr>
      <t>Sikkim</t>
    </r>
  </si>
  <si>
    <r>
      <rPr>
        <sz val="10"/>
        <rFont val="Cambria"/>
        <family val="1"/>
      </rPr>
      <t>Tripura</t>
    </r>
  </si>
  <si>
    <r>
      <rPr>
        <b/>
        <sz val="8"/>
        <rFont val="Cambria"/>
        <family val="1"/>
      </rPr>
      <t>S.No</t>
    </r>
  </si>
  <si>
    <r>
      <rPr>
        <b/>
        <sz val="8"/>
        <rFont val="Cambria"/>
        <family val="1"/>
      </rPr>
      <t>State</t>
    </r>
  </si>
  <si>
    <r>
      <rPr>
        <b/>
        <sz val="8"/>
        <rFont val="Cambria"/>
        <family val="1"/>
      </rPr>
      <t>Domestic</t>
    </r>
  </si>
  <si>
    <r>
      <rPr>
        <b/>
        <sz val="8"/>
        <rFont val="Cambria"/>
        <family val="1"/>
      </rPr>
      <t>Commer- cial</t>
    </r>
  </si>
  <si>
    <r>
      <rPr>
        <b/>
        <sz val="8"/>
        <rFont val="Cambria"/>
        <family val="1"/>
      </rPr>
      <t>Agri/ irrig.</t>
    </r>
  </si>
  <si>
    <r>
      <rPr>
        <b/>
        <sz val="8"/>
        <rFont val="Cambria"/>
        <family val="1"/>
      </rPr>
      <t>Industry</t>
    </r>
  </si>
  <si>
    <r>
      <rPr>
        <b/>
        <sz val="8"/>
        <rFont val="Cambria"/>
        <family val="1"/>
      </rPr>
      <t>Railway traction</t>
    </r>
  </si>
  <si>
    <r>
      <rPr>
        <b/>
        <sz val="8"/>
        <rFont val="Cambria"/>
        <family val="1"/>
      </rPr>
      <t>Total</t>
    </r>
  </si>
  <si>
    <r>
      <rPr>
        <b/>
        <i/>
        <sz val="8"/>
        <rFont val="Cambria"/>
        <family val="1"/>
      </rPr>
      <t>I. SPUs</t>
    </r>
  </si>
  <si>
    <t>domestic</t>
  </si>
  <si>
    <t>commercial</t>
  </si>
  <si>
    <t>agriculture</t>
  </si>
  <si>
    <t>industry</t>
  </si>
  <si>
    <r>
      <rPr>
        <sz val="8"/>
        <rFont val="Cambria"/>
        <family val="1"/>
      </rPr>
      <t>Andhra Pradesh</t>
    </r>
  </si>
  <si>
    <r>
      <rPr>
        <sz val="8"/>
        <rFont val="Cambria"/>
        <family val="1"/>
      </rPr>
      <t>Assam</t>
    </r>
  </si>
  <si>
    <r>
      <rPr>
        <sz val="8"/>
        <rFont val="Cambria"/>
        <family val="1"/>
      </rPr>
      <t>Bihar</t>
    </r>
  </si>
  <si>
    <r>
      <rPr>
        <sz val="8"/>
        <rFont val="Cambria"/>
        <family val="1"/>
      </rPr>
      <t>Chhatisgarh</t>
    </r>
  </si>
  <si>
    <r>
      <rPr>
        <sz val="8"/>
        <rFont val="Cambria"/>
        <family val="1"/>
      </rPr>
      <t>Delhi</t>
    </r>
  </si>
  <si>
    <r>
      <rPr>
        <sz val="8"/>
        <rFont val="Cambria"/>
        <family val="1"/>
      </rPr>
      <t>Gujarat</t>
    </r>
  </si>
  <si>
    <r>
      <rPr>
        <sz val="8"/>
        <rFont val="Cambria"/>
        <family val="1"/>
      </rPr>
      <t>Haryana</t>
    </r>
  </si>
  <si>
    <r>
      <rPr>
        <sz val="8"/>
        <rFont val="Cambria"/>
        <family val="1"/>
      </rPr>
      <t>Himachal Pradesh</t>
    </r>
  </si>
  <si>
    <r>
      <rPr>
        <sz val="8"/>
        <rFont val="Cambria"/>
        <family val="1"/>
      </rPr>
      <t>Jammu &amp; Kashmir</t>
    </r>
  </si>
  <si>
    <r>
      <rPr>
        <sz val="8"/>
        <rFont val="Cambria"/>
        <family val="1"/>
      </rPr>
      <t>Jharkhand</t>
    </r>
  </si>
  <si>
    <r>
      <rPr>
        <sz val="8"/>
        <rFont val="Cambria"/>
        <family val="1"/>
      </rPr>
      <t>Karnataka</t>
    </r>
  </si>
  <si>
    <r>
      <rPr>
        <sz val="8"/>
        <rFont val="Cambria"/>
        <family val="1"/>
      </rPr>
      <t>Kerala</t>
    </r>
  </si>
  <si>
    <r>
      <rPr>
        <sz val="8"/>
        <rFont val="Cambria"/>
        <family val="1"/>
      </rPr>
      <t>Madhya Pradesh</t>
    </r>
  </si>
  <si>
    <r>
      <rPr>
        <sz val="8"/>
        <rFont val="Cambria"/>
        <family val="1"/>
      </rPr>
      <t>Maharashtra</t>
    </r>
  </si>
  <si>
    <r>
      <rPr>
        <sz val="8"/>
        <rFont val="Cambria"/>
        <family val="1"/>
      </rPr>
      <t>Meghalaya</t>
    </r>
  </si>
  <si>
    <r>
      <rPr>
        <sz val="8"/>
        <rFont val="Cambria"/>
        <family val="1"/>
      </rPr>
      <t>Orissa</t>
    </r>
  </si>
  <si>
    <r>
      <rPr>
        <sz val="8"/>
        <rFont val="Cambria"/>
        <family val="1"/>
      </rPr>
      <t>Punjab</t>
    </r>
  </si>
  <si>
    <r>
      <rPr>
        <sz val="8"/>
        <rFont val="Cambria"/>
        <family val="1"/>
      </rPr>
      <t>Rajasthan</t>
    </r>
  </si>
  <si>
    <r>
      <rPr>
        <sz val="8"/>
        <rFont val="Cambria"/>
        <family val="1"/>
      </rPr>
      <t>Tamil Nadu</t>
    </r>
  </si>
  <si>
    <r>
      <rPr>
        <sz val="8"/>
        <rFont val="Cambria"/>
        <family val="1"/>
      </rPr>
      <t>Uttar Pradesh</t>
    </r>
  </si>
  <si>
    <r>
      <rPr>
        <sz val="8"/>
        <rFont val="Cambria"/>
        <family val="1"/>
      </rPr>
      <t>Uttrakhand</t>
    </r>
  </si>
  <si>
    <r>
      <rPr>
        <sz val="8"/>
        <rFont val="Cambria"/>
        <family val="1"/>
      </rPr>
      <t>West Bengal</t>
    </r>
  </si>
  <si>
    <r>
      <rPr>
        <b/>
        <sz val="8"/>
        <rFont val="Cambria"/>
        <family val="1"/>
      </rPr>
      <t>Sub-total :(I)                     143757.8        47709.2      138983.2        197417.7       10911.2       18762.0        46142.8         603683.6</t>
    </r>
  </si>
  <si>
    <r>
      <rPr>
        <b/>
        <i/>
        <sz val="8"/>
        <rFont val="Cambria"/>
        <family val="1"/>
      </rPr>
      <t>II EDs</t>
    </r>
  </si>
  <si>
    <r>
      <rPr>
        <sz val="8"/>
        <rFont val="Cambria"/>
        <family val="1"/>
      </rPr>
      <t>Arunachal Pradesh</t>
    </r>
  </si>
  <si>
    <r>
      <rPr>
        <sz val="8"/>
        <rFont val="Cambria"/>
        <family val="1"/>
      </rPr>
      <t>Goa</t>
    </r>
  </si>
  <si>
    <r>
      <rPr>
        <sz val="8"/>
        <rFont val="Cambria"/>
        <family val="1"/>
      </rPr>
      <t>Manipur</t>
    </r>
  </si>
  <si>
    <r>
      <rPr>
        <sz val="8"/>
        <rFont val="Cambria"/>
        <family val="1"/>
      </rPr>
      <t>Mizoram</t>
    </r>
  </si>
  <si>
    <r>
      <rPr>
        <sz val="8"/>
        <rFont val="Cambria"/>
        <family val="1"/>
      </rPr>
      <t>Nagaland</t>
    </r>
  </si>
  <si>
    <r>
      <rPr>
        <sz val="8"/>
        <rFont val="Cambria"/>
        <family val="1"/>
      </rPr>
      <t>Sikkim</t>
    </r>
  </si>
  <si>
    <r>
      <rPr>
        <sz val="8"/>
        <rFont val="Cambria"/>
        <family val="1"/>
      </rPr>
      <t>Tripura</t>
    </r>
  </si>
  <si>
    <r>
      <rPr>
        <b/>
        <sz val="8"/>
        <rFont val="Cambria"/>
        <family val="1"/>
      </rPr>
      <t>Sub-total   :(II)</t>
    </r>
  </si>
  <si>
    <t>V.13 State-wise Sales of Major Petroleum Products during 2021-22 (P)</t>
  </si>
  <si>
    <r>
      <rPr>
        <sz val="9"/>
        <color rgb="FF231F20"/>
        <rFont val="Calibri"/>
        <family val="2"/>
      </rPr>
      <t>( in '000' Tonnes)</t>
    </r>
  </si>
  <si>
    <t>Region/state</t>
  </si>
  <si>
    <t>Naphtha</t>
  </si>
  <si>
    <t>LPG</t>
  </si>
  <si>
    <t>MS</t>
  </si>
  <si>
    <t>SKO</t>
  </si>
  <si>
    <t>ATF</t>
  </si>
  <si>
    <t>HSD</t>
  </si>
  <si>
    <t>LDO</t>
  </si>
  <si>
    <t>FO</t>
  </si>
  <si>
    <t>HHS/LSHS</t>
  </si>
  <si>
    <t>Lubs/Grs</t>
  </si>
  <si>
    <t>Bitumen</t>
  </si>
  <si>
    <t>Others</t>
  </si>
  <si>
    <t>Total</t>
  </si>
  <si>
    <t>MS Tax Rate</t>
  </si>
  <si>
    <r>
      <rPr>
        <b/>
        <sz val="8"/>
        <color rgb="FF231F20"/>
        <rFont val="Calibri"/>
        <family val="2"/>
      </rPr>
      <t>Region: North</t>
    </r>
  </si>
  <si>
    <t>Arunachal Pradesh</t>
  </si>
  <si>
    <t>Mizoram</t>
  </si>
  <si>
    <t>Nagaland</t>
  </si>
  <si>
    <t>Tripura</t>
  </si>
  <si>
    <t>Sikkim</t>
  </si>
  <si>
    <t>Odisha</t>
  </si>
  <si>
    <t>Andaman &amp; Nicobar</t>
  </si>
  <si>
    <t>Chhattisgarh</t>
  </si>
  <si>
    <t>Dadra&amp;Nagar Haveli, Daman and Diu</t>
  </si>
  <si>
    <t>Daman &amp; Diu</t>
  </si>
  <si>
    <t>Tamilnadu</t>
  </si>
  <si>
    <t>Telangana</t>
  </si>
  <si>
    <t>Lakshadweep</t>
  </si>
  <si>
    <t>Puducherry</t>
  </si>
  <si>
    <t>Total Consumption</t>
  </si>
  <si>
    <t>Source: Petroleum Planning and Analysis Cell.                                                                                                                                               P: Provisional</t>
  </si>
  <si>
    <t>II.17 State-wise Gross &amp; Net Production of Natural Gas in India</t>
  </si>
  <si>
    <t>(Excerpt for Gross Production &amp; Net Production Values)</t>
  </si>
  <si>
    <r>
      <rPr>
        <sz val="9"/>
        <color rgb="FF231F20"/>
        <rFont val="Calibri"/>
        <family val="2"/>
      </rPr>
      <t>(in MMSCM)</t>
    </r>
  </si>
  <si>
    <r>
      <rPr>
        <b/>
        <sz val="9"/>
        <color rgb="FF231F20"/>
        <rFont val="Calibri"/>
        <family val="2"/>
      </rPr>
      <t>State / Utilisation</t>
    </r>
  </si>
  <si>
    <t>2021-22 (P)</t>
  </si>
  <si>
    <r>
      <rPr>
        <b/>
        <sz val="9"/>
        <color rgb="FF231F20"/>
        <rFont val="Calibri"/>
        <family val="2"/>
      </rPr>
      <t>Assam</t>
    </r>
  </si>
  <si>
    <r>
      <rPr>
        <sz val="9"/>
        <color rgb="FF231F20"/>
        <rFont val="Calibri"/>
        <family val="2"/>
      </rPr>
      <t>Gross Production (GP)</t>
    </r>
  </si>
  <si>
    <r>
      <rPr>
        <sz val="9"/>
        <color rgb="FF231F20"/>
        <rFont val="Calibri"/>
        <family val="2"/>
      </rPr>
      <t>Flared</t>
    </r>
  </si>
  <si>
    <r>
      <rPr>
        <sz val="9"/>
        <color rgb="FF231F20"/>
        <rFont val="Calibri"/>
        <family val="2"/>
      </rPr>
      <t>Net Availability</t>
    </r>
  </si>
  <si>
    <r>
      <rPr>
        <sz val="9"/>
        <color rgb="FF231F20"/>
        <rFont val="Calibri"/>
        <family val="2"/>
      </rPr>
      <t>Internal Use+Losses</t>
    </r>
  </si>
  <si>
    <r>
      <rPr>
        <sz val="9"/>
        <color rgb="FF231F20"/>
        <rFont val="Calibri"/>
        <family val="2"/>
      </rPr>
      <t>Net Production (Sales)</t>
    </r>
  </si>
  <si>
    <r>
      <rPr>
        <sz val="9"/>
        <color rgb="FF231F20"/>
        <rFont val="Calibri"/>
        <family val="2"/>
      </rPr>
      <t>% Flared to GP</t>
    </r>
  </si>
  <si>
    <r>
      <rPr>
        <b/>
        <sz val="9"/>
        <color rgb="FF231F20"/>
        <rFont val="Calibri"/>
        <family val="2"/>
      </rPr>
      <t>Arunachal Pradesh</t>
    </r>
  </si>
  <si>
    <r>
      <rPr>
        <sz val="9"/>
        <color rgb="FF231F20"/>
        <rFont val="Calibri"/>
        <family val="2"/>
      </rPr>
      <t>Gross Production</t>
    </r>
  </si>
  <si>
    <r>
      <rPr>
        <b/>
        <sz val="9"/>
        <color rgb="FF231F20"/>
        <rFont val="Calibri"/>
        <family val="2"/>
      </rPr>
      <t>Rajasthan</t>
    </r>
  </si>
  <si>
    <r>
      <rPr>
        <b/>
        <sz val="9"/>
        <color rgb="FF231F20"/>
        <rFont val="Calibri"/>
        <family val="2"/>
      </rPr>
      <t>Gujarat</t>
    </r>
  </si>
  <si>
    <r>
      <rPr>
        <b/>
        <sz val="9"/>
        <color rgb="FF231F20"/>
        <rFont val="Calibri"/>
        <family val="2"/>
      </rPr>
      <t>Tamil Nadu</t>
    </r>
  </si>
  <si>
    <r>
      <rPr>
        <b/>
        <sz val="9"/>
        <color rgb="FF231F20"/>
        <rFont val="Calibri"/>
        <family val="2"/>
      </rPr>
      <t>Andhra Pradesh</t>
    </r>
  </si>
  <si>
    <r>
      <rPr>
        <b/>
        <sz val="9"/>
        <color rgb="FF231F20"/>
        <rFont val="Calibri"/>
        <family val="2"/>
      </rPr>
      <t>A. Total Onshore</t>
    </r>
  </si>
  <si>
    <r>
      <rPr>
        <b/>
        <sz val="9"/>
        <color rgb="FF231F20"/>
        <rFont val="Calibri"/>
        <family val="2"/>
      </rPr>
      <t>B. Offshore</t>
    </r>
  </si>
  <si>
    <r>
      <rPr>
        <b/>
        <sz val="9"/>
        <color rgb="FF231F20"/>
        <rFont val="Calibri"/>
        <family val="2"/>
      </rPr>
      <t>Total (A+B)</t>
    </r>
  </si>
  <si>
    <t>Source: Indian Petroleum and Natural Gas Statistics, 2021-22 (MoPNG)</t>
  </si>
  <si>
    <t>Table II.17, Page 57</t>
  </si>
  <si>
    <t>II.12 Production of Crude Oil and Condensate (Financial Year-wise)</t>
  </si>
  <si>
    <t>State / Region</t>
  </si>
  <si>
    <t>1. Crude Oil Production (TMT)</t>
  </si>
  <si>
    <t>(a) Onshore</t>
  </si>
  <si>
    <t>Tax Rate</t>
  </si>
  <si>
    <t>Total (a)</t>
  </si>
  <si>
    <t>(b) Offshore</t>
  </si>
  <si>
    <t>&lt;-- Weighted tax rate</t>
  </si>
  <si>
    <t>ONGC</t>
  </si>
  <si>
    <t>PSC Regime</t>
  </si>
  <si>
    <t>Total (b)</t>
  </si>
  <si>
    <t>Coal &amp; Lignite Pit head values (2021-22)</t>
  </si>
  <si>
    <t>Pit Head Prices of Non-Coking coal (2023)</t>
  </si>
  <si>
    <t>Coal</t>
  </si>
  <si>
    <t>Lignite</t>
  </si>
  <si>
    <t>Prices  for Power Utilities
(May 2023) (Rs./ton)</t>
  </si>
  <si>
    <t>Production</t>
  </si>
  <si>
    <t>Table I</t>
  </si>
  <si>
    <t>Table II</t>
  </si>
  <si>
    <t>Pit head value</t>
  </si>
  <si>
    <t>Value per unit produced</t>
  </si>
  <si>
    <t>Avg. (Rs./ton)</t>
  </si>
  <si>
    <t>*Price considered for median grade (G9)</t>
  </si>
  <si>
    <t>Source: Ministry of Coal, 2021</t>
  </si>
  <si>
    <t>Source: Price Notification (May 2023), Coal India Ltd.</t>
  </si>
  <si>
    <t>Pit head value - coal directory of India 2020-21</t>
  </si>
  <si>
    <t>Tables I and II</t>
  </si>
  <si>
    <t>Freight Rates (Coal Transport) (Rs./ton)</t>
  </si>
  <si>
    <t>Rs./ton</t>
  </si>
  <si>
    <t>Distance slabs (km)*</t>
  </si>
  <si>
    <t>Class 145A (Wagon load)</t>
  </si>
  <si>
    <t>*Scaling is done relative to per unit pit head value of coal in 2018</t>
  </si>
  <si>
    <t>426 - 500</t>
  </si>
  <si>
    <t>Rate class 145A (Train Rate)</t>
  </si>
  <si>
    <t xml:space="preserve">Pit Head Price </t>
  </si>
  <si>
    <t>GST  (@5%)</t>
  </si>
  <si>
    <t>*Assumption for average distance transported: 
"According to Coal India executives, coal travels about 477 km on average from pithead to destination." -- 
Source: https://economictimes.indiatimes.com/industry/indl-goods/svs/metals-mining/coal-india-looks-to-cut-power-producers-transport-costs/articleshow/61192411.cms?from=mdr</t>
  </si>
  <si>
    <t xml:space="preserve">Compensation Cess 
</t>
  </si>
  <si>
    <t>Royalty (@14%-coal;6%-lignite)</t>
  </si>
  <si>
    <t xml:space="preserve">Transportation </t>
  </si>
  <si>
    <t>Transportation tax* (@5%)</t>
  </si>
  <si>
    <t>Final Price</t>
  </si>
  <si>
    <t>Tax fraction (GST + Cess + Royalty+Transport tax)</t>
  </si>
  <si>
    <t>*Transportation tax of 5% under GST: 
"Under GST, the tax rate on transportation services through rail has been charged at the rate of 5%." -- 
Source: https://cleartax.in/s/6815</t>
  </si>
  <si>
    <t>IV.15: GST Rates Applicable on Select Petroleum Products (As on 01.04.2022)</t>
  </si>
  <si>
    <t>Product</t>
  </si>
  <si>
    <t>Central</t>
  </si>
  <si>
    <t>State/UT</t>
  </si>
  <si>
    <t>(in %)</t>
  </si>
  <si>
    <t>Fuel Oil</t>
  </si>
  <si>
    <t>LPG - Domestic</t>
  </si>
  <si>
    <t>Table IV.15, Page 115</t>
  </si>
  <si>
    <t>Tax Fraction</t>
  </si>
  <si>
    <t>hard coal</t>
  </si>
  <si>
    <t>natural gas</t>
  </si>
  <si>
    <t>petroleum gasoline</t>
  </si>
  <si>
    <t>petroleum diesel</t>
  </si>
  <si>
    <t>jet fuel</t>
  </si>
  <si>
    <t>biofuel gasoline</t>
  </si>
  <si>
    <t>biofuel diesel</t>
  </si>
  <si>
    <t>electricity</t>
  </si>
  <si>
    <t>biomass</t>
  </si>
  <si>
    <t>lignite</t>
  </si>
  <si>
    <t>crude oil</t>
  </si>
  <si>
    <t>heavy fuel oil</t>
  </si>
  <si>
    <t>LPG propane or butane</t>
  </si>
  <si>
    <t>municipal solid waste</t>
  </si>
  <si>
    <t>hydrogen</t>
  </si>
  <si>
    <t>Kersoene (PDS SKO)</t>
  </si>
  <si>
    <t>Rs/liter</t>
  </si>
  <si>
    <t>Share of Price That is Tax (dimensionless)</t>
  </si>
  <si>
    <t>nuclear</t>
  </si>
  <si>
    <t>Hydro</t>
  </si>
  <si>
    <t>Wind</t>
  </si>
  <si>
    <t>Solar</t>
  </si>
  <si>
    <t>Jet Fuel or Kerosene</t>
  </si>
  <si>
    <t>heat</t>
  </si>
  <si>
    <t>Geothermal</t>
  </si>
  <si>
    <t>Currency</t>
  </si>
  <si>
    <t>Historical Consumer Price Index for All Urban Consumers (CPI-U): U.S. city average, all items, index</t>
  </si>
  <si>
    <t>India Inflation Rates</t>
  </si>
  <si>
    <t>See scaling-factors.xlsx for source info</t>
  </si>
  <si>
    <t>See cpi.xlsx for source info</t>
  </si>
  <si>
    <t>Year</t>
  </si>
  <si>
    <t>Rate</t>
  </si>
  <si>
    <t>Value Indexed to 2012</t>
  </si>
  <si>
    <t>Multiply by to get 2012 Dollars</t>
  </si>
  <si>
    <t>2010.............................................................................     .</t>
  </si>
  <si>
    <t>2011.............................................................................     .</t>
  </si>
  <si>
    <t>2012.............................................................................     .</t>
  </si>
  <si>
    <t>2013.............................................................................     .</t>
  </si>
  <si>
    <t>2014.............................................................................     .</t>
  </si>
  <si>
    <t>2015.............................................................................     .</t>
  </si>
  <si>
    <t>2016.............................................................................     .</t>
  </si>
  <si>
    <t>2017.............................................................................     .</t>
  </si>
  <si>
    <t>2018.............................................................................     .</t>
  </si>
  <si>
    <t>2019.............................................................................     .</t>
  </si>
  <si>
    <t>2020.............................................................................     .</t>
  </si>
  <si>
    <t>Rupees per dollar</t>
  </si>
  <si>
    <t>Source: Economic Survey (30.01.2023) 
https://www.indiabudget.gov.in/economicsurvey/doc/stat/tab54.pdf</t>
  </si>
  <si>
    <t>Fuel-Independent Conversion Factors</t>
  </si>
  <si>
    <t>liters per barrel</t>
  </si>
  <si>
    <t>BTU/kcal</t>
  </si>
  <si>
    <t>BTU/kWh (unit conversion, not a heat rate)</t>
  </si>
  <si>
    <t>Energy in Biomass</t>
  </si>
  <si>
    <t>Wood wastes</t>
  </si>
  <si>
    <t>kcal/kg</t>
  </si>
  <si>
    <t>Cowdung</t>
  </si>
  <si>
    <t>Average of biomass fuels</t>
  </si>
  <si>
    <t>BTU/kg</t>
  </si>
  <si>
    <t>BTU/ton</t>
  </si>
  <si>
    <t>Energy in Jet Fuel / Kerosene</t>
  </si>
  <si>
    <t>BTU/barrel</t>
  </si>
  <si>
    <t>BTU/liter</t>
  </si>
  <si>
    <t>Energy in Petroleum Gasoline</t>
  </si>
  <si>
    <t>barrels/ton</t>
  </si>
  <si>
    <t>kcal/barrel</t>
  </si>
  <si>
    <t>Energy in Petroleum Diesel</t>
  </si>
  <si>
    <t>million BTU/barrel</t>
  </si>
  <si>
    <t>million BTU/l</t>
  </si>
  <si>
    <t>BTU/l</t>
  </si>
  <si>
    <t>Energy in LPG</t>
  </si>
  <si>
    <t>kg/cylinder</t>
  </si>
  <si>
    <t>kcal/cylinder</t>
  </si>
  <si>
    <t>BTU/cylinder</t>
  </si>
  <si>
    <t>Natural Gas</t>
  </si>
  <si>
    <t>trillion BTU / billion cubic m</t>
  </si>
  <si>
    <t>BTU / thousand cubic m</t>
  </si>
  <si>
    <t>Crude Oil</t>
  </si>
  <si>
    <t>million BTU / bbl</t>
  </si>
  <si>
    <t>BTU / bbl</t>
  </si>
  <si>
    <t>Ethanol - 100%</t>
  </si>
  <si>
    <t>LHV</t>
  </si>
  <si>
    <t>BTU / gal</t>
  </si>
  <si>
    <t>https://afdc.energy.gov/fuels/fuel_comparison_chart.pdf</t>
  </si>
  <si>
    <t>HHV</t>
  </si>
  <si>
    <t>Average</t>
  </si>
  <si>
    <t>litre/gal</t>
  </si>
  <si>
    <t>ref2021.d113020a</t>
  </si>
  <si>
    <t>Report</t>
  </si>
  <si>
    <t>Scenario</t>
  </si>
  <si>
    <t>ref2021</t>
  </si>
  <si>
    <t>Reference case</t>
  </si>
  <si>
    <t>Datekey</t>
  </si>
  <si>
    <t>d113020a</t>
  </si>
  <si>
    <t>Release Date</t>
  </si>
  <si>
    <t xml:space="preserve"> January 2021</t>
  </si>
  <si>
    <t>CNV000</t>
  </si>
  <si>
    <t>71. Conversion Factors</t>
  </si>
  <si>
    <t>Compound</t>
  </si>
  <si>
    <t>(from physical units to million Btu)</t>
  </si>
  <si>
    <t xml:space="preserve"> Growth </t>
  </si>
  <si>
    <t xml:space="preserve">2020-2050 </t>
  </si>
  <si>
    <t>(percent)</t>
  </si>
  <si>
    <t>Petroleum and Other Liquids</t>
  </si>
  <si>
    <t>(million Btu per barrel)</t>
  </si>
  <si>
    <t>CNV000:aa_AsphaltandRoa</t>
  </si>
  <si>
    <t xml:space="preserve">  Asphalt and Road Oil</t>
  </si>
  <si>
    <t>CNV000:aa_AviationGasol</t>
  </si>
  <si>
    <t xml:space="preserve">  Aviation Gasoline</t>
  </si>
  <si>
    <t>CNV000:ea_Biodiesel</t>
  </si>
  <si>
    <t xml:space="preserve">  Biodiesel</t>
  </si>
  <si>
    <t>CNV000:aa_Distillate</t>
  </si>
  <si>
    <t xml:space="preserve">  Distillate Fuel Oil</t>
  </si>
  <si>
    <t>CNV000:aa_Residential</t>
  </si>
  <si>
    <t xml:space="preserve">    Residential</t>
  </si>
  <si>
    <t>CNV000:aa_Commercial</t>
  </si>
  <si>
    <t xml:space="preserve">    Commercial</t>
  </si>
  <si>
    <t>CNV000:aa_Transportatio</t>
  </si>
  <si>
    <t xml:space="preserve">    Transportation</t>
  </si>
  <si>
    <t>CNV000:aa_Industrial</t>
  </si>
  <si>
    <t xml:space="preserve">    Industrial</t>
  </si>
  <si>
    <t>CNV000:aa_ElectricPower</t>
  </si>
  <si>
    <t xml:space="preserve">    Electric Power</t>
  </si>
  <si>
    <t>CNV000:aa_TotalDistilla</t>
  </si>
  <si>
    <t xml:space="preserve">      Total Distillate</t>
  </si>
  <si>
    <t>CNV000:aa_DistLowSulf</t>
  </si>
  <si>
    <t xml:space="preserve">  Distillate Fuel Oil - Low Sulfur Diesel</t>
  </si>
  <si>
    <t>CNV000:aa_DistUltraLow</t>
  </si>
  <si>
    <t xml:space="preserve">  Distillate Fuel Oil - Ultra Low Sulfur Diesel</t>
  </si>
  <si>
    <t>CNV000:aa_Ethanol</t>
  </si>
  <si>
    <t xml:space="preserve">  Ethanol including denaturant</t>
  </si>
  <si>
    <t>CNV000:aa_E85</t>
  </si>
  <si>
    <t xml:space="preserve">  E85</t>
  </si>
  <si>
    <t>CNV000:aa_JetFuel-Keros</t>
  </si>
  <si>
    <t xml:space="preserve">  Jet Fuel - Kerosene</t>
  </si>
  <si>
    <t>CNV000:aa_Lubricants</t>
  </si>
  <si>
    <t xml:space="preserve">  Lubricants</t>
  </si>
  <si>
    <t>CNV000:aa_MotorGasoline</t>
  </si>
  <si>
    <t xml:space="preserve">  Motor Gasoline Average</t>
  </si>
  <si>
    <t>CNV000:aa_TradMotorGas</t>
  </si>
  <si>
    <t xml:space="preserve">     Conventional Motor Gasoline</t>
  </si>
  <si>
    <t>CNV000:aa_ReforMotorGas</t>
  </si>
  <si>
    <t xml:space="preserve">     Reformulated Motor Gasoline</t>
  </si>
  <si>
    <t>CNV000:convert_cbob</t>
  </si>
  <si>
    <t xml:space="preserve">     Conventional before Blending</t>
  </si>
  <si>
    <t>CNV000:convert_rbob</t>
  </si>
  <si>
    <t xml:space="preserve">     Reformulated before Blending</t>
  </si>
  <si>
    <t>CNV000:aa_PentanesPlus</t>
  </si>
  <si>
    <t xml:space="preserve">  Natural Gasoline</t>
  </si>
  <si>
    <t>CNV000:aa_OtherPetroleu</t>
  </si>
  <si>
    <t xml:space="preserve">  Other Petroleum</t>
  </si>
  <si>
    <t>CNV000:aa_PetrochemFeed</t>
  </si>
  <si>
    <t xml:space="preserve">  Petrochemical Feedstocks</t>
  </si>
  <si>
    <t>CNV000:aa_PetroleumCoke</t>
  </si>
  <si>
    <t xml:space="preserve">  Petroleum Coke</t>
  </si>
  <si>
    <t>CNV000:aa_ResidualFuel</t>
  </si>
  <si>
    <t xml:space="preserve">  Residual Fuel</t>
  </si>
  <si>
    <t>CNV000:aa_StillGas</t>
  </si>
  <si>
    <t xml:space="preserve">  Still Gas</t>
  </si>
  <si>
    <t>CNV000:aa_UnfinishOilIm</t>
  </si>
  <si>
    <t xml:space="preserve">  Unfinished Oils</t>
  </si>
  <si>
    <t>CNV000:aa_TotalPetroleu</t>
  </si>
  <si>
    <t xml:space="preserve">  Total Petroleum Consumption</t>
  </si>
  <si>
    <t>CNV000:aa_Imports</t>
  </si>
  <si>
    <t xml:space="preserve">  Petroleum Product Imports</t>
  </si>
  <si>
    <t>CNV000:aa_Exports</t>
  </si>
  <si>
    <t xml:space="preserve">  Petroleum Product Exports</t>
  </si>
  <si>
    <t xml:space="preserve">  Crude Oil</t>
  </si>
  <si>
    <t>CNV000:aa_CrudeOilProdu</t>
  </si>
  <si>
    <t xml:space="preserve">    Production</t>
  </si>
  <si>
    <t>CNV000:aa_CrudeOilImpor</t>
  </si>
  <si>
    <t xml:space="preserve">    Imports</t>
  </si>
  <si>
    <t>CNV000:aa_CrudeOilExpor</t>
  </si>
  <si>
    <t xml:space="preserve">    Exports</t>
  </si>
  <si>
    <t>CNV000:aa_NaturalGasPla</t>
  </si>
  <si>
    <t xml:space="preserve">  Natural Gas Plant Liquids</t>
  </si>
  <si>
    <t>Natural Gas (thousand Btu per cubic foot)</t>
  </si>
  <si>
    <t>CNV000:ba_Consumption</t>
  </si>
  <si>
    <t xml:space="preserve">  Consumption</t>
  </si>
  <si>
    <t>CNV000:ba_Utility</t>
  </si>
  <si>
    <t xml:space="preserve">    Electric Power Sector 2/</t>
  </si>
  <si>
    <t>CNV000:ba_Nonutility</t>
  </si>
  <si>
    <t xml:space="preserve">    End-use Sector</t>
  </si>
  <si>
    <t>CNV000:ba_Production</t>
  </si>
  <si>
    <t xml:space="preserve">  Production</t>
  </si>
  <si>
    <t>CNV000:ba_Imports</t>
  </si>
  <si>
    <t xml:space="preserve">  Imports</t>
  </si>
  <si>
    <t>CNV000:ba_Exports</t>
  </si>
  <si>
    <t xml:space="preserve">  Exports</t>
  </si>
  <si>
    <t>CNV000:ba_CompressedNat</t>
  </si>
  <si>
    <t xml:space="preserve">  Compressed/Liquefied Natural Gas</t>
  </si>
  <si>
    <t>Coal (million Btu per short ton)</t>
  </si>
  <si>
    <t>CNV000:ca_Production</t>
  </si>
  <si>
    <t>CNV000:ca_EastoftheMiss</t>
  </si>
  <si>
    <t xml:space="preserve">    East of the Mississippi</t>
  </si>
  <si>
    <t>CNV000:ca_WestoftheMiss</t>
  </si>
  <si>
    <t xml:space="preserve">    West of the Mississippi</t>
  </si>
  <si>
    <t>CNV000:ca_Consumption</t>
  </si>
  <si>
    <t>CNV000:ca_Residentialan</t>
  </si>
  <si>
    <t xml:space="preserve">    Commercial and Institutional</t>
  </si>
  <si>
    <t>CNV000:ca_Industrial</t>
  </si>
  <si>
    <t xml:space="preserve">    Industrial 3/</t>
  </si>
  <si>
    <t>CNV000:ca_Coking</t>
  </si>
  <si>
    <t xml:space="preserve">    Coking</t>
  </si>
  <si>
    <t>CNV000:ca_ElectricPower</t>
  </si>
  <si>
    <t xml:space="preserve">    Electric Power 2/</t>
  </si>
  <si>
    <t>CNV000:ca_Imports</t>
  </si>
  <si>
    <t>CNV000:ca_Exports</t>
  </si>
  <si>
    <t>CNV000:ca_CoaltoLiquids</t>
  </si>
  <si>
    <t xml:space="preserve">  Coal to Liquids</t>
  </si>
  <si>
    <t>- -</t>
  </si>
  <si>
    <t>CNV000:ca_WasteCoal</t>
  </si>
  <si>
    <t xml:space="preserve">  Waste Coal</t>
  </si>
  <si>
    <t>Approximate Heat Rates and Heat Content</t>
  </si>
  <si>
    <t>(Btu per kilowatthour)</t>
  </si>
  <si>
    <t>CNV000:da_Electricity</t>
  </si>
  <si>
    <t xml:space="preserve">  Electricity Heat Content</t>
  </si>
  <si>
    <t>CNV000:fossil_hr_us</t>
  </si>
  <si>
    <t xml:space="preserve">  Fossil Fuel Heat Rate</t>
  </si>
  <si>
    <t>1/ Includes ethane, natural gasoline, and refinery olefins.</t>
  </si>
  <si>
    <t>2/ Includes all electricity-only and combined heat and power plants that have a regulatory status.</t>
  </si>
  <si>
    <t>3/ Includes combined heat and power plants that have a non-regulatory status, and small on-site generating systems.</t>
  </si>
  <si>
    <t>- - = Not applicable.</t>
  </si>
  <si>
    <t>Sources:  2020:  U.S. Energy Information Administration (EIA), Short-Term Energy Outlook, October 2020 and EIA,</t>
  </si>
  <si>
    <t>AEO2021 National Energy Modeling System run ref2021.d113020a. Projections:  EIA, AEO2021 National Energy Modeling System run ref2021.d113020a.</t>
  </si>
  <si>
    <t>Electricity</t>
  </si>
  <si>
    <t>Consumer price 
(overall avg)</t>
  </si>
  <si>
    <t>Commercial price</t>
  </si>
  <si>
    <t>Industry price</t>
  </si>
  <si>
    <t>Agri./Irrig.</t>
  </si>
  <si>
    <t>Industrial</t>
  </si>
  <si>
    <t>Rly. Traction</t>
  </si>
  <si>
    <t>Outside state</t>
  </si>
  <si>
    <t>Overall Avg.</t>
  </si>
  <si>
    <t>2021 paise/kWh</t>
  </si>
  <si>
    <t>2021 Rs/kWh</t>
  </si>
  <si>
    <t>2021 Rs/BTU</t>
  </si>
  <si>
    <t>2012 Rs/BTU</t>
  </si>
  <si>
    <t>2012 USD/BTU</t>
  </si>
  <si>
    <t>Source:  Electricity Tariff &amp; Duty &amp; Average rates of electricity supply in India (March 2022)</t>
  </si>
  <si>
    <t>2021 Electricity Tariffs</t>
  </si>
  <si>
    <t>Electricity Tariff &amp; Duty and Average rates of electricity supply in India</t>
  </si>
  <si>
    <t>CATEGORY-WISE MAXIMUM &amp; MINIMUM EFFECTIVE RATES OF ELECTRICITY IN THE COUNTRY</t>
  </si>
  <si>
    <t>AT VARIOUS ASSUMED SANCTIONED LOADS / CONSUMPTION LEVELS</t>
  </si>
  <si>
    <t>NSo..</t>
  </si>
  <si>
    <t>Category</t>
  </si>
  <si>
    <t>Load/consumtion</t>
  </si>
  <si>
    <t>max (paisa/kwh)</t>
  </si>
  <si>
    <t>State/ Utility</t>
  </si>
  <si>
    <t>min (paisa/kwh)</t>
  </si>
  <si>
    <t>AVERAGE rate 
(paisa/kwh)</t>
  </si>
  <si>
    <t>category-average</t>
  </si>
  <si>
    <t>DOMESTIC</t>
  </si>
  <si>
    <t>1 KW (100 Unit/Month)</t>
  </si>
  <si>
    <t>2 KW (200 Unit/Month)</t>
  </si>
  <si>
    <t>Daman and Diu</t>
  </si>
  <si>
    <t>4 KW (400 Unit/Month)</t>
  </si>
  <si>
    <t>Maharashtra - Mumbai -(Tata)</t>
  </si>
  <si>
    <t>6 KW (600 Unit/Month)</t>
  </si>
  <si>
    <t>8 KW (800 Unit/Month)</t>
  </si>
  <si>
    <t>10 KW (1000 Unit/Month)</t>
  </si>
  <si>
    <t>COMMERCIAL</t>
  </si>
  <si>
    <t>2 KW (300 Unit/Month)</t>
  </si>
  <si>
    <t xml:space="preserve">Maharashtra </t>
  </si>
  <si>
    <t>5 KW (750 Unit/Month)</t>
  </si>
  <si>
    <t>Uttar Pradesh (Urban)</t>
  </si>
  <si>
    <t>10 KW (1500 Unit/Month)</t>
  </si>
  <si>
    <t>20 KW (3000 Unit/Month)</t>
  </si>
  <si>
    <t>30 KW (4500 Unit/Month)</t>
  </si>
  <si>
    <t>40 KW (6000 Unit/Month)</t>
  </si>
  <si>
    <t>50 KW (7500 Unit/Month)</t>
  </si>
  <si>
    <t>AGRICULTURE</t>
  </si>
  <si>
    <t>2 HP (400 Unit/Month)</t>
  </si>
  <si>
    <t>Karnataka &amp; Tamil
Nadu,Punjab</t>
  </si>
  <si>
    <t>3 HP (600 Unit/Month)</t>
  </si>
  <si>
    <t>5 HP (1000 Unit/Month)</t>
  </si>
  <si>
    <t>10 HP (2000 Unit/Month)</t>
  </si>
  <si>
    <t>SMALL INDUSTRIES</t>
  </si>
  <si>
    <t>Delhi - (BRPL/BYPL/TPDDL and NDMC)</t>
  </si>
  <si>
    <t>Sikkim (rural)</t>
  </si>
  <si>
    <t>10 KW (15000 Unit/Month)</t>
  </si>
  <si>
    <t>Dadra &amp; Nagar Haveli</t>
  </si>
  <si>
    <t>15 KW (22500 Unit/Month)</t>
  </si>
  <si>
    <t>Jammu and Kashmir and Ladakh</t>
  </si>
  <si>
    <t>MEDIUM INDUSTRIES</t>
  </si>
  <si>
    <t>Maharashtra - Mumbai (Adani Electricity)</t>
  </si>
  <si>
    <t>100 KW (15000 Unit/Month)</t>
  </si>
  <si>
    <t>LARGE INDUSTRIES 11 kv</t>
  </si>
  <si>
    <t>250 KW 40% LF (73000 Unit/Month) (AT 11 KV)</t>
  </si>
  <si>
    <t>Maharashtra - (Non-continous industries)</t>
  </si>
  <si>
    <t>250 KW 60% LF (109500 Unit/Month) (AT 11 KV)</t>
  </si>
  <si>
    <t>500 KW 40% LF (146000 Unit/Month) (AT 11 KV)</t>
  </si>
  <si>
    <t>500 KW 60% LF (219000 Unit/Month) (AT 11 KV)</t>
  </si>
  <si>
    <t>1000 KW 40% LF (292000 Unit/Month) (AT 11 KV)</t>
  </si>
  <si>
    <t>1000 KW 60% LF (438000 Unit/Month) (AT 11 KV)</t>
  </si>
  <si>
    <t>5000 KW 40% LF (1460000 Unit/Month) (AT 11 KV)</t>
  </si>
  <si>
    <t>5000 KW 60% LF (2190000 Unit/Month) (AT 11 KV)</t>
  </si>
  <si>
    <t>10000 KW 40% LF (2920000 Unit/Month) (AT 11 KV)</t>
  </si>
  <si>
    <t>10000 KW 60% LF (4380000 Unit/Month) (AT 11 KV)</t>
  </si>
  <si>
    <t>20000 KW 40% LF (5840000 Unit/Month) (AT 11 KV)</t>
  </si>
  <si>
    <t>20000 KW 60% LF (8760000 Unit/Month) (AT 11 KV)</t>
  </si>
  <si>
    <t>LARGE INDUSTRIES 33 KV</t>
  </si>
  <si>
    <t>5000 KW 40% LF (1460000 Unit/Month) (AT 33 KV)</t>
  </si>
  <si>
    <t>5000 KW 60% LF (2190000 Unit/Month) (AT 33 KV)</t>
  </si>
  <si>
    <t>10000 KW 40% LF (2920000 Unit/Month) (AT 33 KV)</t>
  </si>
  <si>
    <t>10000 KW 60% LF (4380000 Unit/Month) (AT 33 KV)</t>
  </si>
  <si>
    <t>20000 KW 40% LF (5840000 Unit/Month) (AT 33 KV)</t>
  </si>
  <si>
    <t>20000 KW 60% LF (8760000 Unit/Month) (AT 33 KV)</t>
  </si>
  <si>
    <t>50000 KW 40% LF (14600000 Unit/Month) (AT 33 KV)</t>
  </si>
  <si>
    <t>50000 KW 60% LF (21900000 Unit/Month) (AT 33 KV)</t>
  </si>
  <si>
    <t>Madhya Pradesh (At 33 KV)</t>
  </si>
  <si>
    <t>POWER INTENSIVE INDUSTRIES</t>
  </si>
  <si>
    <t>50000 KW 60% LF (21900000 Unit/Month)</t>
  </si>
  <si>
    <t>Jammu and Kashmir and Ladakh (At 33 KV)</t>
  </si>
  <si>
    <t>50000 KW 80% LF (29200000 Unit/Month)</t>
  </si>
  <si>
    <t>RAILWAY TRACTION</t>
  </si>
  <si>
    <t>12500 KW (2500000 Unit/Month)</t>
  </si>
  <si>
    <t>Uttar Pradesh (Below 132 kV)</t>
  </si>
  <si>
    <t>Gujarat (At 132 KV)</t>
  </si>
  <si>
    <t>BTU/yr</t>
  </si>
  <si>
    <t>Cement and other carbonate use</t>
  </si>
  <si>
    <t>Natural gas and petroleum systems</t>
  </si>
  <si>
    <t>Iron and steel</t>
  </si>
  <si>
    <t>Chemicals</t>
  </si>
  <si>
    <t>Coal Mining</t>
  </si>
  <si>
    <t>Water + Waste</t>
  </si>
  <si>
    <t>Other industries</t>
  </si>
  <si>
    <t>2014 Price</t>
  </si>
  <si>
    <t>2019 Price</t>
  </si>
  <si>
    <t xml:space="preserve">Source: </t>
  </si>
  <si>
    <t>Table 6.8 : PIT HEAD (Run of Mine) PRICE (Rupees Per Tonne) OF NON-COKING COAL OF COAL INDIA LTD</t>
  </si>
  <si>
    <t>Coal plant efficiency</t>
  </si>
  <si>
    <t>kg/kWh</t>
  </si>
  <si>
    <t>Applicable to power utilities, fertilizer and defense sectors</t>
  </si>
  <si>
    <t>Coal electricity cost</t>
  </si>
  <si>
    <t>2014 paise/kWh</t>
  </si>
  <si>
    <t>Grade 13 (3400 - 3700 GCV band), 01-04-19 to 31-03-20</t>
  </si>
  <si>
    <t>2014 Rs/kWh</t>
  </si>
  <si>
    <t>2019 Rs/tonne</t>
  </si>
  <si>
    <t>2014 Rs/kg</t>
  </si>
  <si>
    <t>2019 Rs/kg</t>
  </si>
  <si>
    <t>2014 Rs/BTU</t>
  </si>
  <si>
    <t>2019 Rs/BTU</t>
  </si>
  <si>
    <t>2014 USD/BTU</t>
  </si>
  <si>
    <t>This is the price of coal in 2014.  We will scale based on coal pit head prices</t>
  </si>
  <si>
    <t>(not retail prices) in 2019, for coal and for lignite, to estimate coal and</t>
  </si>
  <si>
    <t>Table 6.9 : PIT HEAD (Run of Mine) PRICE (Rupees Per Tonne) OF NON-COKING COAL OF COAL INDIA LTD</t>
  </si>
  <si>
    <t>lignite retail prices in 2019.</t>
  </si>
  <si>
    <t xml:space="preserve">Applicable to sectors other than power utilities, fertilizer and defense </t>
  </si>
  <si>
    <t>Domestic Coal and Lignite Power Sector Price Estimates</t>
  </si>
  <si>
    <t>coal</t>
  </si>
  <si>
    <t>Imported Coal Price</t>
  </si>
  <si>
    <t>2019 USD / tonne</t>
  </si>
  <si>
    <t>2012 USD / BTU</t>
  </si>
  <si>
    <t>kcal per BTU</t>
  </si>
  <si>
    <t>https://www.convertunits.com/from/btu/to/kcal</t>
  </si>
  <si>
    <t>Weighted Average Coal Price</t>
  </si>
  <si>
    <t>*India has effectivly 0 lignite imports, so the domestic lignite price is taken for this file</t>
  </si>
  <si>
    <t>hard coal (see fuels/BFPIaE)</t>
  </si>
  <si>
    <t>production</t>
  </si>
  <si>
    <t>imports</t>
  </si>
  <si>
    <t>exports</t>
  </si>
  <si>
    <t>share of consumption that is imports:</t>
  </si>
  <si>
    <t>Table 6.3  :  Trends in Industrywise Consumption of Raw Coal  in India</t>
  </si>
  <si>
    <t>Table 6.4 : Trends in  Industrywise Consumption of
 Lignite  in India</t>
  </si>
  <si>
    <t xml:space="preserve">                                            (Million tonnes)</t>
  </si>
  <si>
    <t xml:space="preserve">                                            (Million  tonnes)</t>
  </si>
  <si>
    <t>Steel  &amp; Washery</t>
  </si>
  <si>
    <t>Cement</t>
  </si>
  <si>
    <t xml:space="preserve">Paper </t>
  </si>
  <si>
    <t>Textile</t>
  </si>
  <si>
    <t>Sponge Iron</t>
  </si>
  <si>
    <t>Fertilizers &amp;chemicals</t>
  </si>
  <si>
    <t>Brick</t>
  </si>
  <si>
    <t>Others *</t>
  </si>
  <si>
    <t>11 = 2 to 10</t>
  </si>
  <si>
    <t>8=2 to 7</t>
  </si>
  <si>
    <t>2012-13</t>
  </si>
  <si>
    <t>2013-14</t>
  </si>
  <si>
    <t>2014-15</t>
  </si>
  <si>
    <t>2015-16</t>
  </si>
  <si>
    <t>2016-17</t>
  </si>
  <si>
    <t>2017-18</t>
  </si>
  <si>
    <t>2018-19</t>
  </si>
  <si>
    <t>2019-20</t>
  </si>
  <si>
    <t xml:space="preserve">2019-20 </t>
  </si>
  <si>
    <t xml:space="preserve">2020-21 </t>
  </si>
  <si>
    <t>2020-21</t>
  </si>
  <si>
    <t>Percentage Distribution ( in 2021-22)</t>
  </si>
  <si>
    <t>Distribution (%) in 2021-22</t>
  </si>
  <si>
    <t>Growth rate of 2021-22 over 2020-21(%)</t>
  </si>
  <si>
    <t>-</t>
  </si>
  <si>
    <t>Source: Energy Statistics 2021</t>
  </si>
  <si>
    <t>CAGR 2012-13 to 2021-22(%)</t>
  </si>
  <si>
    <t>Tables 6.3, 6.4</t>
  </si>
  <si>
    <t>(P): Provisional</t>
  </si>
  <si>
    <t>* Includes Sponge Iron, colliery consumption, jute, bricks, coal for soft coke, fertilisers &amp; other  industries consumption.</t>
  </si>
  <si>
    <t xml:space="preserve">* Includes Sponge Iron, colliery consumption., jute, bricks, coal for soft coke, chemicals, fertilisers &amp; other  industries consumption. </t>
  </si>
  <si>
    <t>@ From 1996-97 and onwards Cotton includes 'Rayon' also.</t>
  </si>
  <si>
    <t>From 2008-09 onwards cotton is also included in others.</t>
  </si>
  <si>
    <r>
      <rPr>
        <b/>
        <sz val="10"/>
        <color indexed="8"/>
        <rFont val="Times New Roman"/>
        <family val="1"/>
      </rPr>
      <t>Note:</t>
    </r>
    <r>
      <rPr>
        <sz val="10"/>
        <color indexed="8"/>
        <rFont val="Times New Roman"/>
        <family val="1"/>
      </rPr>
      <t xml:space="preserve">  Industrywise breakup of consumption for the period 1970-71 to 1999-2000 are not readily available, hence estimated by production data as it is observed, approximately for  lignite,  production= despatch= consumption.</t>
    </r>
  </si>
  <si>
    <t>State-wise Total Population by Residence and Sex in India</t>
  </si>
  <si>
    <t>(As per 2011 Census)</t>
  </si>
  <si>
    <t>States/UTs</t>
  </si>
  <si>
    <t>Rural</t>
  </si>
  <si>
    <t>Urban</t>
  </si>
  <si>
    <t>Persons</t>
  </si>
  <si>
    <t>Male</t>
  </si>
  <si>
    <t>Female</t>
  </si>
  <si>
    <t>Andaman and Nicobar Islands</t>
  </si>
  <si>
    <t>Andhra Pradesh</t>
  </si>
  <si>
    <t>Andhra Pradesh (Un-Divided)</t>
  </si>
  <si>
    <t>Arunachal Pradesh</t>
  </si>
  <si>
    <t>Dadra and Nagar Haveli</t>
  </si>
  <si>
    <t>Daman and Diu</t>
  </si>
  <si>
    <t>Himachal Pradesh</t>
  </si>
  <si>
    <t>Jammu and Kashmir</t>
  </si>
  <si>
    <t>Madhya Pradesh</t>
  </si>
  <si>
    <t>Tamil Nadu</t>
  </si>
  <si>
    <t>Uttar Pradesh</t>
  </si>
  <si>
    <t>West Bengal</t>
  </si>
  <si>
    <t>India</t>
  </si>
  <si>
    <t>Source : Office of the Registrar General and Census Commissioner, India.</t>
  </si>
  <si>
    <t>Source: India Stat database, Results from Census 2011</t>
  </si>
  <si>
    <t>Total NE pop:</t>
  </si>
  <si>
    <t>NonNE states:</t>
  </si>
  <si>
    <t>All Sectors Except Power</t>
  </si>
  <si>
    <t>Average end user price (2019 USD/BTU)</t>
  </si>
  <si>
    <t>Power Sector</t>
  </si>
  <si>
    <t>domestic bar</t>
  </si>
  <si>
    <t>whole bar</t>
  </si>
  <si>
    <t>Number of pixels, Power bar</t>
  </si>
  <si>
    <t>% domestic in power sector</t>
  </si>
  <si>
    <t>power sector price ($/MMBtu)</t>
  </si>
  <si>
    <t>power sector price (2019 USD/BTU)</t>
  </si>
  <si>
    <t>power sector price (2012 USD/BTU)</t>
  </si>
  <si>
    <t>average domestic price</t>
  </si>
  <si>
    <t>average RLNG</t>
  </si>
  <si>
    <t>Liquefied Petroleum Gas (Domestic) (₹/14.2 Kg Cyl)</t>
  </si>
  <si>
    <t>Kolkata</t>
  </si>
  <si>
    <t>Mumbai</t>
  </si>
  <si>
    <t>Chennai</t>
  </si>
  <si>
    <t>Retail Selling Price</t>
  </si>
  <si>
    <t>Note: cost before subsidy deduction as subsidies per unit 
energy are handled in 'BAU Subsidies' variable</t>
  </si>
  <si>
    <t>LPG Average Cost</t>
  </si>
  <si>
    <t>2021 Rs/cyl</t>
  </si>
  <si>
    <t>Source: Indian Petroleum &amp; Nat Gas Statistics 2021-22</t>
  </si>
  <si>
    <t>Table IV.8, Page 106</t>
  </si>
  <si>
    <t>Fig. V.7, Page 132</t>
  </si>
  <si>
    <t>Fuel</t>
  </si>
  <si>
    <t>Cost</t>
  </si>
  <si>
    <t>Unit</t>
  </si>
  <si>
    <t>nuclear fuel</t>
  </si>
  <si>
    <t>2012 $/million BTU</t>
  </si>
  <si>
    <t>2012 $/BTU</t>
  </si>
  <si>
    <t>Table 4.1 CENTRAL ELECTRICITY REGULATORY COMMISSION</t>
  </si>
  <si>
    <t xml:space="preserve">State </t>
  </si>
  <si>
    <t xml:space="preserve">Biomass Price (2021-22)(Rs./MT) </t>
  </si>
  <si>
    <t>Other States</t>
  </si>
  <si>
    <t>Simple Average</t>
  </si>
  <si>
    <t>2021 Rs/ton</t>
  </si>
  <si>
    <t>Source: CERC RE Tariff Order 2021-22</t>
  </si>
  <si>
    <t>Fuel Costs, Biomass Price for FY 2021-22, Page 24</t>
  </si>
  <si>
    <t>Petroleum Gasoline</t>
  </si>
  <si>
    <t>As of Dec 2021</t>
  </si>
  <si>
    <t>India Avg</t>
  </si>
  <si>
    <t>2021 rs/liter</t>
  </si>
  <si>
    <t>Petroleum Diesel</t>
  </si>
  <si>
    <t>Source: Snapshot of India's Oil &amp; Gas Data, Dec 2021 (PPAC)</t>
  </si>
  <si>
    <t>Table 25, Page 30</t>
  </si>
  <si>
    <t>2018 rs/liter</t>
  </si>
  <si>
    <t>2018 Rs/BTU</t>
  </si>
  <si>
    <t>Ex-mill price of ethanol</t>
  </si>
  <si>
    <t>Ethanol supply and Blending status since 2012-'13</t>
  </si>
  <si>
    <t>Blending %</t>
  </si>
  <si>
    <t>C-heavy molasses</t>
  </si>
  <si>
    <t>B-heavy molasses</t>
  </si>
  <si>
    <t>2021 Rs/l</t>
  </si>
  <si>
    <t xml:space="preserve">current %blending of ethanol </t>
  </si>
  <si>
    <t>%</t>
  </si>
  <si>
    <t>Price of blended gasoline (@6.1%)</t>
  </si>
  <si>
    <t>https://pib.gov.in/Pressreleaseshare.aspx?PRID=1770519</t>
  </si>
  <si>
    <t>https://arcusresearch.in/wp-content/uploads/2023/05/Ethanol-blending-of-petrol-in-India-APR-.pdf</t>
  </si>
  <si>
    <t>IV.11  Price Build-up of Selected Petroleum Products in Major Cities (Contd...)</t>
  </si>
  <si>
    <t>Market</t>
  </si>
  <si>
    <t>Superior Kerosene Oil (₹/Kl)</t>
  </si>
  <si>
    <t>Ex-Storage Price</t>
  </si>
  <si>
    <t>Kerosene free state</t>
  </si>
  <si>
    <t>State Specific Cost</t>
  </si>
  <si>
    <t>Siding Charge</t>
  </si>
  <si>
    <t xml:space="preserve">Ass. Value </t>
  </si>
  <si>
    <t>Other State Levies</t>
  </si>
  <si>
    <t>Sub Total</t>
  </si>
  <si>
    <t>GST%</t>
  </si>
  <si>
    <t>Sales/GST Tax Amount</t>
  </si>
  <si>
    <t>Table V.12, Page 135</t>
  </si>
  <si>
    <t>Ex-Mi/ Depot Price/KL-Oil Co.</t>
  </si>
  <si>
    <t>Ex-Mi/ Depot Price/KL-St. Govt.</t>
  </si>
  <si>
    <t>Wholesales Margin</t>
  </si>
  <si>
    <t>Transport Charges</t>
  </si>
  <si>
    <t>Toll</t>
  </si>
  <si>
    <t>Handling Charges</t>
  </si>
  <si>
    <t xml:space="preserve">Rounding up </t>
  </si>
  <si>
    <t>GST on wholesale margin</t>
  </si>
  <si>
    <t>Wholesales Price/KL</t>
  </si>
  <si>
    <t>Retailer Margin</t>
  </si>
  <si>
    <t>Retailer Transportation</t>
  </si>
  <si>
    <t>GST On Retailer Margin</t>
  </si>
  <si>
    <t>Retail Selling Price/KL</t>
  </si>
  <si>
    <t>Jet fuel Average Cost</t>
  </si>
  <si>
    <t>Table IV.11, Page 109</t>
  </si>
  <si>
    <t>Previous Price of ATF(Domestic)</t>
  </si>
  <si>
    <t>(Rupees/KL)</t>
  </si>
  <si>
    <t>Month</t>
  </si>
  <si>
    <t>2018 Average</t>
  </si>
  <si>
    <t>All India 2018 Avg.</t>
  </si>
  <si>
    <t>2018 Rs/l</t>
  </si>
  <si>
    <t>Source: Indian Oil Website</t>
  </si>
  <si>
    <t>Aviation - https://www.iocl.com/Products/AviationTurbineFuel.aspx</t>
  </si>
  <si>
    <t>Previous Price of ATF (all months of 2018) - https://www.iocl.com/Product_PreviousPrice/ATFDomesticPreviousPrice.aspx</t>
  </si>
  <si>
    <t>Price</t>
  </si>
  <si>
    <t>2021 USD/bbl</t>
  </si>
  <si>
    <t>2021 USD/BTU</t>
  </si>
  <si>
    <t>Table 25, Page 33</t>
  </si>
  <si>
    <t>Residual Fuel Oil</t>
  </si>
  <si>
    <t>MSW Tipping Fee</t>
  </si>
  <si>
    <t>2015 Rs./metric tonne</t>
  </si>
  <si>
    <t>2015 Rs/BTU</t>
  </si>
  <si>
    <t>Price assumed to be as of agreement year i.e. 2015</t>
  </si>
  <si>
    <t>Table 12: New Vehicle Fuel Economies, Fuel Economy Ratios, Gasoline Fuel Prices, and GasolineEquivalent Hydrogen Prices</t>
  </si>
  <si>
    <t>Vehicle Fuel Economies</t>
  </si>
  <si>
    <t xml:space="preserve">New Fuel Cell Electric Vehicle (FCEV) </t>
  </si>
  <si>
    <t xml:space="preserve">New Conventional Gasoline Vehicle (CGV)  </t>
  </si>
  <si>
    <t xml:space="preserve">Fuel Economy Ratio (FCEV/CGV)   </t>
  </si>
  <si>
    <t>Fuel Prices</t>
  </si>
  <si>
    <t xml:space="preserve">Gasoline Price ($/gal)    </t>
  </si>
  <si>
    <t xml:space="preserve">Gasoline-Equivalent Hydrogen Price ($/kg)   </t>
  </si>
  <si>
    <t>Hydrogen Price used in Scenario Analyses ($/kg)</t>
  </si>
  <si>
    <t>Hydrogen Energy Content (using Higher Heating Values)</t>
  </si>
  <si>
    <t>BTU/lb</t>
  </si>
  <si>
    <t>Source: U.S. DOE, Alternative Fuels Data Center, https://afdc.energy.gov/fuels/fuel_comparison_chart.pdf</t>
  </si>
  <si>
    <t>Conversion factor</t>
  </si>
  <si>
    <t>lb/kg</t>
  </si>
  <si>
    <t>Hydrogen Prices in $/BTU and Extrapolated to 2050</t>
  </si>
  <si>
    <t>Hydrogen Prices ($/BTU)</t>
  </si>
  <si>
    <t>These data points form a linear cost decline.  Projecting it out to 2050 results in a cost decline of 70% relative to 2018.</t>
  </si>
  <si>
    <t>However, the IEA source (The Future of Hydrogen) only projects a 50% cost cecline in hydrogen supplier CapEx and OpEx</t>
  </si>
  <si>
    <t>over that time period, and only for electrolysis, not for natural gas reforming or coal gasification.</t>
  </si>
  <si>
    <t>To have the drop in prices charged by hydrogen suppliers better match the price drops in their CapEx and OpEx costs,</t>
  </si>
  <si>
    <t>we use IEA data to project percentage declines in hydrogen cost, though we continue to rely on</t>
  </si>
  <si>
    <t>California Energy Commission / California Air Resources Board data for prices in the start year.</t>
  </si>
  <si>
    <t>We only use electrolysis costs here, because they are the only costs that decline, and they may drive the market</t>
  </si>
  <si>
    <t>price of hydrogen fuel.  (In any case, these declines are already more conservative than extrapolating CEC/CARB values.)</t>
  </si>
  <si>
    <t>BNEF Year</t>
  </si>
  <si>
    <t>Hydrogen Price ($/BTU)</t>
  </si>
  <si>
    <t>Hydrogen Prices using CEC/CARB Start Year Price and IEA Rate of Price Decline</t>
  </si>
  <si>
    <t>Transportation Sector Price (2012 $/BTU)</t>
  </si>
  <si>
    <t>Electricity Sector Price (2012 $/BTU)</t>
  </si>
  <si>
    <t>Residential Buildings Sector Price (2012 $/BTU)</t>
  </si>
  <si>
    <t>Commercial Buildings Sector Price (2012 $/BTU)</t>
  </si>
  <si>
    <t>Industry Sector Price (2012 $/BTU)</t>
  </si>
  <si>
    <t>jet fuel / kerosene</t>
  </si>
  <si>
    <t>Source: Indian Petroleum &amp; Nat Gas Statistics 2017-18</t>
  </si>
  <si>
    <t>Table V.17, Page 95</t>
  </si>
  <si>
    <t>Table V.2, Page 84</t>
  </si>
  <si>
    <t>ref2020.d112119a</t>
  </si>
  <si>
    <t>Annual Energy Outlook 2020</t>
  </si>
  <si>
    <t>ref2020</t>
  </si>
  <si>
    <t>d112119a</t>
  </si>
  <si>
    <t xml:space="preserve"> January 2020</t>
  </si>
  <si>
    <t>PRC000</t>
  </si>
  <si>
    <t>3. Energy Prices by Sector and Source</t>
  </si>
  <si>
    <t>(2019 dollars per million Btu, unless otherwise noted)</t>
  </si>
  <si>
    <t>2019-</t>
  </si>
  <si>
    <t xml:space="preserve"> Sector and Source</t>
  </si>
  <si>
    <t xml:space="preserve"> Residential</t>
  </si>
  <si>
    <t>PRC000:ba_LiquefiedPetr</t>
  </si>
  <si>
    <t xml:space="preserve">   Propane</t>
  </si>
  <si>
    <t>PRC000:ba_DistillateFue</t>
  </si>
  <si>
    <t xml:space="preserve">   Distillate Fuel Oil</t>
  </si>
  <si>
    <t>PRC000:ba_NaturalGas</t>
  </si>
  <si>
    <t xml:space="preserve">   Natural Gas</t>
  </si>
  <si>
    <t>PRC000:ba_Electricity</t>
  </si>
  <si>
    <t xml:space="preserve">   Electricity</t>
  </si>
  <si>
    <t xml:space="preserve"> Commercial</t>
  </si>
  <si>
    <t>PRC000:ca_LiquefiedGas</t>
  </si>
  <si>
    <t>PRC000:ca_DistillateFue</t>
  </si>
  <si>
    <t>PRC000:ca_ResidualFuel</t>
  </si>
  <si>
    <t xml:space="preserve">   Residual Fuel Oil</t>
  </si>
  <si>
    <t>PRC000:ca_NaturalGas</t>
  </si>
  <si>
    <t>PRC000:ca_Electricity</t>
  </si>
  <si>
    <t xml:space="preserve"> Industrial 1/</t>
  </si>
  <si>
    <t>PRC000:da_LiquefiedPetr</t>
  </si>
  <si>
    <t>PRC000:da_DistillateFue</t>
  </si>
  <si>
    <t>PRC000:da_ResidualFuel</t>
  </si>
  <si>
    <t>PRC000:da_NaturalGas</t>
  </si>
  <si>
    <t xml:space="preserve">   Natural Gas 2/</t>
  </si>
  <si>
    <t>PRC000:da_Metallurgical</t>
  </si>
  <si>
    <t xml:space="preserve">   Metallurgical Coal</t>
  </si>
  <si>
    <t>PRC000:da_SteamCoal</t>
  </si>
  <si>
    <t xml:space="preserve">   Other Industrial Coal</t>
  </si>
  <si>
    <t>PRC000:da_CoaltoLiquids</t>
  </si>
  <si>
    <t xml:space="preserve">   Coal to Liquids</t>
  </si>
  <si>
    <t>PRC000:da_Electricity</t>
  </si>
  <si>
    <t xml:space="preserve"> Transportation</t>
  </si>
  <si>
    <t>PRC000:ea_LiquefiedPetr</t>
  </si>
  <si>
    <t>PRC000:ea_Ethanol(E85)</t>
  </si>
  <si>
    <t xml:space="preserve">   E85 3/</t>
  </si>
  <si>
    <t>PRC000:ea_MotorGasoline</t>
  </si>
  <si>
    <t xml:space="preserve">   Motor Gasoline 4/</t>
  </si>
  <si>
    <t>PRC000:ea_JetFuel</t>
  </si>
  <si>
    <t xml:space="preserve">   Jet Fuel 5/</t>
  </si>
  <si>
    <t>PRC000:ea_DistillateFue</t>
  </si>
  <si>
    <t xml:space="preserve">   Diesel Fuel (distillate fuel oil) 6/</t>
  </si>
  <si>
    <t>PRC000:ea_ResidualFuel</t>
  </si>
  <si>
    <t>PRC000:ea_NaturalGas</t>
  </si>
  <si>
    <t xml:space="preserve">   Natural Gas 7/</t>
  </si>
  <si>
    <t>PRC000:ea_Electricity</t>
  </si>
  <si>
    <t xml:space="preserve"> Electric Power 8/</t>
  </si>
  <si>
    <t>PRC000:ga_DistillateFue</t>
  </si>
  <si>
    <t>PRC000:ga_ResidualFuel</t>
  </si>
  <si>
    <t>PRC000:ga_NaturalGas</t>
  </si>
  <si>
    <t>PRC000:ga_SteamCoal</t>
  </si>
  <si>
    <t xml:space="preserve">   Steam Coal</t>
  </si>
  <si>
    <t>PRC000:ga_uranium</t>
  </si>
  <si>
    <t xml:space="preserve">   Uranium</t>
  </si>
  <si>
    <t xml:space="preserve"> Average Price to All Users 9/</t>
  </si>
  <si>
    <t>PRC000:ha_LiquefiedPetr</t>
  </si>
  <si>
    <t>PRC000:ha_Ethanol(E85)</t>
  </si>
  <si>
    <t>PRC000:ha_MotorGasoline</t>
  </si>
  <si>
    <t>PRC000:ha_JetFuel</t>
  </si>
  <si>
    <t>PRC000:ha_DistillateFue</t>
  </si>
  <si>
    <t>PRC000:ha_ResidualFuel</t>
  </si>
  <si>
    <t>PRC000:ha_NaturalGas</t>
  </si>
  <si>
    <t>PRC000:ha_Metallugical</t>
  </si>
  <si>
    <t>PRC000:ha_Coal</t>
  </si>
  <si>
    <t xml:space="preserve">   Other Coal</t>
  </si>
  <si>
    <t>PRC000:ha_CoaltoLiquids</t>
  </si>
  <si>
    <t>PRC000:ha_Electricity</t>
  </si>
  <si>
    <t>Non-Renewable Energy Expenditures by Sector</t>
  </si>
  <si>
    <t>(billion 2019 dollars)</t>
  </si>
  <si>
    <t>PRC000:ia_Residential</t>
  </si>
  <si>
    <t>PRC000:ia_Commercial</t>
  </si>
  <si>
    <t>PRC000:ia_Industrial</t>
  </si>
  <si>
    <t>PRC000:ia_Transportatio</t>
  </si>
  <si>
    <t>PRC000:ia_TotalNon-Rene</t>
  </si>
  <si>
    <t xml:space="preserve">   Total Non-Renewable Expenditures</t>
  </si>
  <si>
    <t>PRC000:ja_Transportatio</t>
  </si>
  <si>
    <t xml:space="preserve"> Transportation Renewable Expenditures</t>
  </si>
  <si>
    <t>PRC000:ja_TotalExpendit</t>
  </si>
  <si>
    <t xml:space="preserve">   Total Expenditures</t>
  </si>
  <si>
    <t>Prices in Nominal Dollars</t>
  </si>
  <si>
    <t>PRC000:nom_R_LiquefiedP</t>
  </si>
  <si>
    <t>PRC000:nom_R_Distillate</t>
  </si>
  <si>
    <t>PRC000:nom_R_NaturalGas</t>
  </si>
  <si>
    <t>PRC000:nom_R_Electricit</t>
  </si>
  <si>
    <t>PRC000:nom_C_LiquefiedG</t>
  </si>
  <si>
    <t>PRC000:nom_C_Distillate</t>
  </si>
  <si>
    <t>PRC000:nom_C_ResidualFu</t>
  </si>
  <si>
    <t>PRC000:nom_C_NaturalGas</t>
  </si>
  <si>
    <t>PRC000:nom_C_Electricit</t>
  </si>
  <si>
    <t>PRC000:nom_I_LiquefiedP</t>
  </si>
  <si>
    <t>PRC000:nom_I_Distillate</t>
  </si>
  <si>
    <t>PRC000:nom_I_ResidualFu</t>
  </si>
  <si>
    <t>PRC000:nom_I_NaturalGas</t>
  </si>
  <si>
    <t>PRC000:nom_I_Metallurgi</t>
  </si>
  <si>
    <t>PRC000:nom_I_SteamCoal</t>
  </si>
  <si>
    <t>PRC000:nom_I_CoaltoLiqu</t>
  </si>
  <si>
    <t>PRC000:nom_I_Electricit</t>
  </si>
  <si>
    <t>PRC000:nom_T_LiquefiedP</t>
  </si>
  <si>
    <t>PRC000:nom_T_Ethan(E85)</t>
  </si>
  <si>
    <t>PRC000:nom_T_MotorGasol</t>
  </si>
  <si>
    <t>PRC000:nom_T_JetFuel</t>
  </si>
  <si>
    <t>PRC000:nom_T_Distillate</t>
  </si>
  <si>
    <t>PRC000:nom_T_ResidualFu</t>
  </si>
  <si>
    <t>PRC000:nom_T_NaturalGas</t>
  </si>
  <si>
    <t>PRC000:nom_T_Electricit</t>
  </si>
  <si>
    <t>PRC000:nom_E_Distillate</t>
  </si>
  <si>
    <t>PRC000:nom_E_ResidualFu</t>
  </si>
  <si>
    <t>PRC000:nom_E_NaturalGas</t>
  </si>
  <si>
    <t>PRC000:nom_E_SteamCoal</t>
  </si>
  <si>
    <t>PRC000:nom_E_uranium</t>
  </si>
  <si>
    <t>PRC000:nom_Avg_Liquefie</t>
  </si>
  <si>
    <t>PRC000:nom_Avg_E85_E85</t>
  </si>
  <si>
    <t>PRC000:nom_Avg_MotorGas</t>
  </si>
  <si>
    <t>PRC000:nom_Avg_JetFuel</t>
  </si>
  <si>
    <t>PRC000:nom_Avg_Distilla</t>
  </si>
  <si>
    <t>PRC000:nom_Avg_Residual</t>
  </si>
  <si>
    <t>PRC000:nom_Avg_NaturalG</t>
  </si>
  <si>
    <t>PRC000:nom_Avg_Metallug</t>
  </si>
  <si>
    <t>PRC000:nom_Avg_Coal</t>
  </si>
  <si>
    <t>PRC000:nom_Avg_CoaltoLi</t>
  </si>
  <si>
    <t>PRC000:nom_Avg_Electric</t>
  </si>
  <si>
    <t>(billion nominal dollars)</t>
  </si>
  <si>
    <t>PRC000:nom_Residential</t>
  </si>
  <si>
    <t>PRC000:nom_Commercial</t>
  </si>
  <si>
    <t>PRC000:nom_Industrial</t>
  </si>
  <si>
    <t>PRC000:nom_TransNonRenw</t>
  </si>
  <si>
    <t>PRC000:nom_TotalNon-Ren</t>
  </si>
  <si>
    <t>PRC000:nom_TransRenewEx</t>
  </si>
  <si>
    <t>PRC000:nom_TotalExpendi</t>
  </si>
  <si>
    <t xml:space="preserve">   1/ Includes energy for combined heat and power plants that have a non-regulatory status, and small on-site generating systems.</t>
  </si>
  <si>
    <t xml:space="preserve">   2/ Excludes use for lease and plant fuel and fuel used for liquefaction in export facilities.</t>
  </si>
  <si>
    <t xml:space="preserve">   3/ E85 refers to a blend of 85 percent ethanol (renewable) and 15 percent motor gasoline (nonrenewable).  To address cold starting issues,</t>
  </si>
  <si>
    <t>the percentage of ethanol varies seasonally.  The annual average ethanol content of 74 percent is used for these projections.</t>
  </si>
  <si>
    <t xml:space="preserve">   4/ Sales weighted-average price for all grades.  Includes Federal, State, and local taxes.</t>
  </si>
  <si>
    <t xml:space="preserve">   5/ Kerosene-type jet fuel.  Includes Federal and State taxes while excluding county and local taxes.</t>
  </si>
  <si>
    <t xml:space="preserve">   6/ Diesel fuel for on-road use.  Includes Federal and State taxes while excluding county and local taxes.</t>
  </si>
  <si>
    <t xml:space="preserve">   7/ Natural gas used as fuel in motor vehicles, trains, and ships.  Price includes estimated motor vehicle fuel taxes</t>
  </si>
  <si>
    <t>and estimated dispensing costs or charges.</t>
  </si>
  <si>
    <t xml:space="preserve">   8/ Includes electricity-only and combined heat and power plants that have a regulatory status.</t>
  </si>
  <si>
    <t xml:space="preserve">   9/ Weighted averages of end-use fuel prices are derived from the prices shown in each sector and the corresponding sectoral consumption.</t>
  </si>
  <si>
    <t xml:space="preserve">   Btu = British thermal unit.</t>
  </si>
  <si>
    <t xml:space="preserve">   - - = Not applicable.</t>
  </si>
  <si>
    <t xml:space="preserve">   Sources:  2019:  U.S. Energy Information Administration (EIA), Short-Term Energy Outlook, October 2019 and EIA, AEO2020 National</t>
  </si>
  <si>
    <t>Energy Modeling System run ref2020.d112119a.  Projections:  EIA, AEO2020 National Energy Modeling System run ref2020.d112119a.</t>
  </si>
  <si>
    <t>PPP000</t>
  </si>
  <si>
    <t>12. Petroleum and Other Liquids Prices</t>
  </si>
  <si>
    <t>(2019 dollars per gallon, unless otherwise noted)</t>
  </si>
  <si>
    <t/>
  </si>
  <si>
    <t xml:space="preserve"> Sector and Fuel</t>
  </si>
  <si>
    <t>Crude Oil Prices (2019 dollars per barrel)</t>
  </si>
  <si>
    <t>PPP000:ba_WorldOilPrice</t>
  </si>
  <si>
    <t xml:space="preserve">   Brent Spot</t>
  </si>
  <si>
    <t>PPP000:bb_ForeignLSLigh</t>
  </si>
  <si>
    <t xml:space="preserve">   West Texas Intermediate Spot</t>
  </si>
  <si>
    <t>PPP000:bb_Imported_Real</t>
  </si>
  <si>
    <t xml:space="preserve">   Average Imported Cost 1/</t>
  </si>
  <si>
    <t>PPP000:see_spot_markup</t>
  </si>
  <si>
    <t xml:space="preserve">   Brent / West Texas Intermediate Spread</t>
  </si>
  <si>
    <t xml:space="preserve"> Delivered Sector Product Prices</t>
  </si>
  <si>
    <t>PPP000:da_LiquefiedPetr</t>
  </si>
  <si>
    <t>PPP000:da_DistillateFue</t>
  </si>
  <si>
    <t>PPP000:ea_DistillateFue</t>
  </si>
  <si>
    <t>PPP000:ea_ResidualFuel</t>
  </si>
  <si>
    <t>PPP000:ea_ResidualFuel(</t>
  </si>
  <si>
    <t xml:space="preserve">   Residual Fuel Oil (2019 dollars per barrel)</t>
  </si>
  <si>
    <t xml:space="preserve"> Industrial 2/</t>
  </si>
  <si>
    <t>PPP000:fa_LiquefiedPetr</t>
  </si>
  <si>
    <t>PPP000:fa_DistillateFue</t>
  </si>
  <si>
    <t>PPP000:fa_ResidualFuel</t>
  </si>
  <si>
    <t>PPP000:fa_ResidualFuel(</t>
  </si>
  <si>
    <t>PPP000:ga_LiquefiedPetr</t>
  </si>
  <si>
    <t>PPP000:ga_Ethanol(E85)</t>
  </si>
  <si>
    <t>PPP000:pr_EthanolWhole</t>
  </si>
  <si>
    <t xml:space="preserve">   Ethanol Wholesale Price</t>
  </si>
  <si>
    <t>PPP000:ga_MotorGasoline</t>
  </si>
  <si>
    <t>PPP000:ga_JetFuel</t>
  </si>
  <si>
    <t>PPP000:ga_DieselFuel(Di</t>
  </si>
  <si>
    <t>PPP000:ga_ResidualFuel</t>
  </si>
  <si>
    <t>PPP000:ga_ResidualFuel(</t>
  </si>
  <si>
    <t xml:space="preserve"> Electric Power 7/</t>
  </si>
  <si>
    <t>PPP000:ha_DistillateFue</t>
  </si>
  <si>
    <t>PPP000:ha_ResidualFuel</t>
  </si>
  <si>
    <t>PPP000:ha_ResidualFuel(</t>
  </si>
  <si>
    <t>Average Prices, All Sectors 8/</t>
  </si>
  <si>
    <t>PPP000:ia_LiquefiedPetr</t>
  </si>
  <si>
    <t>PPP000:ia_MotorGasoline</t>
  </si>
  <si>
    <t>PPP000:ia_JetFuel</t>
  </si>
  <si>
    <t>PPP000:ia_DistillateFue</t>
  </si>
  <si>
    <t>PPP000:ia_ResidualFuel</t>
  </si>
  <si>
    <t>PPP000:ia_ResidualFuel(</t>
  </si>
  <si>
    <t>PPP000:ia_Average</t>
  </si>
  <si>
    <t xml:space="preserve">     Average</t>
  </si>
  <si>
    <t>Crude Oil Spot Prices (nominal dollars per barrel)</t>
  </si>
  <si>
    <t>PPP000:nom_WorldOilPric</t>
  </si>
  <si>
    <t>PPP000:nom_ForeignLSLig</t>
  </si>
  <si>
    <t>PPP000:nom_Imported_Rea</t>
  </si>
  <si>
    <t>Delivered Sector Product Prices</t>
  </si>
  <si>
    <t>Nominal Dollars per Gallon</t>
  </si>
  <si>
    <t>PPP000:nom_R_LiquefiedP</t>
  </si>
  <si>
    <t>PPP000:nom_R_Distillate</t>
  </si>
  <si>
    <t>PPP000:nom_C_Distillate</t>
  </si>
  <si>
    <t>PPP000:nom_C_ResidualFu</t>
  </si>
  <si>
    <t>PPP000:nom_I_LiquefiedP</t>
  </si>
  <si>
    <t>PPP000:nom_I_Distillate</t>
  </si>
  <si>
    <t>PPP000:nom_I_ResidualFu</t>
  </si>
  <si>
    <t>PPP000:nom_T_LiquefiedP</t>
  </si>
  <si>
    <t>PPP000:nom_T_Ethan(E85)</t>
  </si>
  <si>
    <t>PPP000:nom_T_EthanWhole</t>
  </si>
  <si>
    <t>PPP000:nom_T_MotorGasol</t>
  </si>
  <si>
    <t>PPP000:nom_T_JetFuel</t>
  </si>
  <si>
    <t>PPP000:nom_T_DieselFuel</t>
  </si>
  <si>
    <t>PPP000:nom_T_ResidualFu</t>
  </si>
  <si>
    <t>PPP000:nom_E_Distillate</t>
  </si>
  <si>
    <t>PPP000:nom_E_ResidualFu</t>
  </si>
  <si>
    <t xml:space="preserve"> Average Prices, All Sectors 8/</t>
  </si>
  <si>
    <t>PPP000:nom_Avg_Liquefie</t>
  </si>
  <si>
    <t>PPP000:nom_Avg_MotorGas</t>
  </si>
  <si>
    <t>PPP000:nom_Avg_JetFuel</t>
  </si>
  <si>
    <t>PPP000:nom_Avg_Distilla</t>
  </si>
  <si>
    <t>PPP000:nom_Avg_Residual</t>
  </si>
  <si>
    <t xml:space="preserve">   Residual Fuel Oil (dollars per barrel)</t>
  </si>
  <si>
    <t>PPP000:nom_Avg_Average</t>
  </si>
  <si>
    <t xml:space="preserve">   1/ Weighted average price delivered to U.S. refiners.</t>
  </si>
  <si>
    <t xml:space="preserve">   2/ Includes combined heat and power plants that have a non-regulatory status, and small on-site generating systems.</t>
  </si>
  <si>
    <t xml:space="preserve">   3/ E85 refers to a blend of 85 percent ethanol (renewable) and 15 percent motor gasoline (nonrenewable).  To address cold starting</t>
  </si>
  <si>
    <t>issues, the percentage of ethanol varies seasonally.  The annual average ethanol content of 74 percent is used for these projections.</t>
  </si>
  <si>
    <t xml:space="preserve">   5/ Includes only kerosene type.</t>
  </si>
  <si>
    <t xml:space="preserve">   7/ Includes electricity-only and combined heat and power plants that have a regulatory status.</t>
  </si>
  <si>
    <t xml:space="preserve">   8/ Weighted averages of end-use fuel prices are derived from the prices in each sector and the corresponding sectoral consumption.</t>
  </si>
  <si>
    <t>NGS000</t>
  </si>
  <si>
    <t>13. Natural Gas Supply, Disposition, and Prices</t>
  </si>
  <si>
    <t>(trillion cubic feet, unless otherwise noted)</t>
  </si>
  <si>
    <t xml:space="preserve"> Supply, Disposition, and Prices</t>
  </si>
  <si>
    <t xml:space="preserve"> Production</t>
  </si>
  <si>
    <t>NGS000:ba_DryGasProduct</t>
  </si>
  <si>
    <t xml:space="preserve">   Dry Gas Production 1/</t>
  </si>
  <si>
    <t>NGS000:ba_SupplementalN</t>
  </si>
  <si>
    <t xml:space="preserve">   Supplemental Natural Gas 2/</t>
  </si>
  <si>
    <t>NGS000:ca_NetImports</t>
  </si>
  <si>
    <t xml:space="preserve"> Net Imports</t>
  </si>
  <si>
    <t>NGS000:ca_PipelineImp</t>
  </si>
  <si>
    <t xml:space="preserve">   Pipeline 3/</t>
  </si>
  <si>
    <t>NGS000:ca_LiquefiedNatu</t>
  </si>
  <si>
    <t xml:space="preserve">   Liquefied Natural Gas</t>
  </si>
  <si>
    <t>NGS000:da_TotalSupply</t>
  </si>
  <si>
    <t xml:space="preserve"> Total Supply</t>
  </si>
  <si>
    <t>NGS000:ea_Total</t>
  </si>
  <si>
    <t xml:space="preserve"> Consumption by Sector</t>
  </si>
  <si>
    <t>NGS000:ea_Residential</t>
  </si>
  <si>
    <t xml:space="preserve">   Residential</t>
  </si>
  <si>
    <t>NGS000:ea_Commercial</t>
  </si>
  <si>
    <t xml:space="preserve">   Commercial</t>
  </si>
  <si>
    <t>NGS000:Total_industrial</t>
  </si>
  <si>
    <t xml:space="preserve">   Industrial 4/</t>
  </si>
  <si>
    <t>NGS000:ea_Industrial</t>
  </si>
  <si>
    <t xml:space="preserve">     Other Industrial 4/</t>
  </si>
  <si>
    <t>NGS000:ea_LeaseandPlant</t>
  </si>
  <si>
    <t xml:space="preserve">     Lease and Plant Fuel 5/</t>
  </si>
  <si>
    <t>NGS000:ea_liquefactexp</t>
  </si>
  <si>
    <t xml:space="preserve">     Fuel Used to Liquefy Gas for Export 6/</t>
  </si>
  <si>
    <t>NGS000:fa_GastoLiquids</t>
  </si>
  <si>
    <t xml:space="preserve">     Natural Gas-to-Liquids Heat and Power 7/</t>
  </si>
  <si>
    <t>--</t>
  </si>
  <si>
    <t>NGS000:fa_Gas2LiqLiqPrd</t>
  </si>
  <si>
    <t xml:space="preserve">     Natural Gas to Liquids Production 8/</t>
  </si>
  <si>
    <t>NGS000:Total_transport</t>
  </si>
  <si>
    <t xml:space="preserve">   Transportation</t>
  </si>
  <si>
    <t>NGS000:ea_Transportatio</t>
  </si>
  <si>
    <t xml:space="preserve">     Motor Vehicles, Trains, and Ships</t>
  </si>
  <si>
    <t>NGS000:ea_PipelineFuel</t>
  </si>
  <si>
    <t xml:space="preserve">     Pipeline and Distribution Fuel</t>
  </si>
  <si>
    <t>NGS000:ea_ElectricPower</t>
  </si>
  <si>
    <t xml:space="preserve">   Electric Power 9/</t>
  </si>
  <si>
    <t>NGS000:ga_Discrepancy</t>
  </si>
  <si>
    <t xml:space="preserve"> Discrepancy 10/</t>
  </si>
  <si>
    <t>Natural Gas Prices</t>
  </si>
  <si>
    <t xml:space="preserve">  Natural Gas Spot Price at Henry Hub</t>
  </si>
  <si>
    <t>NGS000:ia_HenryHub</t>
  </si>
  <si>
    <t xml:space="preserve">  (2020 dollars per million Btu)</t>
  </si>
  <si>
    <t xml:space="preserve">  Delivered Prices</t>
  </si>
  <si>
    <t xml:space="preserve">  (2020 dollars per thousand cubic feet)</t>
  </si>
  <si>
    <t>NGS000:ja_Residential</t>
  </si>
  <si>
    <t xml:space="preserve">     Residential</t>
  </si>
  <si>
    <t>NGS000:ja_Commercial</t>
  </si>
  <si>
    <t xml:space="preserve">     Commercial</t>
  </si>
  <si>
    <t>NGS000:ja_Industrial</t>
  </si>
  <si>
    <t xml:space="preserve">     Industrial 11/</t>
  </si>
  <si>
    <t>NGS000:ja_Transportatio</t>
  </si>
  <si>
    <t xml:space="preserve">     Transportation 12/</t>
  </si>
  <si>
    <t>NGS000:ja_ElectricPower</t>
  </si>
  <si>
    <t xml:space="preserve">     Electric Power 9/</t>
  </si>
  <si>
    <t>NGS000:ja_Average</t>
  </si>
  <si>
    <t xml:space="preserve">        Average 13/</t>
  </si>
  <si>
    <t>NGS000:nom_HenryHub</t>
  </si>
  <si>
    <t xml:space="preserve">  (nominal dollars per million Btu)</t>
  </si>
  <si>
    <t xml:space="preserve">  (nominal dollars per thousand cubic feet)</t>
  </si>
  <si>
    <t>NGS000:nom_Residential</t>
  </si>
  <si>
    <t>NGS000:nom_Commercial</t>
  </si>
  <si>
    <t>NGS000:nom_Industrial</t>
  </si>
  <si>
    <t>NGS000:nom_Transportati</t>
  </si>
  <si>
    <t>NGS000:nom_ElectricPowr</t>
  </si>
  <si>
    <t>NGS000:nom_Average</t>
  </si>
  <si>
    <t>1/ Marketed production (wet) minus extraction losses.</t>
  </si>
  <si>
    <t>2/ Synthetic natural gas, propane air, coke oven gas, refinery gas, biomass gas, air injected for Btu stabilization, and manufactured</t>
  </si>
  <si>
    <t>gas commingled and distributed with natural gas.</t>
  </si>
  <si>
    <t>3/ Natural gas imported to and exported from Canada and Mexico.</t>
  </si>
  <si>
    <t>4/ Includes energy for combined heat and power plants that have a non-regulatory status, and small on-site generating systems.</t>
  </si>
  <si>
    <t>5/ Represents natural gas used in well, field, and lease operations, and in natural gas processing plant machinery.</t>
  </si>
  <si>
    <t>6/ Fuel used in facilities that liquefy natural gas for export.</t>
  </si>
  <si>
    <t>7/ Includes any natural gas used in the process of converting natural gas to liquid fuel that is not actually converted.</t>
  </si>
  <si>
    <t>8/ Includes any natural gas converted into liquid fuel.</t>
  </si>
  <si>
    <t>9/ Includes consumption of energy by electricity-only and combined heat and power plants that have a regulatory status.</t>
  </si>
  <si>
    <t>10/ Balancing item. Natural gas lost as a result of converting flow data measured at varying temperatures and pressures to a</t>
  </si>
  <si>
    <t>standard temperature and pressure and the merger of different data reporting systems which vary in scope, format, definition, and</t>
  </si>
  <si>
    <t>respondent type.</t>
  </si>
  <si>
    <t>11/ Excludes use for lease and plant fuel and fuel for liquefaction in export facilities.  Includes energy for combined heat and</t>
  </si>
  <si>
    <t>power plants that have a non-regulatory status, and small on-site generating systems.</t>
  </si>
  <si>
    <t>12/ Natural gas used as fuel in motor vehicles, trains, and ships.  Price includes estimated motor vehicle fuel taxes</t>
  </si>
  <si>
    <t>13/ Weighted average prices.  Weights used are the sectoral consumption values excluding lease, plant, pipeline and</t>
  </si>
  <si>
    <t>distribution fuel, and fuel used for liquefaction in export facilities.</t>
  </si>
  <si>
    <t>Note:  Totals may not equal sum of components due to independent rounding.</t>
  </si>
  <si>
    <t>Sources:  2020:  U.S. Energy Information Administration (EIA), Short-Term Energy Outlook, October 2020 and EIA, AEO2021</t>
  </si>
  <si>
    <t>National Energy Modeling System run ref2021.d113020a.  Projections:  EIA, AEO2021 National Energy Modeling System run ref2021.d113020a.</t>
  </si>
  <si>
    <t>Total Fuel Prices</t>
  </si>
  <si>
    <t>Fuel Price ($/BTU)</t>
  </si>
  <si>
    <t>Transportation Sector</t>
  </si>
  <si>
    <t>Electricity Sector</t>
  </si>
  <si>
    <t>Residential Buildings Sector</t>
  </si>
  <si>
    <t>Commercial Buildings Sector</t>
  </si>
  <si>
    <t>Industry Sector</t>
  </si>
  <si>
    <t>District Heating Sector</t>
  </si>
  <si>
    <t>LULUCF Sector</t>
  </si>
  <si>
    <t>Geoengineering Sector</t>
  </si>
  <si>
    <t>Nuclear</t>
  </si>
  <si>
    <t>Biomass</t>
  </si>
  <si>
    <t>Biofuel Gasoline</t>
  </si>
  <si>
    <t>Biofuel Diesel</t>
  </si>
  <si>
    <t>Heat</t>
  </si>
  <si>
    <t>Crude oil</t>
  </si>
  <si>
    <t>Heavy Fuel Oil</t>
  </si>
  <si>
    <t>LPG Propane or Butane</t>
  </si>
  <si>
    <t>Municipal Solid Waste</t>
  </si>
  <si>
    <t>Hydrogen</t>
  </si>
  <si>
    <t>Fuel Tax ($/BTU)</t>
  </si>
  <si>
    <t>Cover 3rd book 2023 FINAL.cdr (cea.nic.in)</t>
  </si>
  <si>
    <t>Scaled Lignite Cost (2021)*</t>
  </si>
  <si>
    <t xml:space="preserve"> Source: Unstarred question - Ministry of parliamentary affairs, coal and mines (https://coal.gov.in/sites/default/files/2022-09/1644383577_1264.PDF)</t>
  </si>
  <si>
    <t>Ministry of parliamentary affairs, coal and mines</t>
  </si>
  <si>
    <t>Unstarred question</t>
  </si>
  <si>
    <t>https://coal.gov.in/sites/default/files/2022-09/1644383577_1264.PDF</t>
  </si>
  <si>
    <t>CONSUMER CATEGORYWISE AVERAGE TARIFF, 2021-22 (All India Average)</t>
  </si>
  <si>
    <t>Price Build-up of Coal &amp; Lignite (2023) (Rs./ton)</t>
  </si>
  <si>
    <t xml:space="preserve">Indian Petroleum and Natural Gas Statistics, 2021-22 </t>
  </si>
  <si>
    <t>Electricity taxes</t>
  </si>
  <si>
    <t xml:space="preserve">Central Electricity Authority </t>
  </si>
  <si>
    <t>Electricity Tariff &amp; Duty &amp; Average Rates of Electricity Supply in India</t>
  </si>
  <si>
    <t>Details of electricity duty/ taxes/ cess/ surcharge in various States / Union Territories during FY 2021-22</t>
  </si>
  <si>
    <t>2021-22</t>
  </si>
  <si>
    <t>December 2021</t>
  </si>
  <si>
    <t>Snapshot of India's Oil &amp; Gas Data</t>
  </si>
  <si>
    <t>https://ppac.gov.in/uploads/rep_studies/1670472940_202202040453534545669SnapshotofIndiaOilandGasdataDecember2021webupload.pdf</t>
  </si>
  <si>
    <t>Source: https://cea.nic.in/wp-content/uploads/fs___a/2023/11/Book_2022.pdf</t>
  </si>
  <si>
    <t>Average of SPUs             303.89     648.80    138.18     488.22     494.34     351.26       368.27</t>
  </si>
  <si>
    <t>Domestic 6 KW (600 units/month)</t>
  </si>
  <si>
    <t>Commercial - 30 KW (4500 units/month)</t>
  </si>
  <si>
    <t>Agriculture - 5 HP (1000 units/Month)</t>
  </si>
  <si>
    <t>Railway traction 12500 KW (2500000 unit/month)</t>
  </si>
  <si>
    <t>Industry - small/large</t>
  </si>
  <si>
    <t>CONSUMER CATEGORYWISE AVERAGE TARIFF, 2022</t>
  </si>
  <si>
    <r>
      <rPr>
        <b/>
        <i/>
        <sz val="11"/>
        <rFont val="Cambria"/>
        <family val="1"/>
      </rPr>
      <t xml:space="preserve">SPUs   </t>
    </r>
    <r>
      <rPr>
        <sz val="10"/>
        <rFont val="Cambria"/>
        <family val="1"/>
      </rPr>
      <t>(Paise/Kwh)</t>
    </r>
  </si>
  <si>
    <t>Sr. No</t>
  </si>
  <si>
    <t>CONSUMER CATEGORYWISE SALE OF POWER - 2021-22
(in MU)</t>
  </si>
  <si>
    <t xml:space="preserve">Source: CEA </t>
  </si>
  <si>
    <t>Source: Niti Aayog ICED database
https://iced.niti.gov.in/energy/electricity/distribution/consumer</t>
  </si>
  <si>
    <t>Pondicherry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</si>
</sst>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7">
    <numFmt numFmtId="8" formatCode="&quot;$&quot;#,##0.00_);[Red]\(&quot;$&quot;#,##0.00\)"/>
    <numFmt numFmtId="43" formatCode="_(* #,##0.00_);_(* \(#,##0.00\);_(* &quot;-&quot;??_);_(@_)"/>
    <numFmt numFmtId="164" formatCode="0.0%"/>
    <numFmt numFmtId="165" formatCode="0.000E+00"/>
    <numFmt numFmtId="166" formatCode="&quot;$&quot;#,##0.00"/>
    <numFmt numFmtId="167" formatCode="0.000"/>
    <numFmt numFmtId="168" formatCode="#,##0.000"/>
    <numFmt numFmtId="169" formatCode="_(* #,##0.000_);_(* \(#,##0.000\);_(* &quot;-&quot;??_);_(@_)"/>
    <numFmt numFmtId="170" formatCode="0.0"/>
    <numFmt numFmtId="171" formatCode="[$-1009]d/mmm/yy;@"/>
    <numFmt numFmtId="172" formatCode="###0_);\(###0\)"/>
    <numFmt numFmtId="173" formatCode="###0;###0"/>
    <numFmt numFmtId="174" formatCode="###0.00;###0.00"/>
    <numFmt numFmtId="175" formatCode="###0.0;###0.0"/>
    <numFmt numFmtId="176" formatCode="0.0000"/>
    <numFmt numFmtId="177" formatCode="0.0000E+00"/>
    <numFmt numFmtId="178" formatCode="#,##0.0_);\(#,##0.0\);&quot;-&quot;_);@"/>
  </numFmts>
  <fonts count="97">
    <font>
      <sz val="11"/>
      <color theme="1"/>
      <name val="Calibri"/>
      <family val="2"/>
      <scheme val="minor"/>
    </font>
    <font>
      <b/>
      <sz val="9"/>
      <color theme="1"/>
      <name val="Calibri"/>
      <family val="2"/>
      <scheme val="minor"/>
    </font>
    <font>
      <sz val="9"/>
      <color theme="1"/>
      <name val="Calibri"/>
      <family val="2"/>
      <scheme val="minor"/>
    </font>
    <font>
      <u/>
      <sz val="10"/>
      <color theme="4"/>
      <name val="Calibri"/>
      <family val="2"/>
      <scheme val="minor"/>
    </font>
    <font>
      <u/>
      <sz val="11"/>
      <color theme="6"/>
      <name val="Calibri"/>
      <family val="2"/>
    </font>
    <font>
      <b/>
      <sz val="12"/>
      <color theme="4"/>
      <name val="Calibri"/>
      <family val="2"/>
      <scheme val="minor"/>
    </font>
    <font>
      <b/>
      <sz val="11"/>
      <color theme="1"/>
      <name val="Calibri"/>
      <family val="2"/>
      <scheme val="minor"/>
    </font>
    <font>
      <b/>
      <sz val="12"/>
      <color indexed="30"/>
      <name val="Calibri"/>
      <family val="2"/>
    </font>
    <font>
      <sz val="9"/>
      <color indexed="8"/>
      <name val="Calibri"/>
      <family val="2"/>
    </font>
    <font>
      <b/>
      <sz val="9"/>
      <color indexed="8"/>
      <name val="Calibri"/>
      <family val="2"/>
    </font>
    <font>
      <sz val="9"/>
      <name val="Calibri"/>
      <family val="2"/>
    </font>
    <font>
      <u/>
      <sz val="11"/>
      <color theme="4"/>
      <name val="Calibri"/>
      <family val="2"/>
      <scheme val="minor"/>
    </font>
    <font>
      <sz val="8"/>
      <name val="Arial"/>
      <family val="2"/>
    </font>
    <font>
      <sz val="10"/>
      <color indexed="8"/>
      <name val="Arial"/>
      <family val="2"/>
    </font>
    <font>
      <sz val="11"/>
      <color theme="1"/>
      <name val="Calibri"/>
      <family val="2"/>
      <scheme val="minor"/>
    </font>
    <font>
      <u/>
      <sz val="11"/>
      <color rgb="FF0070C0"/>
      <name val="Calibri"/>
      <family val="2"/>
      <scheme val="minor"/>
    </font>
    <font>
      <i/>
      <sz val="11"/>
      <color theme="1"/>
      <name val="Calibri"/>
      <family val="2"/>
      <scheme val="minor"/>
    </font>
    <font>
      <sz val="18"/>
      <color theme="3"/>
      <name val="Times New Roman"/>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sz val="11"/>
      <color rgb="FF9C6500"/>
      <name val="Calibri"/>
      <family val="2"/>
      <scheme val="minor"/>
    </font>
    <font>
      <sz val="10"/>
      <color theme="1"/>
      <name val="Calibri"/>
      <family val="2"/>
      <scheme val="minor"/>
    </font>
    <font>
      <b/>
      <sz val="16"/>
      <color indexed="8"/>
      <name val="Times New Roman"/>
      <family val="1"/>
    </font>
    <font>
      <b/>
      <sz val="10"/>
      <color indexed="8"/>
      <name val="Times New Roman"/>
      <family val="1"/>
    </font>
    <font>
      <b/>
      <sz val="10"/>
      <name val="Times New Roman"/>
      <family val="1"/>
    </font>
    <font>
      <sz val="10"/>
      <color indexed="8"/>
      <name val="Times New Roman"/>
      <family val="1"/>
    </font>
    <font>
      <sz val="10"/>
      <name val="Times New Roman"/>
      <family val="1"/>
    </font>
    <font>
      <sz val="10"/>
      <name val="Arial"/>
      <family val="2"/>
    </font>
    <font>
      <sz val="9"/>
      <color indexed="8"/>
      <name val="Times New Roman"/>
      <family val="1"/>
    </font>
    <font>
      <b/>
      <sz val="10"/>
      <color rgb="FFFFFFFF"/>
      <name val="Verdana"/>
      <family val="2"/>
    </font>
    <font>
      <b/>
      <sz val="8"/>
      <color rgb="FFFFFFFF"/>
      <name val="Verdana"/>
      <family val="2"/>
    </font>
    <font>
      <b/>
      <sz val="8"/>
      <color rgb="FF333333"/>
      <name val="Verdana"/>
      <family val="2"/>
    </font>
    <font>
      <sz val="8"/>
      <color rgb="FF333333"/>
      <name val="Verdana"/>
      <family val="2"/>
    </font>
    <font>
      <sz val="8"/>
      <color rgb="FF000000"/>
      <name val="Verdana"/>
      <family val="2"/>
    </font>
    <font>
      <sz val="8"/>
      <color rgb="FF808080"/>
      <name val="Verdana"/>
      <family val="2"/>
    </font>
    <font>
      <i/>
      <sz val="10"/>
      <color theme="1"/>
      <name val="Calibri"/>
      <family val="2"/>
      <scheme val="minor"/>
    </font>
    <font>
      <b/>
      <sz val="24"/>
      <color theme="1"/>
      <name val="Calibri"/>
      <family val="2"/>
      <scheme val="minor"/>
    </font>
    <font>
      <b/>
      <sz val="12"/>
      <color rgb="FFFFFFFF"/>
      <name val="Calibri"/>
      <family val="2"/>
    </font>
    <font>
      <b/>
      <sz val="12"/>
      <name val="Calibri"/>
      <family val="2"/>
    </font>
    <font>
      <b/>
      <sz val="8"/>
      <color rgb="FF231F20"/>
      <name val="Calibri"/>
      <family val="2"/>
    </font>
    <font>
      <b/>
      <sz val="8"/>
      <name val="Calibri"/>
      <family val="2"/>
    </font>
    <font>
      <sz val="8"/>
      <name val="Calibri"/>
      <family val="2"/>
    </font>
    <font>
      <sz val="8"/>
      <color rgb="FF231F20"/>
      <name val="Calibri"/>
      <family val="2"/>
    </font>
    <font>
      <b/>
      <sz val="7"/>
      <name val="Calibri"/>
      <family val="2"/>
    </font>
    <font>
      <b/>
      <sz val="7"/>
      <color rgb="FF231F20"/>
      <name val="Calibri"/>
      <family val="2"/>
    </font>
    <font>
      <b/>
      <i/>
      <sz val="7"/>
      <color rgb="FF231F20"/>
      <name val="Calibri"/>
      <family val="2"/>
    </font>
    <font>
      <b/>
      <i/>
      <sz val="8"/>
      <color rgb="FF231F20"/>
      <name val="Calibri"/>
      <family val="2"/>
    </font>
    <font>
      <sz val="7"/>
      <name val="Calibri"/>
      <family val="2"/>
    </font>
    <font>
      <sz val="7"/>
      <color rgb="FF231F20"/>
      <name val="Calibri"/>
      <family val="2"/>
    </font>
    <font>
      <b/>
      <sz val="11"/>
      <color rgb="FF34495E"/>
      <name val="Arial"/>
      <family val="2"/>
    </font>
    <font>
      <sz val="11"/>
      <color rgb="FF34495E"/>
      <name val="Arial"/>
      <family val="2"/>
    </font>
    <font>
      <sz val="10"/>
      <color rgb="FF34495E"/>
      <name val="Arial"/>
      <family val="2"/>
    </font>
    <font>
      <b/>
      <sz val="11"/>
      <name val="Cambria"/>
      <family val="1"/>
    </font>
    <font>
      <b/>
      <sz val="11"/>
      <color rgb="FFFFFF00"/>
      <name val="Cambria"/>
      <family val="1"/>
    </font>
    <font>
      <b/>
      <i/>
      <sz val="11"/>
      <name val="Cambria"/>
      <family val="1"/>
    </font>
    <font>
      <sz val="10"/>
      <name val="Cambria"/>
      <family val="1"/>
    </font>
    <font>
      <sz val="10"/>
      <color rgb="FF000000"/>
      <name val="Cambria"/>
      <family val="2"/>
    </font>
    <font>
      <sz val="10"/>
      <color rgb="FF000000"/>
      <name val="Calibri"/>
      <family val="2"/>
    </font>
    <font>
      <sz val="8"/>
      <name val="Cambria"/>
      <family val="1"/>
    </font>
    <font>
      <b/>
      <sz val="8"/>
      <name val="Cambria"/>
      <family val="1"/>
    </font>
    <font>
      <b/>
      <i/>
      <sz val="8"/>
      <name val="Cambria"/>
      <family val="1"/>
    </font>
    <font>
      <sz val="8"/>
      <color rgb="FF000000"/>
      <name val="Cambria"/>
      <family val="2"/>
    </font>
    <font>
      <b/>
      <sz val="8"/>
      <color rgb="FF000000"/>
      <name val="Cambria"/>
      <family val="2"/>
    </font>
    <font>
      <sz val="9"/>
      <color rgb="FF231F20"/>
      <name val="Calibri"/>
      <family val="2"/>
    </font>
    <font>
      <b/>
      <sz val="8"/>
      <color theme="1"/>
      <name val="Calibri"/>
      <family val="2"/>
      <scheme val="minor"/>
    </font>
    <font>
      <b/>
      <sz val="9"/>
      <name val="Calibri"/>
      <family val="2"/>
    </font>
    <font>
      <b/>
      <sz val="9"/>
      <color rgb="FF231F20"/>
      <name val="Calibri"/>
      <family val="2"/>
    </font>
    <font>
      <b/>
      <i/>
      <sz val="9"/>
      <color rgb="FF231F20"/>
      <name val="Calibri"/>
      <family val="2"/>
    </font>
    <font>
      <sz val="10"/>
      <name val="Calibri"/>
      <family val="2"/>
    </font>
    <font>
      <sz val="10"/>
      <color indexed="8"/>
      <name val="Calibri"/>
      <family val="2"/>
    </font>
    <font>
      <b/>
      <sz val="10"/>
      <color rgb="FF000000"/>
      <name val="Calibri"/>
      <family val="2"/>
    </font>
    <font>
      <b/>
      <sz val="8"/>
      <color theme="1"/>
      <name val="Calibri"/>
      <family val="2"/>
    </font>
    <font>
      <b/>
      <sz val="10"/>
      <color rgb="FFFFFFFF"/>
      <name val="Calibri"/>
      <family val="2"/>
    </font>
    <font>
      <sz val="10"/>
      <color rgb="FFFFFFFF"/>
      <name val="Calibri"/>
      <family val="2"/>
    </font>
    <font>
      <i/>
      <sz val="10"/>
      <color rgb="FF000000"/>
      <name val="Calibri"/>
      <family val="2"/>
    </font>
    <font>
      <sz val="10"/>
      <color theme="1"/>
      <name val="Calibri"/>
      <family val="2"/>
    </font>
    <font>
      <sz val="10"/>
      <color rgb="FF000000"/>
      <name val="Calibri"/>
      <family val="2"/>
      <scheme val="minor"/>
    </font>
    <font>
      <b/>
      <sz val="10"/>
      <color rgb="FF00B050"/>
      <name val="Calibri"/>
      <family val="2"/>
    </font>
    <font>
      <sz val="11"/>
      <color rgb="FF9C6500"/>
      <name val="Calibri"/>
      <family val="2"/>
    </font>
    <font>
      <sz val="11"/>
      <color theme="1"/>
      <name val="Calibri"/>
      <family val="2"/>
    </font>
    <font>
      <sz val="11"/>
      <color rgb="FF9C0006"/>
      <name val="Calibri"/>
      <family val="2"/>
    </font>
    <font>
      <b/>
      <sz val="9"/>
      <name val="Times New Roman"/>
      <family val="1"/>
    </font>
    <font>
      <b/>
      <sz val="9"/>
      <color indexed="8"/>
      <name val="Times New Roman"/>
      <family val="1"/>
    </font>
    <font>
      <sz val="11"/>
      <name val="Cambria"/>
      <family val="1"/>
    </font>
    <font>
      <b/>
      <sz val="10"/>
      <name val="Cambria"/>
      <family val="1"/>
    </font>
    <font>
      <sz val="11"/>
      <name val="Calibri"/>
      <family val="2"/>
      <scheme val="minor"/>
    </font>
  </fonts>
  <fills count="60">
    <fill>
      <patternFill patternType="none"/>
    </fill>
    <fill>
      <patternFill patternType="gray125"/>
    </fill>
    <fill>
      <patternFill patternType="solid">
        <fgColor theme="0" tint="-0.249977111117893"/>
        <bgColor indexed="64"/>
      </patternFill>
    </fill>
    <fill>
      <patternFill patternType="solid">
        <fgColor rgb="FFFFFFFF"/>
        <bgColor indexed="64"/>
      </patternFill>
    </fill>
    <fill>
      <patternFill patternType="solid">
        <fgColor rgb="FF92D05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9" tint="0.39997558519241921"/>
        <bgColor indexed="64"/>
      </patternFill>
    </fill>
    <fill>
      <patternFill patternType="solid">
        <fgColor theme="0"/>
        <bgColor indexed="64"/>
      </patternFill>
    </fill>
    <fill>
      <patternFill patternType="solid">
        <fgColor rgb="FF005195"/>
        <bgColor indexed="64"/>
      </patternFill>
    </fill>
    <fill>
      <patternFill patternType="solid">
        <fgColor rgb="FF8BC4F3"/>
        <bgColor indexed="64"/>
      </patternFill>
    </fill>
    <fill>
      <patternFill patternType="solid">
        <fgColor rgb="FFDFF0FF"/>
        <bgColor indexed="64"/>
      </patternFill>
    </fill>
    <fill>
      <patternFill patternType="solid">
        <fgColor rgb="FF00B0F0"/>
        <bgColor indexed="64"/>
      </patternFill>
    </fill>
    <fill>
      <patternFill patternType="solid">
        <fgColor rgb="FF00A650"/>
      </patternFill>
    </fill>
    <fill>
      <patternFill patternType="solid">
        <fgColor rgb="FFD9E8C9"/>
      </patternFill>
    </fill>
    <fill>
      <patternFill patternType="solid">
        <fgColor rgb="FF00B050"/>
        <bgColor indexed="64"/>
      </patternFill>
    </fill>
    <fill>
      <patternFill patternType="solid">
        <fgColor rgb="FFF4F5F7"/>
        <bgColor indexed="64"/>
      </patternFill>
    </fill>
    <fill>
      <patternFill patternType="solid">
        <fgColor rgb="FFC00000"/>
      </patternFill>
    </fill>
    <fill>
      <patternFill patternType="solid">
        <fgColor rgb="FFFEF3D8"/>
      </patternFill>
    </fill>
    <fill>
      <patternFill patternType="solid">
        <fgColor rgb="FFFEF0CE"/>
      </patternFill>
    </fill>
    <fill>
      <patternFill patternType="solid">
        <fgColor rgb="FFFDE9D9"/>
      </patternFill>
    </fill>
    <fill>
      <patternFill patternType="solid">
        <fgColor rgb="FFF1F1F1"/>
      </patternFill>
    </fill>
    <fill>
      <patternFill patternType="solid">
        <fgColor theme="4" tint="0.79998168889431442"/>
        <bgColor indexed="64"/>
      </patternFill>
    </fill>
    <fill>
      <patternFill patternType="solid">
        <fgColor theme="3" tint="0.499984740745262"/>
        <bgColor indexed="64"/>
      </patternFill>
    </fill>
    <fill>
      <patternFill patternType="solid">
        <fgColor theme="0" tint="-0.14999847407452621"/>
        <bgColor indexed="64"/>
      </patternFill>
    </fill>
    <fill>
      <patternFill patternType="solid">
        <fgColor rgb="FFFFEB9C"/>
        <bgColor rgb="FFFFFFFF"/>
      </patternFill>
    </fill>
    <fill>
      <patternFill patternType="solid">
        <fgColor rgb="FFF4F5F7"/>
        <bgColor rgb="FF000000"/>
      </patternFill>
    </fill>
    <fill>
      <patternFill patternType="solid">
        <fgColor rgb="FFFFC7CE"/>
        <bgColor rgb="FFFFFFFF"/>
      </patternFill>
    </fill>
    <fill>
      <patternFill patternType="solid">
        <fgColor rgb="FFD9D9D9"/>
        <bgColor rgb="FF000000"/>
      </patternFill>
    </fill>
    <fill>
      <patternFill patternType="solid">
        <fgColor theme="5" tint="0.79998168889431442"/>
        <bgColor indexed="64"/>
      </patternFill>
    </fill>
  </fills>
  <borders count="72">
    <border>
      <left/>
      <right/>
      <top/>
      <bottom/>
      <diagonal/>
    </border>
    <border>
      <left/>
      <right/>
      <top/>
      <bottom style="thick">
        <color theme="4"/>
      </bottom>
      <diagonal/>
    </border>
    <border>
      <left/>
      <right/>
      <top/>
      <bottom style="dashed">
        <color theme="0" tint="-0.24994659260841701"/>
      </bottom>
      <diagonal/>
    </border>
    <border>
      <left/>
      <right/>
      <top style="medium">
        <color theme="4"/>
      </top>
      <bottom/>
      <diagonal/>
    </border>
    <border>
      <left/>
      <right/>
      <top/>
      <bottom style="thin">
        <color theme="0" tint="-0.249977111117893"/>
      </bottom>
      <diagonal/>
    </border>
    <border>
      <left/>
      <right/>
      <top style="thin">
        <color theme="4"/>
      </top>
      <bottom style="dashed">
        <color theme="0" tint="-0.24994659260841701"/>
      </bottom>
      <diagonal/>
    </border>
    <border>
      <left/>
      <right/>
      <top style="thin">
        <color theme="4"/>
      </top>
      <bottom style="thin">
        <color theme="0" tint="-0.24994659260841701"/>
      </bottom>
      <diagonal/>
    </border>
    <border>
      <left style="thick">
        <color theme="0"/>
      </left>
      <right style="thick">
        <color theme="0"/>
      </right>
      <top/>
      <bottom style="thin">
        <color theme="0" tint="-0.24994659260841701"/>
      </bottom>
      <diagonal/>
    </border>
    <border>
      <left/>
      <right/>
      <top/>
      <bottom style="thick">
        <color rgb="FF0096D7"/>
      </bottom>
      <diagonal/>
    </border>
    <border>
      <left/>
      <right/>
      <top/>
      <bottom style="thin">
        <color rgb="FFBFBFBF"/>
      </bottom>
      <diagonal/>
    </border>
    <border>
      <left/>
      <right/>
      <top/>
      <bottom style="dashed">
        <color rgb="FFBFBFBF"/>
      </bottom>
      <diagonal/>
    </border>
    <border>
      <left/>
      <right/>
      <top style="medium">
        <color rgb="FF0096D7"/>
      </top>
      <bottom/>
      <diagonal/>
    </border>
    <border>
      <left style="thin">
        <color auto="1"/>
      </left>
      <right style="thin">
        <color auto="1"/>
      </right>
      <top style="thin">
        <color auto="1"/>
      </top>
      <bottom style="thin">
        <color auto="1"/>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style="medium">
        <color rgb="FF000000"/>
      </left>
      <right style="medium">
        <color rgb="FF000000"/>
      </right>
      <top style="medium">
        <color rgb="FF000000"/>
      </top>
      <bottom style="medium">
        <color rgb="FF000000"/>
      </bottom>
      <diagonal/>
    </border>
    <border>
      <left style="thin">
        <color indexed="64"/>
      </left>
      <right/>
      <top style="thin">
        <color indexed="64"/>
      </top>
      <bottom/>
      <diagonal/>
    </border>
    <border>
      <left style="thin">
        <color indexed="64"/>
      </left>
      <right/>
      <top/>
      <bottom style="thin">
        <color indexed="64"/>
      </bottom>
      <diagonal/>
    </border>
    <border>
      <left style="thin">
        <color rgb="FF231F20"/>
      </left>
      <right/>
      <top style="thin">
        <color rgb="FF231F20"/>
      </top>
      <bottom style="thin">
        <color rgb="FF231F20"/>
      </bottom>
      <diagonal/>
    </border>
    <border>
      <left/>
      <right/>
      <top style="thin">
        <color rgb="FF231F20"/>
      </top>
      <bottom style="thin">
        <color rgb="FF231F20"/>
      </bottom>
      <diagonal/>
    </border>
    <border>
      <left/>
      <right style="thin">
        <color rgb="FF231F20"/>
      </right>
      <top style="thin">
        <color rgb="FF231F20"/>
      </top>
      <bottom style="thin">
        <color rgb="FF231F20"/>
      </bottom>
      <diagonal/>
    </border>
    <border>
      <left style="thin">
        <color rgb="FF231F20"/>
      </left>
      <right style="thin">
        <color rgb="FF231F20"/>
      </right>
      <top style="thin">
        <color rgb="FF231F20"/>
      </top>
      <bottom style="thin">
        <color rgb="FF231F20"/>
      </bottom>
      <diagonal/>
    </border>
    <border>
      <left style="thin">
        <color rgb="FF231F20"/>
      </left>
      <right style="thin">
        <color rgb="FF231F20"/>
      </right>
      <top/>
      <bottom/>
      <diagonal/>
    </border>
    <border>
      <left style="medium">
        <color rgb="FFDDDDDD"/>
      </left>
      <right style="medium">
        <color rgb="FFDDDDDD"/>
      </right>
      <top/>
      <bottom/>
      <diagonal/>
    </border>
    <border>
      <left/>
      <right style="medium">
        <color rgb="FFDDDDDD"/>
      </right>
      <top/>
      <bottom/>
      <diagonal/>
    </border>
    <border>
      <left style="medium">
        <color rgb="FFDDDDDD"/>
      </left>
      <right style="medium">
        <color rgb="FFDDDDDD"/>
      </right>
      <top style="medium">
        <color rgb="FFDDDDDD"/>
      </top>
      <bottom/>
      <diagonal/>
    </border>
    <border>
      <left/>
      <right style="medium">
        <color rgb="FFDDDDDD"/>
      </right>
      <top style="medium">
        <color rgb="FFDDDDDD"/>
      </top>
      <bottom/>
      <diagonal/>
    </border>
    <border>
      <left style="medium">
        <color rgb="FFDDDDDD"/>
      </left>
      <right style="medium">
        <color rgb="FFDDDDDD"/>
      </right>
      <top style="medium">
        <color rgb="FFDDDDDD"/>
      </top>
      <bottom style="medium">
        <color rgb="FFDDDDDD"/>
      </bottom>
      <diagonal/>
    </border>
    <border>
      <left/>
      <right style="medium">
        <color rgb="FFDDDDDD"/>
      </right>
      <top style="medium">
        <color rgb="FFDDDDDD"/>
      </top>
      <bottom style="medium">
        <color rgb="FFDDDDDD"/>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231F20"/>
      </left>
      <right/>
      <top style="thin">
        <color rgb="FF231F20"/>
      </top>
      <bottom/>
      <diagonal/>
    </border>
    <border>
      <left/>
      <right/>
      <top style="thin">
        <color rgb="FF231F20"/>
      </top>
      <bottom/>
      <diagonal/>
    </border>
    <border>
      <left/>
      <right style="thin">
        <color rgb="FF231F20"/>
      </right>
      <top style="thin">
        <color rgb="FF231F20"/>
      </top>
      <bottom/>
      <diagonal/>
    </border>
    <border>
      <left style="thin">
        <color rgb="FF231F20"/>
      </left>
      <right/>
      <top/>
      <bottom style="thin">
        <color rgb="FF231F20"/>
      </bottom>
      <diagonal/>
    </border>
    <border>
      <left/>
      <right/>
      <top/>
      <bottom style="thin">
        <color rgb="FF231F20"/>
      </bottom>
      <diagonal/>
    </border>
    <border>
      <left/>
      <right style="thin">
        <color rgb="FF231F20"/>
      </right>
      <top/>
      <bottom style="thin">
        <color rgb="FF231F20"/>
      </bottom>
      <diagonal/>
    </border>
    <border>
      <left style="thin">
        <color rgb="FF231F20"/>
      </left>
      <right style="thin">
        <color rgb="FF231F20"/>
      </right>
      <top style="thin">
        <color rgb="FF231F20"/>
      </top>
      <bottom/>
      <diagonal/>
    </border>
    <border>
      <left style="thin">
        <color rgb="FF231F20"/>
      </left>
      <right style="thin">
        <color rgb="FF231F20"/>
      </right>
      <top/>
      <bottom style="thin">
        <color rgb="FF231F20"/>
      </bottom>
      <diagonal/>
    </border>
    <border>
      <left/>
      <right style="medium">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rgb="FF231F20"/>
      </right>
      <top/>
      <bottom/>
      <diagonal/>
    </border>
    <border>
      <left style="thin">
        <color rgb="FF000000"/>
      </left>
      <right style="thin">
        <color indexed="64"/>
      </right>
      <top style="thin">
        <color rgb="FF000000"/>
      </top>
      <bottom style="thin">
        <color rgb="FF000000"/>
      </bottom>
      <diagonal/>
    </border>
  </borders>
  <cellStyleXfs count="78">
    <xf numFmtId="0" fontId="0" fillId="0" borderId="0"/>
    <xf numFmtId="0" fontId="1" fillId="0" borderId="1" applyNumberFormat="0" applyProtection="0">
      <alignment wrapText="1"/>
    </xf>
    <xf numFmtId="0" fontId="2" fillId="0" borderId="2" applyNumberFormat="0" applyFont="0" applyProtection="0">
      <alignment wrapText="1"/>
    </xf>
    <xf numFmtId="0" fontId="1" fillId="0" borderId="7" applyNumberFormat="0" applyProtection="0">
      <alignment horizontal="left" wrapText="1"/>
    </xf>
    <xf numFmtId="0" fontId="1" fillId="0" borderId="6" applyNumberFormat="0" applyFill="0" applyProtection="0">
      <alignment wrapText="1"/>
    </xf>
    <xf numFmtId="0" fontId="1" fillId="0" borderId="4" applyNumberFormat="0" applyProtection="0">
      <alignment wrapText="1"/>
    </xf>
    <xf numFmtId="0" fontId="2" fillId="0" borderId="3" applyNumberFormat="0" applyProtection="0">
      <alignment vertical="top" wrapText="1"/>
    </xf>
    <xf numFmtId="0" fontId="2" fillId="0" borderId="5" applyNumberFormat="0" applyFont="0" applyFill="0" applyProtection="0">
      <alignment wrapText="1"/>
    </xf>
    <xf numFmtId="0" fontId="2" fillId="0" borderId="0" applyNumberFormat="0" applyFill="0" applyBorder="0" applyAlignment="0" applyProtection="0"/>
    <xf numFmtId="0" fontId="3" fillId="0" borderId="0" applyNumberFormat="0" applyFill="0" applyBorder="0" applyAlignment="0" applyProtection="0">
      <alignment vertical="top"/>
      <protection locked="0"/>
    </xf>
    <xf numFmtId="0" fontId="4" fillId="0" borderId="0" applyNumberFormat="0" applyFill="0" applyBorder="0" applyAlignment="0" applyProtection="0">
      <alignment vertical="top"/>
      <protection locked="0"/>
    </xf>
    <xf numFmtId="0" fontId="2" fillId="0" borderId="0" applyNumberFormat="0" applyProtection="0">
      <alignment vertical="top" wrapText="1"/>
    </xf>
    <xf numFmtId="0" fontId="5" fillId="0" borderId="0" applyNumberFormat="0" applyProtection="0">
      <alignment horizontal="left"/>
    </xf>
    <xf numFmtId="0" fontId="8" fillId="0" borderId="0"/>
    <xf numFmtId="0" fontId="8" fillId="0" borderId="11" applyNumberFormat="0" applyProtection="0">
      <alignment wrapText="1"/>
    </xf>
    <xf numFmtId="0" fontId="8" fillId="0" borderId="10" applyNumberFormat="0" applyFont="0" applyProtection="0">
      <alignment wrapText="1"/>
    </xf>
    <xf numFmtId="0" fontId="9" fillId="0" borderId="9" applyNumberFormat="0" applyProtection="0">
      <alignment wrapText="1"/>
    </xf>
    <xf numFmtId="0" fontId="9" fillId="0" borderId="8" applyNumberFormat="0" applyProtection="0">
      <alignment wrapText="1"/>
    </xf>
    <xf numFmtId="0" fontId="8" fillId="0" borderId="0" applyNumberFormat="0" applyFill="0" applyBorder="0" applyAlignment="0" applyProtection="0"/>
    <xf numFmtId="0" fontId="7" fillId="0" borderId="0" applyNumberFormat="0" applyProtection="0">
      <alignment horizontal="left"/>
    </xf>
    <xf numFmtId="43" fontId="14" fillId="0" borderId="0" applyFont="0" applyFill="0" applyBorder="0" applyAlignment="0" applyProtection="0"/>
    <xf numFmtId="0" fontId="17" fillId="0" borderId="0" applyNumberFormat="0" applyFill="0" applyBorder="0" applyAlignment="0" applyProtection="0"/>
    <xf numFmtId="0" fontId="18" fillId="0" borderId="1" applyNumberFormat="0" applyFill="0" applyAlignment="0" applyProtection="0"/>
    <xf numFmtId="0" fontId="19" fillId="0" borderId="13" applyNumberFormat="0" applyFill="0" applyAlignment="0" applyProtection="0"/>
    <xf numFmtId="0" fontId="20" fillId="0" borderId="14" applyNumberFormat="0" applyFill="0" applyAlignment="0" applyProtection="0"/>
    <xf numFmtId="0" fontId="20" fillId="0" borderId="0" applyNumberFormat="0" applyFill="0" applyBorder="0" applyAlignment="0" applyProtection="0"/>
    <xf numFmtId="0" fontId="21" fillId="5" borderId="0" applyNumberFormat="0" applyBorder="0" applyAlignment="0" applyProtection="0"/>
    <xf numFmtId="0" fontId="22" fillId="6" borderId="0" applyNumberFormat="0" applyBorder="0" applyAlignment="0" applyProtection="0"/>
    <xf numFmtId="0" fontId="23" fillId="8" borderId="15" applyNumberFormat="0" applyAlignment="0" applyProtection="0"/>
    <xf numFmtId="0" fontId="24" fillId="9" borderId="16" applyNumberFormat="0" applyAlignment="0" applyProtection="0"/>
    <xf numFmtId="0" fontId="25" fillId="9" borderId="15" applyNumberFormat="0" applyAlignment="0" applyProtection="0"/>
    <xf numFmtId="0" fontId="26" fillId="0" borderId="17" applyNumberFormat="0" applyFill="0" applyAlignment="0" applyProtection="0"/>
    <xf numFmtId="0" fontId="27" fillId="10" borderId="18" applyNumberFormat="0" applyAlignment="0" applyProtection="0"/>
    <xf numFmtId="0" fontId="28" fillId="0" borderId="0" applyNumberFormat="0" applyFill="0" applyBorder="0" applyAlignment="0" applyProtection="0"/>
    <xf numFmtId="0" fontId="14" fillId="11" borderId="19" applyNumberFormat="0" applyFont="0" applyAlignment="0" applyProtection="0"/>
    <xf numFmtId="0" fontId="29" fillId="0" borderId="0" applyNumberFormat="0" applyFill="0" applyBorder="0" applyAlignment="0" applyProtection="0"/>
    <xf numFmtId="0" fontId="6" fillId="0" borderId="20" applyNumberFormat="0" applyFill="0" applyAlignment="0" applyProtection="0"/>
    <xf numFmtId="0" fontId="30" fillId="12" borderId="0" applyNumberFormat="0" applyBorder="0" applyAlignment="0" applyProtection="0"/>
    <xf numFmtId="0" fontId="14" fillId="13" borderId="0" applyNumberFormat="0" applyBorder="0" applyAlignment="0" applyProtection="0"/>
    <xf numFmtId="0" fontId="14" fillId="14" borderId="0" applyNumberFormat="0" applyBorder="0" applyAlignment="0" applyProtection="0"/>
    <xf numFmtId="0" fontId="30" fillId="16" borderId="0" applyNumberFormat="0" applyBorder="0" applyAlignment="0" applyProtection="0"/>
    <xf numFmtId="0" fontId="14" fillId="17" borderId="0" applyNumberFormat="0" applyBorder="0" applyAlignment="0" applyProtection="0"/>
    <xf numFmtId="0" fontId="14" fillId="18" borderId="0" applyNumberFormat="0" applyBorder="0" applyAlignment="0" applyProtection="0"/>
    <xf numFmtId="0" fontId="30" fillId="20" borderId="0" applyNumberFormat="0" applyBorder="0" applyAlignment="0" applyProtection="0"/>
    <xf numFmtId="0" fontId="14" fillId="21" borderId="0" applyNumberFormat="0" applyBorder="0" applyAlignment="0" applyProtection="0"/>
    <xf numFmtId="0" fontId="14" fillId="22" borderId="0" applyNumberFormat="0" applyBorder="0" applyAlignment="0" applyProtection="0"/>
    <xf numFmtId="0" fontId="30" fillId="24" borderId="0" applyNumberFormat="0" applyBorder="0" applyAlignment="0" applyProtection="0"/>
    <xf numFmtId="0" fontId="14" fillId="25" borderId="0" applyNumberFormat="0" applyBorder="0" applyAlignment="0" applyProtection="0"/>
    <xf numFmtId="0" fontId="14" fillId="26" borderId="0" applyNumberFormat="0" applyBorder="0" applyAlignment="0" applyProtection="0"/>
    <xf numFmtId="0" fontId="30" fillId="28" borderId="0" applyNumberFormat="0" applyBorder="0" applyAlignment="0" applyProtection="0"/>
    <xf numFmtId="0" fontId="14" fillId="29" borderId="0" applyNumberFormat="0" applyBorder="0" applyAlignment="0" applyProtection="0"/>
    <xf numFmtId="0" fontId="14" fillId="30" borderId="0" applyNumberFormat="0" applyBorder="0" applyAlignment="0" applyProtection="0"/>
    <xf numFmtId="0" fontId="30" fillId="32" borderId="0" applyNumberFormat="0" applyBorder="0" applyAlignment="0" applyProtection="0"/>
    <xf numFmtId="0" fontId="14" fillId="33" borderId="0" applyNumberFormat="0" applyBorder="0" applyAlignment="0" applyProtection="0"/>
    <xf numFmtId="0" fontId="14" fillId="34" borderId="0" applyNumberFormat="0" applyBorder="0" applyAlignment="0" applyProtection="0"/>
    <xf numFmtId="0" fontId="31" fillId="7" borderId="0" applyNumberFormat="0" applyBorder="0" applyAlignment="0" applyProtection="0"/>
    <xf numFmtId="0" fontId="30" fillId="15" borderId="0" applyNumberFormat="0" applyBorder="0" applyAlignment="0" applyProtection="0"/>
    <xf numFmtId="0" fontId="30" fillId="19" borderId="0" applyNumberFormat="0" applyBorder="0" applyAlignment="0" applyProtection="0"/>
    <xf numFmtId="0" fontId="30" fillId="23" borderId="0" applyNumberFormat="0" applyBorder="0" applyAlignment="0" applyProtection="0"/>
    <xf numFmtId="0" fontId="30" fillId="27" borderId="0" applyNumberFormat="0" applyBorder="0" applyAlignment="0" applyProtection="0"/>
    <xf numFmtId="0" fontId="30" fillId="31" borderId="0" applyNumberFormat="0" applyBorder="0" applyAlignment="0" applyProtection="0"/>
    <xf numFmtId="0" fontId="30" fillId="35" borderId="0" applyNumberFormat="0" applyBorder="0" applyAlignment="0" applyProtection="0"/>
    <xf numFmtId="0" fontId="14" fillId="11" borderId="19" applyNumberFormat="0" applyFont="0" applyAlignment="0" applyProtection="0"/>
    <xf numFmtId="0" fontId="14" fillId="13" borderId="0" applyNumberFormat="0" applyBorder="0" applyAlignment="0" applyProtection="0"/>
    <xf numFmtId="0" fontId="14" fillId="14" borderId="0" applyNumberFormat="0" applyBorder="0" applyAlignment="0" applyProtection="0"/>
    <xf numFmtId="0" fontId="14" fillId="17" borderId="0" applyNumberFormat="0" applyBorder="0" applyAlignment="0" applyProtection="0"/>
    <xf numFmtId="0" fontId="14" fillId="18" borderId="0" applyNumberFormat="0" applyBorder="0" applyAlignment="0" applyProtection="0"/>
    <xf numFmtId="0" fontId="14" fillId="21" borderId="0" applyNumberFormat="0" applyBorder="0" applyAlignment="0" applyProtection="0"/>
    <xf numFmtId="0" fontId="14" fillId="22" borderId="0" applyNumberFormat="0" applyBorder="0" applyAlignment="0" applyProtection="0"/>
    <xf numFmtId="0" fontId="14" fillId="25" borderId="0" applyNumberFormat="0" applyBorder="0" applyAlignment="0" applyProtection="0"/>
    <xf numFmtId="0" fontId="14" fillId="26" borderId="0" applyNumberFormat="0" applyBorder="0" applyAlignment="0" applyProtection="0"/>
    <xf numFmtId="0" fontId="14" fillId="29" borderId="0" applyNumberFormat="0" applyBorder="0" applyAlignment="0" applyProtection="0"/>
    <xf numFmtId="0" fontId="14" fillId="30" borderId="0" applyNumberFormat="0" applyBorder="0" applyAlignment="0" applyProtection="0"/>
    <xf numFmtId="0" fontId="14" fillId="33" borderId="0" applyNumberFormat="0" applyBorder="0" applyAlignment="0" applyProtection="0"/>
    <xf numFmtId="0" fontId="14" fillId="34" borderId="0" applyNumberFormat="0" applyBorder="0" applyAlignment="0" applyProtection="0"/>
    <xf numFmtId="9" fontId="14" fillId="0" borderId="0" applyFont="0" applyFill="0" applyBorder="0" applyAlignment="0" applyProtection="0"/>
    <xf numFmtId="0" fontId="14" fillId="0" borderId="0" applyFont="0" applyFill="0" applyBorder="0" applyAlignment="0" applyProtection="0"/>
    <xf numFmtId="0" fontId="38" fillId="0" borderId="0" applyFont="0" applyFill="0" applyBorder="0" applyAlignment="0" applyProtection="0"/>
  </cellStyleXfs>
  <cellXfs count="385">
    <xf numFmtId="0" fontId="0" fillId="0" borderId="0" xfId="0"/>
    <xf numFmtId="0" fontId="6" fillId="0" borderId="0" xfId="0" applyFont="1"/>
    <xf numFmtId="0" fontId="0" fillId="0" borderId="0" xfId="0" applyAlignment="1">
      <alignment horizontal="left"/>
    </xf>
    <xf numFmtId="165" fontId="0" fillId="0" borderId="0" xfId="0" applyNumberFormat="1"/>
    <xf numFmtId="0" fontId="3" fillId="0" borderId="0" xfId="9" applyAlignment="1" applyProtection="1"/>
    <xf numFmtId="0" fontId="6" fillId="2" borderId="0" xfId="0" applyFont="1" applyFill="1" applyAlignment="1">
      <alignment horizontal="center"/>
    </xf>
    <xf numFmtId="166" fontId="0" fillId="0" borderId="0" xfId="0" applyNumberFormat="1" applyAlignment="1">
      <alignment horizontal="center"/>
    </xf>
    <xf numFmtId="11" fontId="0" fillId="0" borderId="0" xfId="0" applyNumberFormat="1"/>
    <xf numFmtId="0" fontId="11" fillId="0" borderId="0" xfId="9" applyFont="1" applyAlignment="1" applyProtection="1"/>
    <xf numFmtId="164" fontId="0" fillId="0" borderId="10" xfId="15" applyNumberFormat="1" applyFont="1" applyAlignment="1">
      <alignment horizontal="right" wrapText="1"/>
    </xf>
    <xf numFmtId="4" fontId="0" fillId="0" borderId="10" xfId="15" applyNumberFormat="1" applyFont="1" applyAlignment="1">
      <alignment horizontal="right" wrapText="1"/>
    </xf>
    <xf numFmtId="2" fontId="0" fillId="0" borderId="0" xfId="0" applyNumberFormat="1"/>
    <xf numFmtId="167" fontId="0" fillId="0" borderId="0" xfId="0" applyNumberFormat="1"/>
    <xf numFmtId="0" fontId="13" fillId="0" borderId="0" xfId="0" applyFont="1"/>
    <xf numFmtId="0" fontId="12" fillId="0" borderId="0" xfId="0" applyFont="1"/>
    <xf numFmtId="0" fontId="10" fillId="0" borderId="0" xfId="0" applyFont="1"/>
    <xf numFmtId="0" fontId="15" fillId="0" borderId="0" xfId="9" applyFont="1" applyAlignment="1" applyProtection="1"/>
    <xf numFmtId="0" fontId="0" fillId="2" borderId="0" xfId="0" applyFill="1"/>
    <xf numFmtId="0" fontId="6" fillId="2" borderId="0" xfId="0" applyFont="1" applyFill="1"/>
    <xf numFmtId="0" fontId="16" fillId="0" borderId="0" xfId="0" applyFont="1"/>
    <xf numFmtId="9" fontId="0" fillId="0" borderId="0" xfId="0" applyNumberFormat="1"/>
    <xf numFmtId="10" fontId="0" fillId="0" borderId="0" xfId="0" applyNumberFormat="1"/>
    <xf numFmtId="0" fontId="6" fillId="4" borderId="0" xfId="0" applyFont="1" applyFill="1"/>
    <xf numFmtId="0" fontId="0" fillId="4" borderId="0" xfId="0" applyFill="1"/>
    <xf numFmtId="0" fontId="8" fillId="0" borderId="0" xfId="18"/>
    <xf numFmtId="0" fontId="9" fillId="0" borderId="8" xfId="17">
      <alignment wrapText="1"/>
    </xf>
    <xf numFmtId="0" fontId="7" fillId="0" borderId="0" xfId="19">
      <alignment horizontal="left"/>
    </xf>
    <xf numFmtId="0" fontId="9" fillId="0" borderId="9" xfId="16">
      <alignment wrapText="1"/>
    </xf>
    <xf numFmtId="0" fontId="0" fillId="0" borderId="10" xfId="15" applyFont="1">
      <alignment wrapText="1"/>
    </xf>
    <xf numFmtId="3" fontId="0" fillId="0" borderId="10" xfId="15" applyNumberFormat="1" applyFont="1" applyAlignment="1">
      <alignment horizontal="right" wrapText="1"/>
    </xf>
    <xf numFmtId="3" fontId="9" fillId="0" borderId="9" xfId="16" applyNumberFormat="1" applyAlignment="1">
      <alignment horizontal="right" wrapText="1"/>
    </xf>
    <xf numFmtId="164" fontId="9" fillId="0" borderId="9" xfId="16" applyNumberFormat="1" applyAlignment="1">
      <alignment horizontal="right" wrapText="1"/>
    </xf>
    <xf numFmtId="0" fontId="8" fillId="0" borderId="11" xfId="14">
      <alignment wrapText="1"/>
    </xf>
    <xf numFmtId="169" fontId="0" fillId="0" borderId="0" xfId="20" applyNumberFormat="1" applyFont="1" applyAlignment="1"/>
    <xf numFmtId="0" fontId="3" fillId="0" borderId="0" xfId="9" applyFill="1" applyBorder="1" applyAlignment="1" applyProtection="1"/>
    <xf numFmtId="0" fontId="8" fillId="0" borderId="0" xfId="13"/>
    <xf numFmtId="0" fontId="8" fillId="0" borderId="0" xfId="13" applyAlignment="1">
      <alignment horizontal="left"/>
    </xf>
    <xf numFmtId="4" fontId="9" fillId="0" borderId="9" xfId="16" applyNumberFormat="1" applyAlignment="1">
      <alignment horizontal="right" wrapText="1"/>
    </xf>
    <xf numFmtId="0" fontId="10" fillId="0" borderId="0" xfId="13" applyFont="1"/>
    <xf numFmtId="0" fontId="12" fillId="0" borderId="0" xfId="13" applyFont="1"/>
    <xf numFmtId="0" fontId="8" fillId="0" borderId="10" xfId="15" applyFont="1">
      <alignment wrapText="1"/>
    </xf>
    <xf numFmtId="4" fontId="8" fillId="0" borderId="10" xfId="15" applyNumberFormat="1" applyFont="1" applyAlignment="1">
      <alignment horizontal="right" wrapText="1"/>
    </xf>
    <xf numFmtId="164" fontId="8" fillId="0" borderId="10" xfId="15" applyNumberFormat="1" applyFont="1" applyAlignment="1">
      <alignment horizontal="right" wrapText="1"/>
    </xf>
    <xf numFmtId="3" fontId="8" fillId="0" borderId="10" xfId="15" applyNumberFormat="1" applyFont="1" applyAlignment="1">
      <alignment horizontal="right" wrapText="1"/>
    </xf>
    <xf numFmtId="0" fontId="13" fillId="0" borderId="0" xfId="13" applyFont="1"/>
    <xf numFmtId="0" fontId="6" fillId="37" borderId="0" xfId="0" applyFont="1" applyFill="1"/>
    <xf numFmtId="0" fontId="0" fillId="0" borderId="0" xfId="0" applyAlignment="1">
      <alignment horizontal="right"/>
    </xf>
    <xf numFmtId="0" fontId="16" fillId="0" borderId="0" xfId="0" applyFont="1" applyAlignment="1">
      <alignment wrapText="1"/>
    </xf>
    <xf numFmtId="1" fontId="0" fillId="0" borderId="0" xfId="0" applyNumberFormat="1"/>
    <xf numFmtId="11" fontId="0" fillId="2" borderId="0" xfId="0" applyNumberFormat="1" applyFill="1"/>
    <xf numFmtId="3" fontId="0" fillId="0" borderId="0" xfId="0" applyNumberFormat="1"/>
    <xf numFmtId="0" fontId="6" fillId="0" borderId="0" xfId="0" applyFont="1" applyAlignment="1">
      <alignment horizontal="right" wrapText="1"/>
    </xf>
    <xf numFmtId="0" fontId="6" fillId="0" borderId="0" xfId="0" applyFont="1" applyAlignment="1">
      <alignment horizontal="right"/>
    </xf>
    <xf numFmtId="0" fontId="6" fillId="0" borderId="12" xfId="0" applyFont="1" applyBorder="1" applyAlignment="1">
      <alignment horizontal="center"/>
    </xf>
    <xf numFmtId="0" fontId="0" fillId="0" borderId="12" xfId="0" applyBorder="1"/>
    <xf numFmtId="0" fontId="32" fillId="0" borderId="0" xfId="0" applyFont="1"/>
    <xf numFmtId="170" fontId="0" fillId="0" borderId="0" xfId="0" applyNumberFormat="1"/>
    <xf numFmtId="0" fontId="34" fillId="0" borderId="0" xfId="0" applyFont="1"/>
    <xf numFmtId="0" fontId="34" fillId="0" borderId="0" xfId="0" applyFont="1" applyAlignment="1">
      <alignment horizontal="right"/>
    </xf>
    <xf numFmtId="0" fontId="34" fillId="0" borderId="21" xfId="0" applyFont="1" applyBorder="1" applyAlignment="1">
      <alignment horizontal="center" vertical="center" wrapText="1"/>
    </xf>
    <xf numFmtId="0" fontId="35" fillId="0" borderId="21" xfId="0" applyFont="1" applyBorder="1" applyAlignment="1">
      <alignment horizontal="center" vertical="center" wrapText="1"/>
    </xf>
    <xf numFmtId="0" fontId="34" fillId="0" borderId="12" xfId="0" applyFont="1" applyBorder="1" applyAlignment="1">
      <alignment horizontal="center" vertical="center" wrapText="1"/>
    </xf>
    <xf numFmtId="0" fontId="34" fillId="0" borderId="22" xfId="0" applyFont="1" applyBorder="1" applyAlignment="1">
      <alignment horizontal="center" vertical="center" wrapText="1"/>
    </xf>
    <xf numFmtId="0" fontId="34" fillId="0" borderId="12" xfId="0" applyFont="1" applyBorder="1" applyAlignment="1">
      <alignment horizontal="center"/>
    </xf>
    <xf numFmtId="0" fontId="34" fillId="0" borderId="22" xfId="0" applyFont="1" applyBorder="1" applyAlignment="1">
      <alignment horizontal="center"/>
    </xf>
    <xf numFmtId="0" fontId="35" fillId="0" borderId="12" xfId="0" applyFont="1" applyBorder="1" applyAlignment="1">
      <alignment horizontal="left" vertical="center" wrapText="1"/>
    </xf>
    <xf numFmtId="0" fontId="34" fillId="38" borderId="12" xfId="0" applyFont="1" applyFill="1" applyBorder="1" applyAlignment="1">
      <alignment horizontal="left" vertical="center" wrapText="1"/>
    </xf>
    <xf numFmtId="2" fontId="34" fillId="38" borderId="22" xfId="76" applyNumberFormat="1" applyFont="1" applyFill="1" applyBorder="1" applyAlignment="1">
      <alignment horizontal="center" vertical="center"/>
    </xf>
    <xf numFmtId="0" fontId="39" fillId="0" borderId="0" xfId="0" applyFont="1" applyAlignment="1">
      <alignment horizontal="left"/>
    </xf>
    <xf numFmtId="0" fontId="36" fillId="36" borderId="0" xfId="0" applyFont="1" applyFill="1" applyAlignment="1">
      <alignment horizontal="left"/>
    </xf>
    <xf numFmtId="0" fontId="0" fillId="36" borderId="0" xfId="0" applyFill="1"/>
    <xf numFmtId="0" fontId="36" fillId="0" borderId="0" xfId="0" quotePrefix="1" applyFont="1"/>
    <xf numFmtId="0" fontId="36" fillId="0" borderId="0" xfId="0" applyFont="1" applyAlignment="1">
      <alignment horizontal="left"/>
    </xf>
    <xf numFmtId="0" fontId="36" fillId="0" borderId="0" xfId="0" applyFont="1" applyAlignment="1">
      <alignment horizontal="left" wrapText="1"/>
    </xf>
    <xf numFmtId="0" fontId="42" fillId="40" borderId="38" xfId="0" applyFont="1" applyFill="1" applyBorder="1" applyAlignment="1">
      <alignment horizontal="right" wrapText="1"/>
    </xf>
    <xf numFmtId="0" fontId="43" fillId="3" borderId="38" xfId="0" applyFont="1" applyFill="1" applyBorder="1" applyAlignment="1">
      <alignment horizontal="left" wrapText="1"/>
    </xf>
    <xf numFmtId="0" fontId="43" fillId="41" borderId="38" xfId="0" applyFont="1" applyFill="1" applyBorder="1" applyAlignment="1">
      <alignment horizontal="right" wrapText="1"/>
    </xf>
    <xf numFmtId="0" fontId="43" fillId="3" borderId="38" xfId="0" applyFont="1" applyFill="1" applyBorder="1" applyAlignment="1">
      <alignment horizontal="right" wrapText="1"/>
    </xf>
    <xf numFmtId="0" fontId="43" fillId="36" borderId="38" xfId="0" applyFont="1" applyFill="1" applyBorder="1" applyAlignment="1">
      <alignment horizontal="left" wrapText="1"/>
    </xf>
    <xf numFmtId="0" fontId="43" fillId="36" borderId="38" xfId="0" applyFont="1" applyFill="1" applyBorder="1" applyAlignment="1">
      <alignment horizontal="right" wrapText="1"/>
    </xf>
    <xf numFmtId="0" fontId="42" fillId="3" borderId="38" xfId="0" applyFont="1" applyFill="1" applyBorder="1" applyAlignment="1">
      <alignment horizontal="left" wrapText="1"/>
    </xf>
    <xf numFmtId="0" fontId="42" fillId="41" borderId="38" xfId="0" applyFont="1" applyFill="1" applyBorder="1" applyAlignment="1">
      <alignment horizontal="right" wrapText="1"/>
    </xf>
    <xf numFmtId="0" fontId="42" fillId="3" borderId="38" xfId="0" applyFont="1" applyFill="1" applyBorder="1" applyAlignment="1">
      <alignment horizontal="right" wrapText="1"/>
    </xf>
    <xf numFmtId="0" fontId="44" fillId="3" borderId="28" xfId="0" applyFont="1" applyFill="1" applyBorder="1" applyAlignment="1">
      <alignment wrapText="1"/>
    </xf>
    <xf numFmtId="0" fontId="44" fillId="3" borderId="0" xfId="0" applyFont="1" applyFill="1" applyAlignment="1">
      <alignment wrapText="1"/>
    </xf>
    <xf numFmtId="0" fontId="0" fillId="0" borderId="0" xfId="0" applyAlignment="1">
      <alignment wrapText="1"/>
    </xf>
    <xf numFmtId="0" fontId="6" fillId="0" borderId="39" xfId="0" applyFont="1" applyBorder="1" applyAlignment="1">
      <alignment horizontal="left"/>
    </xf>
    <xf numFmtId="0" fontId="6" fillId="0" borderId="21" xfId="0" applyFont="1" applyBorder="1" applyAlignment="1">
      <alignment horizontal="right"/>
    </xf>
    <xf numFmtId="0" fontId="0" fillId="0" borderId="23" xfId="0" applyBorder="1" applyAlignment="1">
      <alignment horizontal="left"/>
    </xf>
    <xf numFmtId="2" fontId="0" fillId="36" borderId="0" xfId="0" applyNumberFormat="1" applyFill="1"/>
    <xf numFmtId="0" fontId="0" fillId="0" borderId="40" xfId="0" applyBorder="1" applyAlignment="1">
      <alignment horizontal="left"/>
    </xf>
    <xf numFmtId="0" fontId="46" fillId="0" borderId="0" xfId="0" applyFont="1"/>
    <xf numFmtId="0" fontId="6" fillId="2" borderId="12" xfId="0" applyFont="1" applyFill="1" applyBorder="1"/>
    <xf numFmtId="2" fontId="0" fillId="0" borderId="12" xfId="0" applyNumberFormat="1" applyBorder="1"/>
    <xf numFmtId="0" fontId="6" fillId="0" borderId="12" xfId="0" applyFont="1" applyBorder="1"/>
    <xf numFmtId="2" fontId="6" fillId="0" borderId="12" xfId="0" applyNumberFormat="1" applyFont="1" applyBorder="1"/>
    <xf numFmtId="2" fontId="6" fillId="36" borderId="12" xfId="0" applyNumberFormat="1" applyFont="1" applyFill="1" applyBorder="1"/>
    <xf numFmtId="0" fontId="47" fillId="0" borderId="0" xfId="0" applyFont="1" applyAlignment="1">
      <alignment vertical="center"/>
    </xf>
    <xf numFmtId="15" fontId="0" fillId="0" borderId="0" xfId="0" applyNumberFormat="1" applyAlignment="1">
      <alignment vertical="center" wrapText="1"/>
    </xf>
    <xf numFmtId="4" fontId="0" fillId="0" borderId="0" xfId="0" applyNumberFormat="1" applyAlignment="1">
      <alignment vertical="center" wrapText="1"/>
    </xf>
    <xf numFmtId="171" fontId="0" fillId="0" borderId="0" xfId="0" applyNumberFormat="1" applyAlignment="1">
      <alignment vertical="center" wrapText="1"/>
    </xf>
    <xf numFmtId="4" fontId="6" fillId="0" borderId="0" xfId="0" applyNumberFormat="1" applyFont="1"/>
    <xf numFmtId="4" fontId="6" fillId="36" borderId="0" xfId="0" applyNumberFormat="1" applyFont="1" applyFill="1"/>
    <xf numFmtId="4" fontId="0" fillId="0" borderId="0" xfId="0" applyNumberFormat="1"/>
    <xf numFmtId="11" fontId="0" fillId="36" borderId="0" xfId="0" applyNumberFormat="1" applyFill="1"/>
    <xf numFmtId="0" fontId="0" fillId="36" borderId="12" xfId="0" applyFill="1" applyBorder="1"/>
    <xf numFmtId="0" fontId="6" fillId="42" borderId="0" xfId="0" applyFont="1" applyFill="1"/>
    <xf numFmtId="17" fontId="0" fillId="0" borderId="0" xfId="0" applyNumberFormat="1" applyAlignment="1">
      <alignment horizontal="left"/>
    </xf>
    <xf numFmtId="49" fontId="0" fillId="0" borderId="0" xfId="0" applyNumberFormat="1" applyAlignment="1">
      <alignment horizontal="left"/>
    </xf>
    <xf numFmtId="0" fontId="0" fillId="0" borderId="0" xfId="0" quotePrefix="1"/>
    <xf numFmtId="167" fontId="6" fillId="4" borderId="0" xfId="0" applyNumberFormat="1" applyFont="1" applyFill="1"/>
    <xf numFmtId="0" fontId="54" fillId="44" borderId="44" xfId="0" applyFont="1" applyFill="1" applyBorder="1" applyAlignment="1">
      <alignment horizontal="left" vertical="top" wrapText="1"/>
    </xf>
    <xf numFmtId="0" fontId="54" fillId="45" borderId="44" xfId="0" applyFont="1" applyFill="1" applyBorder="1" applyAlignment="1">
      <alignment horizontal="left" vertical="top" wrapText="1"/>
    </xf>
    <xf numFmtId="0" fontId="51" fillId="44" borderId="44" xfId="0" applyFont="1" applyFill="1" applyBorder="1" applyAlignment="1">
      <alignment horizontal="left" vertical="top" wrapText="1"/>
    </xf>
    <xf numFmtId="0" fontId="51" fillId="44" borderId="44" xfId="0" applyFont="1" applyFill="1" applyBorder="1" applyAlignment="1">
      <alignment horizontal="center" vertical="top" wrapText="1"/>
    </xf>
    <xf numFmtId="0" fontId="51" fillId="45" borderId="44" xfId="0" applyFont="1" applyFill="1" applyBorder="1" applyAlignment="1">
      <alignment horizontal="left" vertical="top" wrapText="1"/>
    </xf>
    <xf numFmtId="0" fontId="0" fillId="44" borderId="44" xfId="0" applyFill="1" applyBorder="1" applyAlignment="1">
      <alignment horizontal="center" vertical="top" wrapText="1"/>
    </xf>
    <xf numFmtId="0" fontId="0" fillId="44" borderId="44" xfId="0" applyFill="1" applyBorder="1" applyAlignment="1">
      <alignment horizontal="left" vertical="top" wrapText="1"/>
    </xf>
    <xf numFmtId="0" fontId="25" fillId="9" borderId="15" xfId="30" applyAlignment="1">
      <alignment wrapText="1"/>
    </xf>
    <xf numFmtId="0" fontId="25" fillId="9" borderId="15" xfId="30"/>
    <xf numFmtId="10" fontId="31" fillId="7" borderId="44" xfId="55" applyNumberFormat="1" applyBorder="1" applyAlignment="1">
      <alignment horizontal="center" vertical="top" wrapText="1"/>
    </xf>
    <xf numFmtId="0" fontId="60" fillId="46" borderId="46" xfId="0" applyFont="1" applyFill="1" applyBorder="1" applyAlignment="1">
      <alignment horizontal="left" vertical="center" indent="1"/>
    </xf>
    <xf numFmtId="0" fontId="60" fillId="46" borderId="47" xfId="0" applyFont="1" applyFill="1" applyBorder="1" applyAlignment="1">
      <alignment horizontal="left" vertical="center" indent="1"/>
    </xf>
    <xf numFmtId="0" fontId="22" fillId="6" borderId="47" xfId="27" applyBorder="1" applyAlignment="1">
      <alignment horizontal="left" vertical="center" indent="1"/>
    </xf>
    <xf numFmtId="0" fontId="61" fillId="46" borderId="48" xfId="0" applyFont="1" applyFill="1" applyBorder="1" applyAlignment="1">
      <alignment horizontal="left" vertical="center" indent="1"/>
    </xf>
    <xf numFmtId="0" fontId="61" fillId="46" borderId="50" xfId="0" applyFont="1" applyFill="1" applyBorder="1" applyAlignment="1">
      <alignment horizontal="left" vertical="center" indent="1"/>
    </xf>
    <xf numFmtId="0" fontId="62" fillId="0" borderId="46" xfId="0" applyFont="1" applyBorder="1" applyAlignment="1">
      <alignment horizontal="left" vertical="center" indent="1"/>
    </xf>
    <xf numFmtId="164" fontId="61" fillId="46" borderId="49" xfId="75" applyNumberFormat="1" applyFont="1" applyFill="1" applyBorder="1" applyAlignment="1">
      <alignment horizontal="left" vertical="center" indent="1"/>
    </xf>
    <xf numFmtId="2" fontId="61" fillId="46" borderId="49" xfId="75" applyNumberFormat="1" applyFont="1" applyFill="1" applyBorder="1" applyAlignment="1">
      <alignment horizontal="left" vertical="center" indent="1"/>
    </xf>
    <xf numFmtId="0" fontId="0" fillId="0" borderId="0" xfId="0" applyAlignment="1">
      <alignment horizontal="left" vertical="top"/>
    </xf>
    <xf numFmtId="173" fontId="67" fillId="48" borderId="53" xfId="0" applyNumberFormat="1" applyFont="1" applyFill="1" applyBorder="1" applyAlignment="1">
      <alignment horizontal="center" vertical="top" wrapText="1"/>
    </xf>
    <xf numFmtId="0" fontId="66" fillId="48" borderId="54" xfId="0" applyFont="1" applyFill="1" applyBorder="1" applyAlignment="1">
      <alignment vertical="top" wrapText="1"/>
    </xf>
    <xf numFmtId="174" fontId="68" fillId="49" borderId="54" xfId="0" applyNumberFormat="1" applyFont="1" applyFill="1" applyBorder="1" applyAlignment="1">
      <alignment vertical="top" wrapText="1"/>
    </xf>
    <xf numFmtId="0" fontId="63" fillId="47" borderId="52" xfId="0" applyFont="1" applyFill="1" applyBorder="1" applyAlignment="1">
      <alignment vertical="top" wrapText="1"/>
    </xf>
    <xf numFmtId="0" fontId="65" fillId="0" borderId="0" xfId="0" applyFont="1" applyAlignment="1">
      <alignment horizontal="left" vertical="top"/>
    </xf>
    <xf numFmtId="0" fontId="69" fillId="0" borderId="0" xfId="0" applyFont="1" applyAlignment="1">
      <alignment horizontal="left" vertical="top"/>
    </xf>
    <xf numFmtId="0" fontId="70" fillId="50" borderId="52" xfId="0" applyFont="1" applyFill="1" applyBorder="1" applyAlignment="1">
      <alignment vertical="top" wrapText="1"/>
    </xf>
    <xf numFmtId="0" fontId="70" fillId="51" borderId="55" xfId="0" applyFont="1" applyFill="1" applyBorder="1" applyAlignment="1">
      <alignment horizontal="left" vertical="top" wrapText="1"/>
    </xf>
    <xf numFmtId="0" fontId="70" fillId="51" borderId="54" xfId="0" applyFont="1" applyFill="1" applyBorder="1" applyAlignment="1">
      <alignment vertical="top" wrapText="1"/>
    </xf>
    <xf numFmtId="0" fontId="71" fillId="0" borderId="0" xfId="0" applyFont="1" applyAlignment="1">
      <alignment horizontal="left" vertical="top"/>
    </xf>
    <xf numFmtId="173" fontId="72" fillId="11" borderId="53" xfId="0" applyNumberFormat="1" applyFont="1" applyFill="1" applyBorder="1" applyAlignment="1">
      <alignment horizontal="center" vertical="top" wrapText="1"/>
    </xf>
    <xf numFmtId="0" fontId="69" fillId="11" borderId="54" xfId="0" applyFont="1" applyFill="1" applyBorder="1" applyAlignment="1">
      <alignment vertical="top" wrapText="1"/>
    </xf>
    <xf numFmtId="175" fontId="72" fillId="11" borderId="54" xfId="0" applyNumberFormat="1" applyFont="1" applyFill="1" applyBorder="1" applyAlignment="1">
      <alignment vertical="top" wrapText="1"/>
    </xf>
    <xf numFmtId="173" fontId="72" fillId="11" borderId="53" xfId="0" applyNumberFormat="1" applyFont="1" applyFill="1" applyBorder="1" applyAlignment="1">
      <alignment horizontal="left" vertical="top" wrapText="1"/>
    </xf>
    <xf numFmtId="0" fontId="70" fillId="51" borderId="52" xfId="0" applyFont="1" applyFill="1" applyBorder="1" applyAlignment="1">
      <alignment vertical="top" wrapText="1"/>
    </xf>
    <xf numFmtId="175" fontId="73" fillId="51" borderId="52" xfId="0" applyNumberFormat="1" applyFont="1" applyFill="1" applyBorder="1" applyAlignment="1">
      <alignment vertical="top" wrapText="1"/>
    </xf>
    <xf numFmtId="175" fontId="73" fillId="50" borderId="52" xfId="0" applyNumberFormat="1" applyFont="1" applyFill="1" applyBorder="1" applyAlignment="1">
      <alignment vertical="top" wrapText="1"/>
    </xf>
    <xf numFmtId="0" fontId="2" fillId="0" borderId="0" xfId="0" applyFont="1"/>
    <xf numFmtId="0" fontId="75" fillId="0" borderId="12" xfId="0" applyFont="1" applyBorder="1"/>
    <xf numFmtId="0" fontId="75" fillId="36" borderId="12" xfId="0" applyFont="1" applyFill="1" applyBorder="1"/>
    <xf numFmtId="0" fontId="51" fillId="0" borderId="42" xfId="0" applyFont="1" applyBorder="1" applyAlignment="1">
      <alignment vertical="top" wrapText="1"/>
    </xf>
    <xf numFmtId="0" fontId="51" fillId="0" borderId="43" xfId="0" applyFont="1" applyBorder="1" applyAlignment="1">
      <alignment vertical="top" wrapText="1"/>
    </xf>
    <xf numFmtId="0" fontId="52" fillId="0" borderId="62" xfId="0" applyFont="1" applyBorder="1" applyAlignment="1">
      <alignment horizontal="left" vertical="top" wrapText="1"/>
    </xf>
    <xf numFmtId="173" fontId="53" fillId="0" borderId="62" xfId="0" applyNumberFormat="1" applyFont="1" applyBorder="1" applyAlignment="1">
      <alignment horizontal="left" vertical="top" wrapText="1"/>
    </xf>
    <xf numFmtId="0" fontId="52" fillId="0" borderId="45" xfId="0" applyFont="1" applyBorder="1" applyAlignment="1">
      <alignment horizontal="left" vertical="top" wrapText="1"/>
    </xf>
    <xf numFmtId="173" fontId="53" fillId="0" borderId="45" xfId="0" applyNumberFormat="1" applyFont="1" applyBorder="1" applyAlignment="1">
      <alignment horizontal="left" vertical="top" wrapText="1"/>
    </xf>
    <xf numFmtId="0" fontId="51" fillId="0" borderId="44" xfId="0" applyFont="1" applyBorder="1" applyAlignment="1">
      <alignment horizontal="left" vertical="top" wrapText="1"/>
    </xf>
    <xf numFmtId="173" fontId="50" fillId="0" borderId="44" xfId="0" applyNumberFormat="1" applyFont="1" applyBorder="1" applyAlignment="1">
      <alignment horizontal="left" vertical="top" wrapText="1"/>
    </xf>
    <xf numFmtId="0" fontId="52" fillId="0" borderId="0" xfId="0" applyFont="1" applyAlignment="1">
      <alignment horizontal="left" vertical="top"/>
    </xf>
    <xf numFmtId="0" fontId="76" fillId="44" borderId="44" xfId="0" applyFont="1" applyFill="1" applyBorder="1" applyAlignment="1">
      <alignment horizontal="left" vertical="top" wrapText="1"/>
    </xf>
    <xf numFmtId="0" fontId="77" fillId="44" borderId="44" xfId="0" applyFont="1" applyFill="1" applyBorder="1" applyAlignment="1">
      <alignment horizontal="left" vertical="top" wrapText="1"/>
    </xf>
    <xf numFmtId="172" fontId="78" fillId="44" borderId="44" xfId="0" applyNumberFormat="1" applyFont="1" applyFill="1" applyBorder="1" applyAlignment="1">
      <alignment horizontal="center" vertical="top" wrapText="1"/>
    </xf>
    <xf numFmtId="0" fontId="10" fillId="0" borderId="62" xfId="0" applyFont="1" applyBorder="1" applyAlignment="1">
      <alignment horizontal="left" vertical="top" wrapText="1"/>
    </xf>
    <xf numFmtId="174" fontId="74" fillId="0" borderId="62" xfId="0" applyNumberFormat="1" applyFont="1" applyBorder="1" applyAlignment="1">
      <alignment horizontal="left" vertical="top" wrapText="1"/>
    </xf>
    <xf numFmtId="174" fontId="0" fillId="0" borderId="0" xfId="0" applyNumberFormat="1"/>
    <xf numFmtId="0" fontId="10" fillId="0" borderId="45" xfId="0" applyFont="1" applyBorder="1" applyAlignment="1">
      <alignment horizontal="left" vertical="top" wrapText="1"/>
    </xf>
    <xf numFmtId="174" fontId="74" fillId="0" borderId="45" xfId="0" applyNumberFormat="1" applyFont="1" applyBorder="1" applyAlignment="1">
      <alignment horizontal="left" vertical="top" wrapText="1"/>
    </xf>
    <xf numFmtId="174" fontId="74" fillId="36" borderId="45" xfId="0" applyNumberFormat="1" applyFont="1" applyFill="1" applyBorder="1" applyAlignment="1">
      <alignment horizontal="left" vertical="top" wrapText="1"/>
    </xf>
    <xf numFmtId="0" fontId="10" fillId="0" borderId="63" xfId="0" applyFont="1" applyBorder="1" applyAlignment="1">
      <alignment horizontal="left" vertical="top" wrapText="1"/>
    </xf>
    <xf numFmtId="174" fontId="74" fillId="0" borderId="63" xfId="0" applyNumberFormat="1" applyFont="1" applyBorder="1" applyAlignment="1">
      <alignment horizontal="left" vertical="top" wrapText="1"/>
    </xf>
    <xf numFmtId="0" fontId="10" fillId="0" borderId="62" xfId="0" applyFont="1" applyBorder="1" applyAlignment="1">
      <alignment horizontal="right" vertical="top" wrapText="1"/>
    </xf>
    <xf numFmtId="0" fontId="10" fillId="0" borderId="45" xfId="0" applyFont="1" applyBorder="1" applyAlignment="1">
      <alignment horizontal="right" vertical="top" wrapText="1"/>
    </xf>
    <xf numFmtId="0" fontId="10" fillId="0" borderId="63" xfId="0" applyFont="1" applyBorder="1" applyAlignment="1">
      <alignment horizontal="right" vertical="top" wrapText="1"/>
    </xf>
    <xf numFmtId="0" fontId="77" fillId="0" borderId="44" xfId="0" applyFont="1" applyBorder="1" applyAlignment="1">
      <alignment horizontal="left" vertical="top" wrapText="1"/>
    </xf>
    <xf numFmtId="172" fontId="78" fillId="0" borderId="44" xfId="0" applyNumberFormat="1" applyFont="1" applyBorder="1" applyAlignment="1">
      <alignment horizontal="center" vertical="top" wrapText="1"/>
    </xf>
    <xf numFmtId="1" fontId="6" fillId="4" borderId="0" xfId="0" applyNumberFormat="1" applyFont="1" applyFill="1"/>
    <xf numFmtId="170" fontId="0" fillId="36" borderId="0" xfId="0" applyNumberFormat="1" applyFill="1"/>
    <xf numFmtId="176" fontId="6" fillId="4" borderId="12" xfId="0" applyNumberFormat="1" applyFont="1" applyFill="1" applyBorder="1"/>
    <xf numFmtId="0" fontId="0" fillId="0" borderId="12" xfId="0" applyBorder="1" applyAlignment="1">
      <alignment horizontal="center"/>
    </xf>
    <xf numFmtId="0" fontId="6" fillId="52" borderId="0" xfId="0" applyFont="1" applyFill="1"/>
    <xf numFmtId="165" fontId="0" fillId="0" borderId="64" xfId="0" applyNumberFormat="1" applyBorder="1"/>
    <xf numFmtId="0" fontId="0" fillId="0" borderId="64" xfId="0" applyBorder="1"/>
    <xf numFmtId="11" fontId="0" fillId="0" borderId="64" xfId="0" applyNumberFormat="1" applyBorder="1"/>
    <xf numFmtId="0" fontId="6" fillId="52" borderId="64" xfId="0" applyFont="1" applyFill="1" applyBorder="1"/>
    <xf numFmtId="0" fontId="6" fillId="0" borderId="64" xfId="0" applyFont="1" applyBorder="1"/>
    <xf numFmtId="0" fontId="6" fillId="53" borderId="0" xfId="0" applyFont="1" applyFill="1"/>
    <xf numFmtId="0" fontId="0" fillId="53" borderId="0" xfId="0" applyFill="1"/>
    <xf numFmtId="8" fontId="0" fillId="0" borderId="0" xfId="0" applyNumberFormat="1"/>
    <xf numFmtId="0" fontId="11" fillId="0" borderId="0" xfId="9" applyFont="1" applyFill="1" applyBorder="1" applyAlignment="1" applyProtection="1"/>
    <xf numFmtId="9" fontId="0" fillId="0" borderId="0" xfId="75" applyFont="1"/>
    <xf numFmtId="0" fontId="2" fillId="0" borderId="0" xfId="8"/>
    <xf numFmtId="0" fontId="1" fillId="0" borderId="1" xfId="1">
      <alignment wrapText="1"/>
    </xf>
    <xf numFmtId="0" fontId="79" fillId="0" borderId="0" xfId="0" applyFont="1"/>
    <xf numFmtId="0" fontId="80" fillId="0" borderId="0" xfId="0" applyFont="1"/>
    <xf numFmtId="0" fontId="5" fillId="0" borderId="0" xfId="12">
      <alignment horizontal="left"/>
    </xf>
    <xf numFmtId="0" fontId="9" fillId="0" borderId="0" xfId="0" applyFont="1" applyAlignment="1">
      <alignment horizontal="right"/>
    </xf>
    <xf numFmtId="0" fontId="1" fillId="0" borderId="1" xfId="1" applyAlignment="1">
      <alignment horizontal="right" wrapText="1"/>
    </xf>
    <xf numFmtId="0" fontId="1" fillId="0" borderId="4" xfId="5">
      <alignment wrapText="1"/>
    </xf>
    <xf numFmtId="0" fontId="0" fillId="0" borderId="2" xfId="2" applyFont="1">
      <alignment wrapText="1"/>
    </xf>
    <xf numFmtId="168" fontId="0" fillId="0" borderId="2" xfId="2" applyNumberFormat="1" applyFont="1" applyAlignment="1">
      <alignment horizontal="right" wrapText="1"/>
    </xf>
    <xf numFmtId="164" fontId="0" fillId="0" borderId="2" xfId="2" applyNumberFormat="1" applyFont="1" applyAlignment="1">
      <alignment horizontal="right" wrapText="1"/>
    </xf>
    <xf numFmtId="4" fontId="0" fillId="0" borderId="2" xfId="2" applyNumberFormat="1" applyFont="1" applyAlignment="1">
      <alignment horizontal="right" wrapText="1"/>
    </xf>
    <xf numFmtId="3" fontId="0" fillId="0" borderId="2" xfId="2" applyNumberFormat="1" applyFont="1" applyAlignment="1">
      <alignment horizontal="right" wrapText="1"/>
    </xf>
    <xf numFmtId="0" fontId="0" fillId="0" borderId="11" xfId="0" applyBorder="1"/>
    <xf numFmtId="0" fontId="9" fillId="0" borderId="8" xfId="17" applyAlignment="1">
      <alignment horizontal="right" wrapText="1"/>
    </xf>
    <xf numFmtId="0" fontId="6" fillId="0" borderId="65" xfId="0" applyFont="1" applyBorder="1"/>
    <xf numFmtId="0" fontId="0" fillId="0" borderId="66" xfId="0" applyBorder="1"/>
    <xf numFmtId="1" fontId="0" fillId="54" borderId="0" xfId="0" applyNumberFormat="1" applyFill="1"/>
    <xf numFmtId="0" fontId="0" fillId="0" borderId="67" xfId="0" applyBorder="1"/>
    <xf numFmtId="1" fontId="0" fillId="0" borderId="64" xfId="0" applyNumberFormat="1" applyBorder="1"/>
    <xf numFmtId="0" fontId="0" fillId="0" borderId="68" xfId="0" applyBorder="1"/>
    <xf numFmtId="1" fontId="0" fillId="0" borderId="69" xfId="0" applyNumberFormat="1" applyBorder="1"/>
    <xf numFmtId="0" fontId="0" fillId="54" borderId="0" xfId="0" applyFill="1"/>
    <xf numFmtId="1" fontId="0" fillId="0" borderId="12" xfId="0" applyNumberFormat="1" applyBorder="1"/>
    <xf numFmtId="177" fontId="0" fillId="0" borderId="0" xfId="0" applyNumberFormat="1"/>
    <xf numFmtId="0" fontId="34" fillId="0" borderId="0" xfId="0" applyFont="1" applyAlignment="1">
      <alignment vertical="center"/>
    </xf>
    <xf numFmtId="177" fontId="34" fillId="0" borderId="0" xfId="0" applyNumberFormat="1" applyFont="1" applyAlignment="1">
      <alignment vertical="center"/>
    </xf>
    <xf numFmtId="0" fontId="34" fillId="0" borderId="0" xfId="0" applyFont="1" applyAlignment="1">
      <alignment horizontal="center"/>
    </xf>
    <xf numFmtId="0" fontId="36" fillId="0" borderId="0" xfId="0" applyFont="1" applyAlignment="1">
      <alignment horizontal="center"/>
    </xf>
    <xf numFmtId="0" fontId="36" fillId="0" borderId="0" xfId="0" applyFont="1"/>
    <xf numFmtId="3" fontId="36" fillId="0" borderId="0" xfId="20" applyNumberFormat="1" applyFont="1" applyFill="1" applyBorder="1" applyAlignment="1">
      <alignment horizontal="center"/>
    </xf>
    <xf numFmtId="0" fontId="81" fillId="0" borderId="0" xfId="0" applyFont="1"/>
    <xf numFmtId="0" fontId="68" fillId="0" borderId="0" xfId="0" applyFont="1"/>
    <xf numFmtId="0" fontId="81" fillId="0" borderId="0" xfId="0" applyFont="1" applyAlignment="1">
      <alignment horizontal="center"/>
    </xf>
    <xf numFmtId="0" fontId="82" fillId="0" borderId="0" xfId="0" applyFont="1" applyAlignment="1">
      <alignment horizontal="center"/>
    </xf>
    <xf numFmtId="0" fontId="83" fillId="0" borderId="0" xfId="0" applyFont="1" applyAlignment="1">
      <alignment vertical="center"/>
    </xf>
    <xf numFmtId="0" fontId="84" fillId="0" borderId="0" xfId="0" applyFont="1" applyAlignment="1">
      <alignment vertical="center"/>
    </xf>
    <xf numFmtId="0" fontId="81" fillId="0" borderId="0" xfId="0" applyFont="1" applyAlignment="1">
      <alignment horizontal="right" vertical="center"/>
    </xf>
    <xf numFmtId="178" fontId="81" fillId="0" borderId="0" xfId="20" applyNumberFormat="1" applyFont="1" applyFill="1" applyBorder="1" applyAlignment="1">
      <alignment horizontal="center" vertical="center"/>
    </xf>
    <xf numFmtId="0" fontId="85" fillId="0" borderId="0" xfId="0" applyFont="1"/>
    <xf numFmtId="0" fontId="81" fillId="0" borderId="0" xfId="0" applyFont="1" applyAlignment="1">
      <alignment horizontal="right"/>
    </xf>
    <xf numFmtId="178" fontId="83" fillId="0" borderId="0" xfId="20" applyNumberFormat="1" applyFont="1" applyFill="1" applyBorder="1"/>
    <xf numFmtId="178" fontId="81" fillId="0" borderId="0" xfId="20" applyNumberFormat="1" applyFont="1" applyFill="1" applyBorder="1"/>
    <xf numFmtId="0" fontId="68" fillId="0" borderId="0" xfId="0" applyFont="1" applyAlignment="1">
      <alignment horizontal="right"/>
    </xf>
    <xf numFmtId="0" fontId="68" fillId="0" borderId="0" xfId="0" applyFont="1" applyAlignment="1">
      <alignment horizontal="center"/>
    </xf>
    <xf numFmtId="9" fontId="86" fillId="0" borderId="0" xfId="75" applyFont="1" applyFill="1" applyBorder="1" applyAlignment="1">
      <alignment horizontal="center"/>
    </xf>
    <xf numFmtId="178" fontId="68" fillId="0" borderId="0" xfId="20" applyNumberFormat="1" applyFont="1" applyFill="1" applyBorder="1" applyAlignment="1">
      <alignment horizontal="center"/>
    </xf>
    <xf numFmtId="178" fontId="0" fillId="0" borderId="0" xfId="0" applyNumberFormat="1"/>
    <xf numFmtId="0" fontId="81" fillId="0" borderId="0" xfId="0" applyFont="1" applyAlignment="1">
      <alignment horizontal="center" vertical="center"/>
    </xf>
    <xf numFmtId="170" fontId="81" fillId="0" borderId="0" xfId="0" applyNumberFormat="1" applyFont="1" applyAlignment="1">
      <alignment horizontal="right" vertical="center"/>
    </xf>
    <xf numFmtId="0" fontId="87" fillId="0" borderId="0" xfId="0" applyFont="1" applyAlignment="1">
      <alignment horizontal="right"/>
    </xf>
    <xf numFmtId="0" fontId="87" fillId="0" borderId="0" xfId="0" applyFont="1"/>
    <xf numFmtId="0" fontId="87" fillId="0" borderId="0" xfId="0" applyFont="1" applyAlignment="1">
      <alignment horizontal="center"/>
    </xf>
    <xf numFmtId="178" fontId="87" fillId="0" borderId="0" xfId="0" applyNumberFormat="1" applyFont="1" applyAlignment="1">
      <alignment horizontal="center" vertical="center"/>
    </xf>
    <xf numFmtId="0" fontId="35" fillId="0" borderId="0" xfId="0" applyFont="1" applyAlignment="1">
      <alignment horizontal="left" vertical="center" wrapText="1"/>
    </xf>
    <xf numFmtId="2" fontId="34" fillId="0" borderId="0" xfId="20" applyNumberFormat="1" applyFont="1" applyFill="1" applyBorder="1" applyAlignment="1">
      <alignment horizontal="center" vertical="center"/>
    </xf>
    <xf numFmtId="178" fontId="88" fillId="0" borderId="0" xfId="20" applyNumberFormat="1" applyFont="1" applyFill="1" applyBorder="1" applyAlignment="1">
      <alignment horizontal="center" vertical="center"/>
    </xf>
    <xf numFmtId="0" fontId="34" fillId="0" borderId="0" xfId="0" applyFont="1" applyAlignment="1">
      <alignment horizontal="left" vertical="center" wrapText="1"/>
    </xf>
    <xf numFmtId="178" fontId="68" fillId="0" borderId="0" xfId="20" applyNumberFormat="1" applyFont="1" applyFill="1" applyBorder="1" applyAlignment="1">
      <alignment horizontal="center" vertical="center"/>
    </xf>
    <xf numFmtId="178" fontId="87" fillId="0" borderId="0" xfId="0" applyNumberFormat="1" applyFont="1" applyAlignment="1">
      <alignment horizontal="center"/>
    </xf>
    <xf numFmtId="0" fontId="58" fillId="0" borderId="43" xfId="0" applyFont="1" applyBorder="1" applyAlignment="1">
      <alignment horizontal="left" vertical="top" wrapText="1"/>
    </xf>
    <xf numFmtId="0" fontId="58" fillId="0" borderId="0" xfId="0" applyFont="1" applyAlignment="1">
      <alignment horizontal="left" vertical="top" wrapText="1"/>
    </xf>
    <xf numFmtId="10" fontId="58" fillId="0" borderId="0" xfId="0" applyNumberFormat="1" applyFont="1" applyAlignment="1">
      <alignment horizontal="center" vertical="top" wrapText="1"/>
    </xf>
    <xf numFmtId="0" fontId="58" fillId="0" borderId="70" xfId="0" applyFont="1" applyBorder="1" applyAlignment="1">
      <alignment horizontal="left" vertical="top" wrapText="1"/>
    </xf>
    <xf numFmtId="172" fontId="56" fillId="44" borderId="62" xfId="0" applyNumberFormat="1" applyFont="1" applyFill="1" applyBorder="1" applyAlignment="1">
      <alignment horizontal="center" vertical="top" wrapText="1"/>
    </xf>
    <xf numFmtId="172" fontId="57" fillId="44" borderId="62" xfId="0" applyNumberFormat="1" applyFont="1" applyFill="1" applyBorder="1" applyAlignment="1">
      <alignment horizontal="center" vertical="top" wrapText="1"/>
    </xf>
    <xf numFmtId="0" fontId="58" fillId="0" borderId="12" xfId="0" applyFont="1" applyBorder="1" applyAlignment="1">
      <alignment horizontal="left" vertical="top" wrapText="1"/>
    </xf>
    <xf numFmtId="10" fontId="58" fillId="0" borderId="12" xfId="0" applyNumberFormat="1" applyFont="1" applyBorder="1" applyAlignment="1">
      <alignment horizontal="center" vertical="top" wrapText="1"/>
    </xf>
    <xf numFmtId="10" fontId="89" fillId="55" borderId="12" xfId="55" applyNumberFormat="1" applyFont="1" applyFill="1" applyBorder="1" applyAlignment="1">
      <alignment horizontal="center" vertical="top" wrapText="1"/>
    </xf>
    <xf numFmtId="10" fontId="52" fillId="0" borderId="12" xfId="0" applyNumberFormat="1" applyFont="1" applyBorder="1" applyAlignment="1">
      <alignment horizontal="center" vertical="top" wrapText="1"/>
    </xf>
    <xf numFmtId="0" fontId="0" fillId="0" borderId="12" xfId="0" applyBorder="1" applyAlignment="1">
      <alignment horizontal="left" vertical="top" wrapText="1"/>
    </xf>
    <xf numFmtId="0" fontId="52" fillId="0" borderId="12" xfId="0" applyFont="1" applyBorder="1" applyAlignment="1">
      <alignment horizontal="left" vertical="top" wrapText="1"/>
    </xf>
    <xf numFmtId="10" fontId="52" fillId="0" borderId="12" xfId="0" applyNumberFormat="1" applyFont="1" applyBorder="1" applyAlignment="1">
      <alignment horizontal="left" vertical="top" wrapText="1"/>
    </xf>
    <xf numFmtId="0" fontId="52" fillId="0" borderId="12" xfId="0" applyFont="1" applyBorder="1" applyAlignment="1">
      <alignment horizontal="center" vertical="top" wrapText="1"/>
    </xf>
    <xf numFmtId="0" fontId="0" fillId="0" borderId="12" xfId="0" applyBorder="1" applyAlignment="1">
      <alignment horizontal="center" vertical="top" wrapText="1"/>
    </xf>
    <xf numFmtId="10" fontId="89" fillId="55" borderId="12" xfId="55" applyNumberFormat="1" applyFont="1" applyFill="1" applyBorder="1" applyAlignment="1">
      <alignment horizontal="left" vertical="top" wrapText="1"/>
    </xf>
    <xf numFmtId="9" fontId="89" fillId="55" borderId="12" xfId="55" applyNumberFormat="1" applyFont="1" applyFill="1" applyBorder="1" applyAlignment="1">
      <alignment horizontal="left" vertical="top" wrapText="1"/>
    </xf>
    <xf numFmtId="9" fontId="89" fillId="55" borderId="12" xfId="55" applyNumberFormat="1" applyFont="1" applyFill="1" applyBorder="1" applyAlignment="1">
      <alignment horizontal="center" vertical="top" wrapText="1"/>
    </xf>
    <xf numFmtId="0" fontId="58" fillId="0" borderId="12" xfId="0" applyFont="1" applyBorder="1" applyAlignment="1">
      <alignment horizontal="center" vertical="top" wrapText="1"/>
    </xf>
    <xf numFmtId="9" fontId="0" fillId="0" borderId="12" xfId="0" applyNumberFormat="1" applyBorder="1" applyAlignment="1">
      <alignment vertical="top" wrapText="1"/>
    </xf>
    <xf numFmtId="0" fontId="60" fillId="56" borderId="46" xfId="0" applyFont="1" applyFill="1" applyBorder="1" applyAlignment="1">
      <alignment horizontal="left" vertical="center" indent="1"/>
    </xf>
    <xf numFmtId="0" fontId="60" fillId="56" borderId="47" xfId="0" applyFont="1" applyFill="1" applyBorder="1" applyAlignment="1">
      <alignment horizontal="left" vertical="center" indent="1"/>
    </xf>
    <xf numFmtId="0" fontId="91" fillId="57" borderId="47" xfId="27" applyFont="1" applyFill="1" applyBorder="1" applyAlignment="1">
      <alignment horizontal="left" vertical="center" indent="1"/>
    </xf>
    <xf numFmtId="0" fontId="61" fillId="56" borderId="48" xfId="0" applyFont="1" applyFill="1" applyBorder="1" applyAlignment="1">
      <alignment horizontal="left" vertical="center" indent="1"/>
    </xf>
    <xf numFmtId="0" fontId="61" fillId="56" borderId="49" xfId="0" applyFont="1" applyFill="1" applyBorder="1" applyAlignment="1">
      <alignment horizontal="left" vertical="center" indent="1"/>
    </xf>
    <xf numFmtId="0" fontId="91" fillId="57" borderId="49" xfId="27" applyFont="1" applyFill="1" applyBorder="1" applyAlignment="1">
      <alignment horizontal="left" vertical="center" indent="1"/>
    </xf>
    <xf numFmtId="9" fontId="61" fillId="56" borderId="49" xfId="0" applyNumberFormat="1" applyFont="1" applyFill="1" applyBorder="1" applyAlignment="1">
      <alignment horizontal="left" vertical="center" indent="1"/>
    </xf>
    <xf numFmtId="9" fontId="91" fillId="57" borderId="49" xfId="27" applyNumberFormat="1" applyFont="1" applyFill="1" applyBorder="1" applyAlignment="1">
      <alignment horizontal="left" vertical="center" indent="1"/>
    </xf>
    <xf numFmtId="9" fontId="61" fillId="56" borderId="49" xfId="75" applyFont="1" applyFill="1" applyBorder="1" applyAlignment="1">
      <alignment horizontal="left" vertical="center" indent="1"/>
    </xf>
    <xf numFmtId="2" fontId="61" fillId="56" borderId="49" xfId="0" applyNumberFormat="1" applyFont="1" applyFill="1" applyBorder="1" applyAlignment="1">
      <alignment horizontal="left" vertical="center" indent="1"/>
    </xf>
    <xf numFmtId="0" fontId="61" fillId="56" borderId="50" xfId="0" applyFont="1" applyFill="1" applyBorder="1" applyAlignment="1">
      <alignment horizontal="left" vertical="center" indent="1"/>
    </xf>
    <xf numFmtId="9" fontId="61" fillId="56" borderId="51" xfId="0" applyNumberFormat="1" applyFont="1" applyFill="1" applyBorder="1" applyAlignment="1">
      <alignment horizontal="left" vertical="center" indent="1"/>
    </xf>
    <xf numFmtId="10" fontId="61" fillId="56" borderId="51" xfId="0" applyNumberFormat="1" applyFont="1" applyFill="1" applyBorder="1" applyAlignment="1">
      <alignment horizontal="left" vertical="center" indent="1"/>
    </xf>
    <xf numFmtId="0" fontId="61" fillId="56" borderId="51" xfId="0" applyFont="1" applyFill="1" applyBorder="1" applyAlignment="1">
      <alignment horizontal="left" vertical="center" indent="1"/>
    </xf>
    <xf numFmtId="0" fontId="91" fillId="57" borderId="51" xfId="27" applyFont="1" applyFill="1" applyBorder="1" applyAlignment="1">
      <alignment horizontal="left" vertical="center" indent="1"/>
    </xf>
    <xf numFmtId="0" fontId="90" fillId="0" borderId="0" xfId="0" applyFont="1" applyAlignment="1">
      <alignment horizontal="left" vertical="top"/>
    </xf>
    <xf numFmtId="170" fontId="90" fillId="0" borderId="0" xfId="0" applyNumberFormat="1" applyFont="1"/>
    <xf numFmtId="1" fontId="90" fillId="0" borderId="0" xfId="0" applyNumberFormat="1" applyFont="1"/>
    <xf numFmtId="0" fontId="90" fillId="0" borderId="0" xfId="0" applyFont="1"/>
    <xf numFmtId="1" fontId="90" fillId="58" borderId="0" xfId="0" applyNumberFormat="1" applyFont="1" applyFill="1"/>
    <xf numFmtId="2" fontId="34" fillId="59" borderId="12" xfId="75" applyNumberFormat="1" applyFont="1" applyFill="1" applyBorder="1" applyAlignment="1">
      <alignment horizontal="center" vertical="center"/>
    </xf>
    <xf numFmtId="0" fontId="36" fillId="0" borderId="12" xfId="0" applyFont="1" applyBorder="1"/>
    <xf numFmtId="0" fontId="36" fillId="38" borderId="12" xfId="0" applyFont="1" applyFill="1" applyBorder="1"/>
    <xf numFmtId="2" fontId="36" fillId="0" borderId="12" xfId="76" applyNumberFormat="1" applyFont="1" applyBorder="1" applyAlignment="1">
      <alignment horizontal="center"/>
    </xf>
    <xf numFmtId="2" fontId="37" fillId="38" borderId="12" xfId="76" applyNumberFormat="1" applyFont="1" applyFill="1" applyBorder="1" applyAlignment="1">
      <alignment horizontal="center"/>
    </xf>
    <xf numFmtId="2" fontId="37" fillId="0" borderId="12" xfId="76" applyNumberFormat="1" applyFont="1" applyBorder="1" applyAlignment="1">
      <alignment horizontal="center"/>
    </xf>
    <xf numFmtId="2" fontId="36" fillId="0" borderId="12" xfId="76" applyNumberFormat="1" applyFont="1" applyBorder="1" applyAlignment="1">
      <alignment horizontal="center" vertical="center"/>
    </xf>
    <xf numFmtId="2" fontId="37" fillId="0" borderId="12" xfId="76" applyNumberFormat="1" applyFont="1" applyBorder="1" applyAlignment="1">
      <alignment horizontal="center" vertical="center"/>
    </xf>
    <xf numFmtId="0" fontId="92" fillId="0" borderId="12" xfId="0" applyFont="1" applyBorder="1" applyAlignment="1">
      <alignment horizontal="left" vertical="center" wrapText="1"/>
    </xf>
    <xf numFmtId="0" fontId="93" fillId="38" borderId="12" xfId="0" applyFont="1" applyFill="1" applyBorder="1" applyAlignment="1">
      <alignment horizontal="left" vertical="center" wrapText="1"/>
    </xf>
    <xf numFmtId="2" fontId="36" fillId="38" borderId="12" xfId="76" applyNumberFormat="1" applyFont="1" applyFill="1" applyBorder="1" applyAlignment="1">
      <alignment horizontal="center" vertical="center"/>
    </xf>
    <xf numFmtId="2" fontId="37" fillId="38" borderId="12" xfId="76" applyNumberFormat="1" applyFont="1" applyFill="1" applyBorder="1" applyAlignment="1">
      <alignment horizontal="left"/>
    </xf>
    <xf numFmtId="2" fontId="37" fillId="38" borderId="12" xfId="76" applyNumberFormat="1" applyFont="1" applyFill="1" applyBorder="1" applyAlignment="1">
      <alignment horizontal="center" vertical="center"/>
    </xf>
    <xf numFmtId="2" fontId="34" fillId="36" borderId="12" xfId="75" applyNumberFormat="1" applyFont="1" applyFill="1" applyBorder="1" applyAlignment="1">
      <alignment horizontal="center" vertical="center"/>
    </xf>
    <xf numFmtId="2" fontId="34" fillId="0" borderId="12" xfId="75" applyNumberFormat="1" applyFont="1" applyBorder="1" applyAlignment="1">
      <alignment horizontal="center" vertical="center"/>
    </xf>
    <xf numFmtId="2" fontId="34" fillId="38" borderId="12" xfId="76" applyNumberFormat="1" applyFont="1" applyFill="1" applyBorder="1" applyAlignment="1">
      <alignment horizontal="center" vertical="center"/>
    </xf>
    <xf numFmtId="2" fontId="35" fillId="38" borderId="12" xfId="76" applyNumberFormat="1" applyFont="1" applyFill="1" applyBorder="1" applyAlignment="1">
      <alignment horizontal="center" vertical="center"/>
    </xf>
    <xf numFmtId="0" fontId="0" fillId="0" borderId="24" xfId="0" applyBorder="1" applyAlignment="1">
      <alignment horizontal="right"/>
    </xf>
    <xf numFmtId="2" fontId="0" fillId="0" borderId="0" xfId="0" applyNumberFormat="1" applyAlignment="1">
      <alignment horizontal="right"/>
    </xf>
    <xf numFmtId="0" fontId="0" fillId="0" borderId="25" xfId="0" applyBorder="1" applyAlignment="1">
      <alignment horizontal="right"/>
    </xf>
    <xf numFmtId="0" fontId="0" fillId="0" borderId="12" xfId="0" applyBorder="1" applyAlignment="1">
      <alignment horizontal="right"/>
    </xf>
    <xf numFmtId="2" fontId="0" fillId="0" borderId="12" xfId="0" applyNumberFormat="1" applyBorder="1" applyAlignment="1">
      <alignment horizontal="right"/>
    </xf>
    <xf numFmtId="4" fontId="0" fillId="0" borderId="12" xfId="0" applyNumberFormat="1" applyBorder="1" applyAlignment="1">
      <alignment horizontal="right"/>
    </xf>
    <xf numFmtId="0" fontId="51" fillId="0" borderId="41" xfId="0" applyFont="1" applyBorder="1" applyAlignment="1">
      <alignment vertical="top" wrapText="1"/>
    </xf>
    <xf numFmtId="9" fontId="91" fillId="57" borderId="49" xfId="75" applyFont="1" applyFill="1" applyBorder="1" applyAlignment="1">
      <alignment horizontal="left" vertical="center" indent="1"/>
    </xf>
    <xf numFmtId="10" fontId="61" fillId="56" borderId="49" xfId="0" applyNumberFormat="1" applyFont="1" applyFill="1" applyBorder="1" applyAlignment="1">
      <alignment horizontal="left" vertical="center" indent="1"/>
    </xf>
    <xf numFmtId="0" fontId="64" fillId="47" borderId="52" xfId="0" applyFont="1" applyFill="1" applyBorder="1" applyAlignment="1">
      <alignment vertical="top" wrapText="1"/>
    </xf>
    <xf numFmtId="0" fontId="94" fillId="0" borderId="0" xfId="0" applyFont="1" applyAlignment="1">
      <alignment horizontal="left" vertical="top"/>
    </xf>
    <xf numFmtId="0" fontId="95" fillId="48" borderId="54" xfId="0" applyFont="1" applyFill="1" applyBorder="1" applyAlignment="1">
      <alignment horizontal="center" vertical="top" wrapText="1"/>
    </xf>
    <xf numFmtId="0" fontId="95" fillId="48" borderId="71" xfId="0" applyFont="1" applyFill="1" applyBorder="1" applyAlignment="1">
      <alignment horizontal="center" vertical="top" wrapText="1"/>
    </xf>
    <xf numFmtId="174" fontId="68" fillId="49" borderId="71" xfId="0" applyNumberFormat="1" applyFont="1" applyFill="1" applyBorder="1" applyAlignment="1">
      <alignment vertical="top" wrapText="1"/>
    </xf>
    <xf numFmtId="165" fontId="96" fillId="0" borderId="0" xfId="0" applyNumberFormat="1" applyFont="1"/>
    <xf numFmtId="0" fontId="58" fillId="0" borderId="12" xfId="0" applyFont="1" applyBorder="1" applyAlignment="1">
      <alignment horizontal="left" vertical="top" wrapText="1"/>
    </xf>
    <xf numFmtId="10" fontId="58" fillId="0" borderId="12" xfId="0" applyNumberFormat="1" applyFont="1" applyBorder="1" applyAlignment="1">
      <alignment horizontal="center" vertical="top" wrapText="1"/>
    </xf>
    <xf numFmtId="0" fontId="58" fillId="0" borderId="12" xfId="0" applyFont="1" applyBorder="1" applyAlignment="1">
      <alignment horizontal="center" vertical="top" wrapText="1"/>
    </xf>
    <xf numFmtId="0" fontId="0" fillId="0" borderId="12" xfId="0" applyBorder="1" applyAlignment="1">
      <alignment horizontal="center" vertical="top" wrapText="1"/>
    </xf>
    <xf numFmtId="0" fontId="48" fillId="43" borderId="41" xfId="0" applyFont="1" applyFill="1" applyBorder="1" applyAlignment="1">
      <alignment horizontal="left" vertical="top" wrapText="1"/>
    </xf>
    <xf numFmtId="0" fontId="49" fillId="43" borderId="42" xfId="0" applyFont="1" applyFill="1" applyBorder="1" applyAlignment="1">
      <alignment horizontal="left" vertical="top" wrapText="1"/>
    </xf>
    <xf numFmtId="0" fontId="49" fillId="43" borderId="43" xfId="0" applyFont="1" applyFill="1" applyBorder="1" applyAlignment="1">
      <alignment horizontal="left" vertical="top" wrapText="1"/>
    </xf>
    <xf numFmtId="0" fontId="50" fillId="0" borderId="41" xfId="0" applyFont="1" applyBorder="1" applyAlignment="1">
      <alignment horizontal="center" vertical="top" wrapText="1"/>
    </xf>
    <xf numFmtId="0" fontId="51" fillId="0" borderId="42" xfId="0" applyFont="1" applyBorder="1" applyAlignment="1">
      <alignment horizontal="center" vertical="top" wrapText="1"/>
    </xf>
    <xf numFmtId="0" fontId="51" fillId="0" borderId="43" xfId="0" applyFont="1" applyBorder="1" applyAlignment="1">
      <alignment horizontal="center" vertical="top" wrapText="1"/>
    </xf>
    <xf numFmtId="0" fontId="52" fillId="0" borderId="41" xfId="0" applyFont="1" applyBorder="1" applyAlignment="1">
      <alignment horizontal="right" vertical="top" wrapText="1"/>
    </xf>
    <xf numFmtId="0" fontId="52" fillId="0" borderId="42" xfId="0" applyFont="1" applyBorder="1" applyAlignment="1">
      <alignment horizontal="right" vertical="top" wrapText="1"/>
    </xf>
    <xf numFmtId="0" fontId="52" fillId="0" borderId="43" xfId="0" applyFont="1" applyBorder="1" applyAlignment="1">
      <alignment horizontal="right" vertical="top" wrapText="1"/>
    </xf>
    <xf numFmtId="0" fontId="64" fillId="47" borderId="52" xfId="0" applyFont="1" applyFill="1" applyBorder="1" applyAlignment="1">
      <alignment horizontal="left" vertical="top" wrapText="1"/>
    </xf>
    <xf numFmtId="0" fontId="63" fillId="47" borderId="52" xfId="0" applyFont="1" applyFill="1" applyBorder="1" applyAlignment="1">
      <alignment horizontal="left" vertical="top" wrapText="1"/>
    </xf>
    <xf numFmtId="0" fontId="2" fillId="0" borderId="0" xfId="0" applyFont="1" applyAlignment="1">
      <alignment horizontal="left" vertical="top" wrapText="1"/>
    </xf>
    <xf numFmtId="0" fontId="10" fillId="0" borderId="56" xfId="0" applyFont="1" applyBorder="1" applyAlignment="1">
      <alignment horizontal="right" vertical="top" wrapText="1"/>
    </xf>
    <xf numFmtId="0" fontId="10" fillId="0" borderId="57" xfId="0" applyFont="1" applyBorder="1" applyAlignment="1">
      <alignment horizontal="right" vertical="top" wrapText="1"/>
    </xf>
    <xf numFmtId="0" fontId="10" fillId="0" borderId="58" xfId="0" applyFont="1" applyBorder="1" applyAlignment="1">
      <alignment horizontal="right" vertical="top" wrapText="1"/>
    </xf>
    <xf numFmtId="0" fontId="51" fillId="0" borderId="59" xfId="0" applyFont="1" applyBorder="1" applyAlignment="1">
      <alignment horizontal="center" vertical="top" wrapText="1"/>
    </xf>
    <xf numFmtId="0" fontId="51" fillId="0" borderId="60" xfId="0" applyFont="1" applyBorder="1" applyAlignment="1">
      <alignment horizontal="center" vertical="top" wrapText="1"/>
    </xf>
    <xf numFmtId="0" fontId="51" fillId="0" borderId="61" xfId="0" applyFont="1" applyBorder="1" applyAlignment="1">
      <alignment horizontal="center" vertical="top" wrapText="1"/>
    </xf>
    <xf numFmtId="0" fontId="76" fillId="0" borderId="41" xfId="0" applyFont="1" applyBorder="1" applyAlignment="1">
      <alignment horizontal="left" vertical="top" wrapText="1"/>
    </xf>
    <xf numFmtId="0" fontId="76" fillId="0" borderId="42" xfId="0" applyFont="1" applyBorder="1" applyAlignment="1">
      <alignment horizontal="left" vertical="top" wrapText="1"/>
    </xf>
    <xf numFmtId="0" fontId="76" fillId="0" borderId="43" xfId="0" applyFont="1" applyBorder="1" applyAlignment="1">
      <alignment horizontal="left" vertical="top" wrapText="1"/>
    </xf>
    <xf numFmtId="0" fontId="76" fillId="0" borderId="41" xfId="0" applyFont="1" applyBorder="1" applyAlignment="1">
      <alignment horizontal="center" vertical="top" wrapText="1"/>
    </xf>
    <xf numFmtId="0" fontId="76" fillId="0" borderId="42" xfId="0" applyFont="1" applyBorder="1" applyAlignment="1">
      <alignment horizontal="center" vertical="top" wrapText="1"/>
    </xf>
    <xf numFmtId="0" fontId="76" fillId="0" borderId="43" xfId="0" applyFont="1" applyBorder="1" applyAlignment="1">
      <alignment horizontal="center" vertical="top" wrapText="1"/>
    </xf>
    <xf numFmtId="0" fontId="77" fillId="0" borderId="41" xfId="0" applyFont="1" applyBorder="1" applyAlignment="1">
      <alignment horizontal="center" vertical="top" wrapText="1"/>
    </xf>
    <xf numFmtId="0" fontId="49" fillId="0" borderId="41" xfId="0" applyFont="1" applyBorder="1" applyAlignment="1">
      <alignment horizontal="left" vertical="top" wrapText="1"/>
    </xf>
    <xf numFmtId="0" fontId="49" fillId="0" borderId="42" xfId="0" applyFont="1" applyBorder="1" applyAlignment="1">
      <alignment horizontal="left" vertical="top" wrapText="1"/>
    </xf>
    <xf numFmtId="0" fontId="49" fillId="0" borderId="43" xfId="0" applyFont="1" applyBorder="1" applyAlignment="1">
      <alignment horizontal="left" vertical="top" wrapText="1"/>
    </xf>
    <xf numFmtId="0" fontId="10" fillId="0" borderId="41" xfId="0" applyFont="1" applyBorder="1" applyAlignment="1">
      <alignment horizontal="right" vertical="top" wrapText="1"/>
    </xf>
    <xf numFmtId="0" fontId="10" fillId="0" borderId="42" xfId="0" applyFont="1" applyBorder="1" applyAlignment="1">
      <alignment horizontal="right" vertical="top" wrapText="1"/>
    </xf>
    <xf numFmtId="0" fontId="10" fillId="0" borderId="43" xfId="0" applyFont="1" applyBorder="1" applyAlignment="1">
      <alignment horizontal="right" vertical="top" wrapText="1"/>
    </xf>
    <xf numFmtId="0" fontId="0" fillId="0" borderId="0" xfId="0" applyAlignment="1">
      <alignment wrapText="1"/>
    </xf>
    <xf numFmtId="0" fontId="0" fillId="0" borderId="0" xfId="0"/>
    <xf numFmtId="0" fontId="32" fillId="0" borderId="12" xfId="0" applyFont="1" applyBorder="1" applyAlignment="1">
      <alignment wrapText="1"/>
    </xf>
    <xf numFmtId="0" fontId="32" fillId="0" borderId="12" xfId="0" applyFont="1" applyBorder="1"/>
    <xf numFmtId="0" fontId="32" fillId="0" borderId="0" xfId="0" applyFont="1" applyAlignment="1">
      <alignment horizontal="left" vertical="top" wrapText="1"/>
    </xf>
    <xf numFmtId="0" fontId="10" fillId="0" borderId="3" xfId="6" applyFont="1" applyAlignment="1">
      <alignment wrapText="1"/>
    </xf>
    <xf numFmtId="0" fontId="0" fillId="0" borderId="11" xfId="0" applyBorder="1"/>
    <xf numFmtId="1" fontId="0" fillId="0" borderId="0" xfId="0" applyNumberFormat="1"/>
    <xf numFmtId="0" fontId="0" fillId="54" borderId="0" xfId="0" applyFill="1"/>
    <xf numFmtId="0" fontId="34" fillId="0" borderId="0" xfId="0" applyFont="1" applyAlignment="1">
      <alignment horizontal="right"/>
    </xf>
    <xf numFmtId="0" fontId="33" fillId="0" borderId="0" xfId="0" applyFont="1" applyAlignment="1">
      <alignment horizontal="center" vertical="top" wrapText="1"/>
    </xf>
    <xf numFmtId="0" fontId="36" fillId="0" borderId="26" xfId="0" applyFont="1" applyBorder="1" applyAlignment="1">
      <alignment horizontal="left" wrapText="1"/>
    </xf>
    <xf numFmtId="0" fontId="36" fillId="36" borderId="0" xfId="0" applyFont="1" applyFill="1" applyAlignment="1">
      <alignment horizontal="left" vertical="top" wrapText="1"/>
    </xf>
    <xf numFmtId="0" fontId="36" fillId="0" borderId="0" xfId="0" applyFont="1" applyAlignment="1">
      <alignment horizontal="left" vertical="top" wrapText="1"/>
    </xf>
    <xf numFmtId="0" fontId="45" fillId="3" borderId="0" xfId="0" applyFont="1" applyFill="1" applyAlignment="1">
      <alignment wrapText="1"/>
    </xf>
    <xf numFmtId="0" fontId="40" fillId="39" borderId="27" xfId="0" applyFont="1" applyFill="1" applyBorder="1" applyAlignment="1">
      <alignment horizontal="center" wrapText="1"/>
    </xf>
    <xf numFmtId="0" fontId="40" fillId="39" borderId="28" xfId="0" applyFont="1" applyFill="1" applyBorder="1" applyAlignment="1">
      <alignment horizontal="center" wrapText="1"/>
    </xf>
    <xf numFmtId="0" fontId="40" fillId="39" borderId="29" xfId="0" applyFont="1" applyFill="1" applyBorder="1" applyAlignment="1">
      <alignment horizontal="center" wrapText="1"/>
    </xf>
    <xf numFmtId="0" fontId="41" fillId="39" borderId="30" xfId="0" applyFont="1" applyFill="1" applyBorder="1" applyAlignment="1">
      <alignment horizontal="center" wrapText="1"/>
    </xf>
    <xf numFmtId="0" fontId="41" fillId="39" borderId="31" xfId="0" applyFont="1" applyFill="1" applyBorder="1" applyAlignment="1">
      <alignment horizontal="center" wrapText="1"/>
    </xf>
    <xf numFmtId="0" fontId="41" fillId="39" borderId="32" xfId="0" applyFont="1" applyFill="1" applyBorder="1" applyAlignment="1">
      <alignment horizontal="center" wrapText="1"/>
    </xf>
    <xf numFmtId="0" fontId="42" fillId="40" borderId="33" xfId="0" applyFont="1" applyFill="1" applyBorder="1" applyAlignment="1">
      <alignment horizontal="left" wrapText="1"/>
    </xf>
    <xf numFmtId="0" fontId="42" fillId="40" borderId="37" xfId="0" applyFont="1" applyFill="1" applyBorder="1" applyAlignment="1">
      <alignment horizontal="left" wrapText="1"/>
    </xf>
    <xf numFmtId="0" fontId="42" fillId="40" borderId="34" xfId="0" applyFont="1" applyFill="1" applyBorder="1" applyAlignment="1">
      <alignment horizontal="center" wrapText="1"/>
    </xf>
    <xf numFmtId="0" fontId="42" fillId="40" borderId="35" xfId="0" applyFont="1" applyFill="1" applyBorder="1" applyAlignment="1">
      <alignment horizontal="center" wrapText="1"/>
    </xf>
    <xf numFmtId="0" fontId="42" fillId="40" borderId="36" xfId="0" applyFont="1" applyFill="1" applyBorder="1" applyAlignment="1">
      <alignment horizontal="center" wrapText="1"/>
    </xf>
    <xf numFmtId="0" fontId="0" fillId="0" borderId="12" xfId="0" applyBorder="1" applyAlignment="1">
      <alignment horizontal="center" vertical="center" textRotation="90"/>
    </xf>
    <xf numFmtId="0" fontId="8" fillId="0" borderId="11" xfId="14">
      <alignment wrapText="1"/>
    </xf>
  </cellXfs>
  <cellStyles count="78">
    <cellStyle name="20% - Accent1" xfId="38" builtinId="30" customBuiltin="1"/>
    <cellStyle name="20% - Accent1 2" xfId="63" xr:uid="{00000000-0005-0000-0000-000001000000}"/>
    <cellStyle name="20% - Accent2" xfId="41" builtinId="34" customBuiltin="1"/>
    <cellStyle name="20% - Accent2 2" xfId="65" xr:uid="{00000000-0005-0000-0000-000003000000}"/>
    <cellStyle name="20% - Accent3" xfId="44" builtinId="38" customBuiltin="1"/>
    <cellStyle name="20% - Accent3 2" xfId="67" xr:uid="{00000000-0005-0000-0000-000005000000}"/>
    <cellStyle name="20% - Accent4" xfId="47" builtinId="42" customBuiltin="1"/>
    <cellStyle name="20% - Accent4 2" xfId="69" xr:uid="{00000000-0005-0000-0000-000007000000}"/>
    <cellStyle name="20% - Accent5" xfId="50" builtinId="46" customBuiltin="1"/>
    <cellStyle name="20% - Accent5 2" xfId="71" xr:uid="{00000000-0005-0000-0000-000009000000}"/>
    <cellStyle name="20% - Accent6" xfId="53" builtinId="50" customBuiltin="1"/>
    <cellStyle name="20% - Accent6 2" xfId="73" xr:uid="{00000000-0005-0000-0000-00000B000000}"/>
    <cellStyle name="40% - Accent1" xfId="39" builtinId="31" customBuiltin="1"/>
    <cellStyle name="40% - Accent1 2" xfId="64" xr:uid="{00000000-0005-0000-0000-00000D000000}"/>
    <cellStyle name="40% - Accent2" xfId="42" builtinId="35" customBuiltin="1"/>
    <cellStyle name="40% - Accent2 2" xfId="66" xr:uid="{00000000-0005-0000-0000-00000F000000}"/>
    <cellStyle name="40% - Accent3" xfId="45" builtinId="39" customBuiltin="1"/>
    <cellStyle name="40% - Accent3 2" xfId="68" xr:uid="{00000000-0005-0000-0000-000011000000}"/>
    <cellStyle name="40% - Accent4" xfId="48" builtinId="43" customBuiltin="1"/>
    <cellStyle name="40% - Accent4 2" xfId="70" xr:uid="{00000000-0005-0000-0000-000013000000}"/>
    <cellStyle name="40% - Accent5" xfId="51" builtinId="47" customBuiltin="1"/>
    <cellStyle name="40% - Accent5 2" xfId="72" xr:uid="{00000000-0005-0000-0000-000015000000}"/>
    <cellStyle name="40% - Accent6" xfId="54" builtinId="51" customBuiltin="1"/>
    <cellStyle name="40% - Accent6 2" xfId="74" xr:uid="{00000000-0005-0000-0000-000017000000}"/>
    <cellStyle name="60% - Accent1 2" xfId="56" xr:uid="{00000000-0005-0000-0000-000018000000}"/>
    <cellStyle name="60% - Accent2 2" xfId="57" xr:uid="{00000000-0005-0000-0000-000019000000}"/>
    <cellStyle name="60% - Accent3 2" xfId="58" xr:uid="{00000000-0005-0000-0000-00001A000000}"/>
    <cellStyle name="60% - Accent4 2" xfId="59" xr:uid="{00000000-0005-0000-0000-00001B000000}"/>
    <cellStyle name="60% - Accent5 2" xfId="60" xr:uid="{00000000-0005-0000-0000-00001C000000}"/>
    <cellStyle name="60% - Accent6 2" xfId="61" xr:uid="{00000000-0005-0000-0000-00001D000000}"/>
    <cellStyle name="Accent1" xfId="37" builtinId="29" customBuiltin="1"/>
    <cellStyle name="Accent2" xfId="40" builtinId="33" customBuiltin="1"/>
    <cellStyle name="Accent3" xfId="43" builtinId="37" customBuiltin="1"/>
    <cellStyle name="Accent4" xfId="46" builtinId="41" customBuiltin="1"/>
    <cellStyle name="Accent5" xfId="49" builtinId="45" customBuiltin="1"/>
    <cellStyle name="Accent6" xfId="52" builtinId="49" customBuiltin="1"/>
    <cellStyle name="Bad" xfId="27" builtinId="27" customBuiltin="1"/>
    <cellStyle name="Body: normal cell" xfId="2" xr:uid="{00000000-0005-0000-0000-000025000000}"/>
    <cellStyle name="Body: normal cell 2" xfId="15" xr:uid="{00000000-0005-0000-0000-000026000000}"/>
    <cellStyle name="Calculation" xfId="30" builtinId="22" customBuiltin="1"/>
    <cellStyle name="Check Cell" xfId="32" builtinId="23" customBuiltin="1"/>
    <cellStyle name="Comma" xfId="20" builtinId="3"/>
    <cellStyle name="Comma 2" xfId="77" xr:uid="{00000000-0005-0000-0000-00002A000000}"/>
    <cellStyle name="Comma 2 2" xfId="76" xr:uid="{00000000-0005-0000-0000-00002B000000}"/>
    <cellStyle name="Explanatory Text" xfId="35" builtinId="53" customBuiltin="1"/>
    <cellStyle name="Followed Hyperlink" xfId="10" builtinId="9" customBuiltin="1"/>
    <cellStyle name="Font: Calibri, 9pt regular" xfId="8" xr:uid="{00000000-0005-0000-0000-00002E000000}"/>
    <cellStyle name="Font: Calibri, 9pt regular 2" xfId="18" xr:uid="{00000000-0005-0000-0000-00002F000000}"/>
    <cellStyle name="Footnotes: all except top row" xfId="11" xr:uid="{00000000-0005-0000-0000-000030000000}"/>
    <cellStyle name="Footnotes: top row" xfId="6" xr:uid="{00000000-0005-0000-0000-000031000000}"/>
    <cellStyle name="Footnotes: top row 2" xfId="14" xr:uid="{00000000-0005-0000-0000-000032000000}"/>
    <cellStyle name="Good" xfId="26" builtinId="26" customBuiltin="1"/>
    <cellStyle name="Header: bottom row" xfId="1" xr:uid="{00000000-0005-0000-0000-000034000000}"/>
    <cellStyle name="Header: bottom row 2" xfId="17" xr:uid="{00000000-0005-0000-0000-000035000000}"/>
    <cellStyle name="Header: top rows" xfId="3" xr:uid="{00000000-0005-0000-0000-000036000000}"/>
    <cellStyle name="Heading 1" xfId="22" builtinId="16" customBuiltin="1"/>
    <cellStyle name="Heading 2" xfId="23" builtinId="17" customBuiltin="1"/>
    <cellStyle name="Heading 3" xfId="24" builtinId="18" customBuiltin="1"/>
    <cellStyle name="Heading 4" xfId="25" builtinId="19" customBuiltin="1"/>
    <cellStyle name="Hyperlink" xfId="9" builtinId="8" customBuiltin="1"/>
    <cellStyle name="Input" xfId="28" builtinId="20" customBuiltin="1"/>
    <cellStyle name="Linked Cell" xfId="31" builtinId="24" customBuiltin="1"/>
    <cellStyle name="Neutral 2" xfId="55" xr:uid="{00000000-0005-0000-0000-00003E000000}"/>
    <cellStyle name="Normal" xfId="0" builtinId="0"/>
    <cellStyle name="Normal 2" xfId="13" xr:uid="{00000000-0005-0000-0000-000040000000}"/>
    <cellStyle name="Note" xfId="34" builtinId="10" customBuiltin="1"/>
    <cellStyle name="Note 2" xfId="62" xr:uid="{00000000-0005-0000-0000-000042000000}"/>
    <cellStyle name="Output" xfId="29" builtinId="21" customBuiltin="1"/>
    <cellStyle name="Parent row" xfId="5" xr:uid="{00000000-0005-0000-0000-000044000000}"/>
    <cellStyle name="Parent row 2" xfId="16" xr:uid="{00000000-0005-0000-0000-000045000000}"/>
    <cellStyle name="Percent" xfId="75" builtinId="5"/>
    <cellStyle name="Section Break" xfId="7" xr:uid="{00000000-0005-0000-0000-000047000000}"/>
    <cellStyle name="Section Break: parent row" xfId="4" xr:uid="{00000000-0005-0000-0000-000048000000}"/>
    <cellStyle name="Table title" xfId="12" xr:uid="{00000000-0005-0000-0000-000049000000}"/>
    <cellStyle name="Table title 2" xfId="19" xr:uid="{00000000-0005-0000-0000-00004A000000}"/>
    <cellStyle name="Title" xfId="21" builtinId="15" customBuiltin="1"/>
    <cellStyle name="Total" xfId="36" builtinId="25" customBuiltin="1"/>
    <cellStyle name="Warning Text" xfId="33" builtinId="11" customBuiltin="1"/>
  </cellStyles>
  <dxfs count="2">
    <dxf>
      <border>
        <left/>
        <right/>
        <top/>
        <bottom style="thick">
          <color theme="4"/>
        </bottom>
        <vertical/>
        <horizontal/>
      </border>
    </dxf>
    <dxf>
      <border>
        <left/>
        <right/>
        <top/>
        <bottom/>
        <vertical/>
        <horizontal style="dotted">
          <color theme="0" tint="-0.24994659260841701"/>
        </horizontal>
      </border>
    </dxf>
  </dxfs>
  <tableStyles count="1" defaultTableStyle="TableStyleMedium9" defaultPivotStyle="PivotStyleLight16">
    <tableStyle name="Table Style 1" pivot="0" count="2" xr9:uid="{00000000-0011-0000-FFFF-FFFF00000000}">
      <tableStyleElement type="wholeTable" dxfId="1"/>
      <tableStyleElement type="headerRow"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sharedStrings" Target="sharedStrings.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5" Type="http://schemas.openxmlformats.org/officeDocument/2006/relationships/worksheet" Target="worksheets/sheet5.xml"/><Relationship Id="rId90" Type="http://schemas.microsoft.com/office/2017/10/relationships/person" Target="persons/person.xml"/><Relationship Id="rId95" Type="http://schemas.openxmlformats.org/officeDocument/2006/relationships/customXml" Target="../customXml/item4.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worksheet" Target="worksheets/sheet80.xml"/><Relationship Id="rId85" Type="http://schemas.openxmlformats.org/officeDocument/2006/relationships/externalLink" Target="externalLinks/externalLink1.xml"/><Relationship Id="rId93" Type="http://schemas.openxmlformats.org/officeDocument/2006/relationships/customXml" Target="../customXml/item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88" Type="http://schemas.openxmlformats.org/officeDocument/2006/relationships/styles" Target="styles.xml"/><Relationship Id="rId91"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externalLink" Target="externalLinks/externalLink2.xml"/><Relationship Id="rId94"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customXml" Target="../customXml/item1.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theme" Target="theme/theme1.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5.png"/></Relationships>
</file>

<file path=xl/drawings/_rels/drawing4.xml.rels><?xml version="1.0" encoding="UTF-8" standalone="yes"?>
<Relationships xmlns="http://schemas.openxmlformats.org/package/2006/relationships"><Relationship Id="rId1" Type="http://schemas.openxmlformats.org/officeDocument/2006/relationships/image" Target="../media/image6.png"/></Relationships>
</file>

<file path=xl/drawings/_rels/drawing5.xml.rels><?xml version="1.0" encoding="UTF-8" standalone="yes"?>
<Relationships xmlns="http://schemas.openxmlformats.org/package/2006/relationships"><Relationship Id="rId1" Type="http://schemas.openxmlformats.org/officeDocument/2006/relationships/image" Target="../media/image7.png"/></Relationships>
</file>

<file path=xl/drawings/_rels/drawing6.xml.rels><?xml version="1.0" encoding="UTF-8" standalone="yes"?>
<Relationships xmlns="http://schemas.openxmlformats.org/package/2006/relationships"><Relationship Id="rId1" Type="http://schemas.openxmlformats.org/officeDocument/2006/relationships/image" Target="../media/image8.png"/></Relationships>
</file>

<file path=xl/drawings/_rels/drawing7.xml.rels><?xml version="1.0" encoding="UTF-8" standalone="yes"?>
<Relationships xmlns="http://schemas.openxmlformats.org/package/2006/relationships"><Relationship Id="rId1" Type="http://schemas.openxmlformats.org/officeDocument/2006/relationships/image" Target="../media/image9.png"/></Relationships>
</file>

<file path=xl/drawings/_rels/drawing8.xml.rels><?xml version="1.0" encoding="UTF-8" standalone="yes"?>
<Relationships xmlns="http://schemas.openxmlformats.org/package/2006/relationships"><Relationship Id="rId2" Type="http://schemas.openxmlformats.org/officeDocument/2006/relationships/image" Target="../media/image11.png"/><Relationship Id="rId1"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32</xdr:row>
      <xdr:rowOff>0</xdr:rowOff>
    </xdr:from>
    <xdr:to>
      <xdr:col>5</xdr:col>
      <xdr:colOff>590550</xdr:colOff>
      <xdr:row>42</xdr:row>
      <xdr:rowOff>169384</xdr:rowOff>
    </xdr:to>
    <xdr:pic>
      <xdr:nvPicPr>
        <xdr:cNvPr id="2" name="Picture 1">
          <a:extLst>
            <a:ext uri="{FF2B5EF4-FFF2-40B4-BE49-F238E27FC236}">
              <a16:creationId xmlns:a16="http://schemas.microsoft.com/office/drawing/2014/main" id="{00000000-0008-0000-1200-000002000000}"/>
            </a:ext>
          </a:extLst>
        </xdr:cNvPr>
        <xdr:cNvPicPr>
          <a:picLocks noChangeAspect="1"/>
        </xdr:cNvPicPr>
      </xdr:nvPicPr>
      <xdr:blipFill>
        <a:blip xmlns:r="http://schemas.openxmlformats.org/officeDocument/2006/relationships" r:embed="rId1"/>
        <a:stretch>
          <a:fillRect/>
        </a:stretch>
      </xdr:blipFill>
      <xdr:spPr>
        <a:xfrm>
          <a:off x="0" y="5791200"/>
          <a:ext cx="5829300" cy="234108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174246</xdr:colOff>
      <xdr:row>9</xdr:row>
      <xdr:rowOff>90487</xdr:rowOff>
    </xdr:from>
    <xdr:to>
      <xdr:col>4</xdr:col>
      <xdr:colOff>308382</xdr:colOff>
      <xdr:row>20</xdr:row>
      <xdr:rowOff>95250</xdr:rowOff>
    </xdr:to>
    <xdr:pic>
      <xdr:nvPicPr>
        <xdr:cNvPr id="2" name="Picture 1">
          <a:extLst>
            <a:ext uri="{FF2B5EF4-FFF2-40B4-BE49-F238E27FC236}">
              <a16:creationId xmlns:a16="http://schemas.microsoft.com/office/drawing/2014/main" id="{00000000-0008-0000-1400-000002000000}"/>
            </a:ext>
          </a:extLst>
        </xdr:cNvPr>
        <xdr:cNvPicPr>
          <a:picLocks noChangeAspect="1"/>
        </xdr:cNvPicPr>
      </xdr:nvPicPr>
      <xdr:blipFill>
        <a:blip xmlns:r="http://schemas.openxmlformats.org/officeDocument/2006/relationships" r:embed="rId1"/>
        <a:stretch>
          <a:fillRect/>
        </a:stretch>
      </xdr:blipFill>
      <xdr:spPr>
        <a:xfrm>
          <a:off x="174246" y="90487"/>
          <a:ext cx="5287161" cy="3624263"/>
        </a:xfrm>
        <a:prstGeom prst="rect">
          <a:avLst/>
        </a:prstGeom>
      </xdr:spPr>
    </xdr:pic>
    <xdr:clientData/>
  </xdr:twoCellAnchor>
  <xdr:twoCellAnchor editAs="oneCell">
    <xdr:from>
      <xdr:col>0</xdr:col>
      <xdr:colOff>266700</xdr:colOff>
      <xdr:row>30</xdr:row>
      <xdr:rowOff>0</xdr:rowOff>
    </xdr:from>
    <xdr:to>
      <xdr:col>4</xdr:col>
      <xdr:colOff>180816</xdr:colOff>
      <xdr:row>41</xdr:row>
      <xdr:rowOff>61913</xdr:rowOff>
    </xdr:to>
    <xdr:pic>
      <xdr:nvPicPr>
        <xdr:cNvPr id="3" name="Picture 2">
          <a:extLst>
            <a:ext uri="{FF2B5EF4-FFF2-40B4-BE49-F238E27FC236}">
              <a16:creationId xmlns:a16="http://schemas.microsoft.com/office/drawing/2014/main" id="{00000000-0008-0000-1400-000003000000}"/>
            </a:ext>
          </a:extLst>
        </xdr:cNvPr>
        <xdr:cNvPicPr>
          <a:picLocks noChangeAspect="1"/>
        </xdr:cNvPicPr>
      </xdr:nvPicPr>
      <xdr:blipFill>
        <a:blip xmlns:r="http://schemas.openxmlformats.org/officeDocument/2006/relationships" r:embed="rId2"/>
        <a:stretch>
          <a:fillRect/>
        </a:stretch>
      </xdr:blipFill>
      <xdr:spPr>
        <a:xfrm>
          <a:off x="266700" y="3800475"/>
          <a:ext cx="5067141" cy="2233613"/>
        </a:xfrm>
        <a:prstGeom prst="rect">
          <a:avLst/>
        </a:prstGeom>
      </xdr:spPr>
    </xdr:pic>
    <xdr:clientData/>
  </xdr:twoCellAnchor>
  <xdr:twoCellAnchor editAs="oneCell">
    <xdr:from>
      <xdr:col>0</xdr:col>
      <xdr:colOff>90488</xdr:colOff>
      <xdr:row>1</xdr:row>
      <xdr:rowOff>42863</xdr:rowOff>
    </xdr:from>
    <xdr:to>
      <xdr:col>3</xdr:col>
      <xdr:colOff>932275</xdr:colOff>
      <xdr:row>3</xdr:row>
      <xdr:rowOff>636948</xdr:rowOff>
    </xdr:to>
    <xdr:pic>
      <xdr:nvPicPr>
        <xdr:cNvPr id="4" name="Picture 3">
          <a:extLst>
            <a:ext uri="{FF2B5EF4-FFF2-40B4-BE49-F238E27FC236}">
              <a16:creationId xmlns:a16="http://schemas.microsoft.com/office/drawing/2014/main" id="{00000000-0008-0000-1400-000004000000}"/>
            </a:ext>
          </a:extLst>
        </xdr:cNvPr>
        <xdr:cNvPicPr>
          <a:picLocks noChangeAspect="1"/>
        </xdr:cNvPicPr>
      </xdr:nvPicPr>
      <xdr:blipFill>
        <a:blip xmlns:r="http://schemas.openxmlformats.org/officeDocument/2006/relationships" r:embed="rId3"/>
        <a:stretch>
          <a:fillRect/>
        </a:stretch>
      </xdr:blipFill>
      <xdr:spPr>
        <a:xfrm>
          <a:off x="90488" y="223838"/>
          <a:ext cx="4594637" cy="149896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6</xdr:col>
      <xdr:colOff>12700</xdr:colOff>
      <xdr:row>1</xdr:row>
      <xdr:rowOff>121574</xdr:rowOff>
    </xdr:from>
    <xdr:to>
      <xdr:col>10</xdr:col>
      <xdr:colOff>21669</xdr:colOff>
      <xdr:row>12</xdr:row>
      <xdr:rowOff>155085</xdr:rowOff>
    </xdr:to>
    <xdr:pic>
      <xdr:nvPicPr>
        <xdr:cNvPr id="3" name="Picture 2">
          <a:extLst>
            <a:ext uri="{FF2B5EF4-FFF2-40B4-BE49-F238E27FC236}">
              <a16:creationId xmlns:a16="http://schemas.microsoft.com/office/drawing/2014/main" id="{C0CD380B-783C-CD64-2457-5CB7182581DC}"/>
            </a:ext>
          </a:extLst>
        </xdr:cNvPr>
        <xdr:cNvPicPr>
          <a:picLocks noChangeAspect="1"/>
        </xdr:cNvPicPr>
      </xdr:nvPicPr>
      <xdr:blipFill>
        <a:blip xmlns:r="http://schemas.openxmlformats.org/officeDocument/2006/relationships" r:embed="rId1"/>
        <a:stretch>
          <a:fillRect/>
        </a:stretch>
      </xdr:blipFill>
      <xdr:spPr>
        <a:xfrm>
          <a:off x="7315200" y="305724"/>
          <a:ext cx="2548969" cy="224331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4</xdr:col>
      <xdr:colOff>9060</xdr:colOff>
      <xdr:row>1</xdr:row>
      <xdr:rowOff>12700</xdr:rowOff>
    </xdr:from>
    <xdr:to>
      <xdr:col>10</xdr:col>
      <xdr:colOff>443959</xdr:colOff>
      <xdr:row>7</xdr:row>
      <xdr:rowOff>95250</xdr:rowOff>
    </xdr:to>
    <xdr:pic>
      <xdr:nvPicPr>
        <xdr:cNvPr id="3" name="Picture 2">
          <a:extLst>
            <a:ext uri="{FF2B5EF4-FFF2-40B4-BE49-F238E27FC236}">
              <a16:creationId xmlns:a16="http://schemas.microsoft.com/office/drawing/2014/main" id="{42AC1825-AF24-ABA2-332B-EF1F6513C56C}"/>
            </a:ext>
          </a:extLst>
        </xdr:cNvPr>
        <xdr:cNvPicPr>
          <a:picLocks noChangeAspect="1"/>
        </xdr:cNvPicPr>
      </xdr:nvPicPr>
      <xdr:blipFill>
        <a:blip xmlns:r="http://schemas.openxmlformats.org/officeDocument/2006/relationships" r:embed="rId1"/>
        <a:stretch>
          <a:fillRect/>
        </a:stretch>
      </xdr:blipFill>
      <xdr:spPr>
        <a:xfrm>
          <a:off x="3387260" y="196850"/>
          <a:ext cx="4244899" cy="118745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5</xdr:col>
      <xdr:colOff>444500</xdr:colOff>
      <xdr:row>1</xdr:row>
      <xdr:rowOff>97880</xdr:rowOff>
    </xdr:from>
    <xdr:to>
      <xdr:col>15</xdr:col>
      <xdr:colOff>43200</xdr:colOff>
      <xdr:row>10</xdr:row>
      <xdr:rowOff>55177</xdr:rowOff>
    </xdr:to>
    <xdr:pic>
      <xdr:nvPicPr>
        <xdr:cNvPr id="3" name="Picture 2">
          <a:extLst>
            <a:ext uri="{FF2B5EF4-FFF2-40B4-BE49-F238E27FC236}">
              <a16:creationId xmlns:a16="http://schemas.microsoft.com/office/drawing/2014/main" id="{3DCAA36B-467D-A4B4-B666-54445CE9BCEF}"/>
            </a:ext>
          </a:extLst>
        </xdr:cNvPr>
        <xdr:cNvPicPr>
          <a:picLocks noChangeAspect="1"/>
        </xdr:cNvPicPr>
      </xdr:nvPicPr>
      <xdr:blipFill>
        <a:blip xmlns:r="http://schemas.openxmlformats.org/officeDocument/2006/relationships" r:embed="rId1"/>
        <a:stretch>
          <a:fillRect/>
        </a:stretch>
      </xdr:blipFill>
      <xdr:spPr>
        <a:xfrm>
          <a:off x="5581650" y="282030"/>
          <a:ext cx="5948700" cy="1614647"/>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6</xdr:col>
      <xdr:colOff>412751</xdr:colOff>
      <xdr:row>2</xdr:row>
      <xdr:rowOff>69564</xdr:rowOff>
    </xdr:from>
    <xdr:to>
      <xdr:col>13</xdr:col>
      <xdr:colOff>292101</xdr:colOff>
      <xdr:row>12</xdr:row>
      <xdr:rowOff>171059</xdr:rowOff>
    </xdr:to>
    <xdr:pic>
      <xdr:nvPicPr>
        <xdr:cNvPr id="3" name="Picture 2">
          <a:extLst>
            <a:ext uri="{FF2B5EF4-FFF2-40B4-BE49-F238E27FC236}">
              <a16:creationId xmlns:a16="http://schemas.microsoft.com/office/drawing/2014/main" id="{B6A6D6A0-871D-4742-6A0E-E20AD94883FF}"/>
            </a:ext>
          </a:extLst>
        </xdr:cNvPr>
        <xdr:cNvPicPr>
          <a:picLocks noChangeAspect="1"/>
        </xdr:cNvPicPr>
      </xdr:nvPicPr>
      <xdr:blipFill>
        <a:blip xmlns:r="http://schemas.openxmlformats.org/officeDocument/2006/relationships" r:embed="rId1"/>
        <a:stretch>
          <a:fillRect/>
        </a:stretch>
      </xdr:blipFill>
      <xdr:spPr>
        <a:xfrm>
          <a:off x="4222751" y="437864"/>
          <a:ext cx="4324350" cy="194299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5</xdr:col>
      <xdr:colOff>600075</xdr:colOff>
      <xdr:row>0</xdr:row>
      <xdr:rowOff>180975</xdr:rowOff>
    </xdr:from>
    <xdr:to>
      <xdr:col>16</xdr:col>
      <xdr:colOff>143759</xdr:colOff>
      <xdr:row>9</xdr:row>
      <xdr:rowOff>167408</xdr:rowOff>
    </xdr:to>
    <xdr:pic>
      <xdr:nvPicPr>
        <xdr:cNvPr id="2" name="Picture 1">
          <a:extLst>
            <a:ext uri="{FF2B5EF4-FFF2-40B4-BE49-F238E27FC236}">
              <a16:creationId xmlns:a16="http://schemas.microsoft.com/office/drawing/2014/main" id="{22231DD7-8278-4781-9BEB-70728F637277}"/>
            </a:ext>
          </a:extLst>
        </xdr:cNvPr>
        <xdr:cNvPicPr>
          <a:picLocks noChangeAspect="1"/>
        </xdr:cNvPicPr>
      </xdr:nvPicPr>
      <xdr:blipFill>
        <a:blip xmlns:r="http://schemas.openxmlformats.org/officeDocument/2006/relationships" r:embed="rId1"/>
        <a:stretch>
          <a:fillRect/>
        </a:stretch>
      </xdr:blipFill>
      <xdr:spPr>
        <a:xfrm>
          <a:off x="3648075" y="180975"/>
          <a:ext cx="6249284" cy="1700933"/>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18</xdr:row>
      <xdr:rowOff>35551</xdr:rowOff>
    </xdr:from>
    <xdr:to>
      <xdr:col>3</xdr:col>
      <xdr:colOff>1095376</xdr:colOff>
      <xdr:row>38</xdr:row>
      <xdr:rowOff>1618</xdr:rowOff>
    </xdr:to>
    <xdr:pic>
      <xdr:nvPicPr>
        <xdr:cNvPr id="2" name="Picture 1">
          <a:extLst>
            <a:ext uri="{FF2B5EF4-FFF2-40B4-BE49-F238E27FC236}">
              <a16:creationId xmlns:a16="http://schemas.microsoft.com/office/drawing/2014/main" id="{6C5D93F6-482A-4936-900E-5CBE1C154299}"/>
            </a:ext>
          </a:extLst>
        </xdr:cNvPr>
        <xdr:cNvPicPr>
          <a:picLocks noChangeAspect="1"/>
        </xdr:cNvPicPr>
      </xdr:nvPicPr>
      <xdr:blipFill>
        <a:blip xmlns:r="http://schemas.openxmlformats.org/officeDocument/2006/relationships" r:embed="rId1"/>
        <a:stretch>
          <a:fillRect/>
        </a:stretch>
      </xdr:blipFill>
      <xdr:spPr>
        <a:xfrm>
          <a:off x="0" y="3645526"/>
          <a:ext cx="5972176" cy="3766542"/>
        </a:xfrm>
        <a:prstGeom prst="rect">
          <a:avLst/>
        </a:prstGeom>
      </xdr:spPr>
    </xdr:pic>
    <xdr:clientData/>
  </xdr:twoCellAnchor>
  <xdr:twoCellAnchor editAs="oneCell">
    <xdr:from>
      <xdr:col>3</xdr:col>
      <xdr:colOff>1615903</xdr:colOff>
      <xdr:row>17</xdr:row>
      <xdr:rowOff>161925</xdr:rowOff>
    </xdr:from>
    <xdr:to>
      <xdr:col>9</xdr:col>
      <xdr:colOff>467568</xdr:colOff>
      <xdr:row>43</xdr:row>
      <xdr:rowOff>0</xdr:rowOff>
    </xdr:to>
    <xdr:pic>
      <xdr:nvPicPr>
        <xdr:cNvPr id="3" name="Picture 2">
          <a:extLst>
            <a:ext uri="{FF2B5EF4-FFF2-40B4-BE49-F238E27FC236}">
              <a16:creationId xmlns:a16="http://schemas.microsoft.com/office/drawing/2014/main" id="{B286CE91-F60D-451B-99D8-DFFB6D8C6D6F}"/>
            </a:ext>
          </a:extLst>
        </xdr:cNvPr>
        <xdr:cNvPicPr>
          <a:picLocks noChangeAspect="1"/>
        </xdr:cNvPicPr>
      </xdr:nvPicPr>
      <xdr:blipFill>
        <a:blip xmlns:r="http://schemas.openxmlformats.org/officeDocument/2006/relationships" r:embed="rId2"/>
        <a:stretch>
          <a:fillRect/>
        </a:stretch>
      </xdr:blipFill>
      <xdr:spPr>
        <a:xfrm>
          <a:off x="6492703" y="3581400"/>
          <a:ext cx="5709665" cy="47910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energyinnovation.sharepoint.com/Users/MeganM/Documents/eps-us/InputData/fuels/BFPaT/BAU%20Fuel%20Prices%20and%20Taxes-.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energyinnovation.sharepoint.com/Users/Emily.Mangan/Dropbox/India%20EPS/InputData%20UPDATE%20FOR%20INDIA/web-app/BCF/BTU%20Conversion%20Factor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out"/>
      <sheetName val="AEO Table 2"/>
      <sheetName val="Gas Futures"/>
      <sheetName val="Henry Hub Historicals"/>
      <sheetName val="NG Sector Price Historicals"/>
      <sheetName val="Historical Monthly Gas Cons"/>
      <sheetName val="NG Calcs"/>
      <sheetName val="AEO Table 3"/>
      <sheetName val="AEO Table 12"/>
      <sheetName val="AEO Table 57"/>
      <sheetName val="Hard Coal and Lig Multipliers"/>
      <sheetName val="Hydrogen"/>
      <sheetName val="Other Fuels"/>
      <sheetName val="Tax Percentages"/>
      <sheetName val="Pretax &gt;"/>
      <sheetName val="BFPaT-pretax-electricity"/>
      <sheetName val="BFPaT-pretax-coal"/>
      <sheetName val="BFPaT-pretax-natgas"/>
      <sheetName val="BFPaT-pretax-nuclear"/>
      <sheetName val="BFPaT-pretax-hydro"/>
      <sheetName val="BFPaT-pretax-wind"/>
      <sheetName val="BFPaT-pretax-solar"/>
      <sheetName val="BFPaT-pretax-biomass"/>
      <sheetName val="BFPaT-pretax-petgas"/>
      <sheetName val="BFPaT-pretax-petdies"/>
      <sheetName val="BFPaT-pretax-biogas"/>
      <sheetName val="BFPaT-pretax-biodies"/>
      <sheetName val="BFPaT-pretax-jetkerosene"/>
      <sheetName val="BFPaT-pretax-heat"/>
      <sheetName val="BFPaT-pretax-geothermal"/>
      <sheetName val="BFPaT-pretax-lignite"/>
      <sheetName val="BFPaT-pretax-crude"/>
      <sheetName val="BFPaT-pretax-heavyfueloil"/>
      <sheetName val="BFPaT-pretax-lpgpropbut"/>
      <sheetName val="BFPaT-pretax-msw"/>
      <sheetName val="BFPaT-pretax-hydrogen"/>
      <sheetName val="Summary_pretax"/>
      <sheetName val="Fuel Tax &gt;"/>
      <sheetName val="BFPaT-fueltax-electricity"/>
      <sheetName val="BFPaT-fueltax-coal"/>
      <sheetName val="BFPaT-fueltax-natgas"/>
      <sheetName val="BFPaT-fueltax-nuclear"/>
      <sheetName val="BFPaT-fueltax-hydro"/>
      <sheetName val="BFPaT-fueltax-wind"/>
      <sheetName val="BFPaT-fueltax-solar"/>
      <sheetName val="BFPaT-fueltax-biomass"/>
      <sheetName val="BFPaT-fueltax-petgas"/>
      <sheetName val="BFPaT-fueltax-petdies"/>
      <sheetName val="BFPaT-fueltax-biogas"/>
      <sheetName val="BFPaT-fueltax-biodies"/>
      <sheetName val="BFPaT-fueltax-jetkerosene"/>
      <sheetName val="BFPaT-fueltax-heat"/>
      <sheetName val="BFPaT-fueltax-geothermal"/>
      <sheetName val="BFPaT-fueltax-lignite"/>
      <sheetName val="BFPaT-fueltax-crude"/>
      <sheetName val="BFPaT-fueltax-heavyfueloil"/>
      <sheetName val="BFPaT-fueltax-lpgpropbut"/>
      <sheetName val="BFPaT-fueltax-msw"/>
      <sheetName val="BFPaT-fueltax-hydrogen"/>
      <sheetName val="Summary_tax"/>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out"/>
      <sheetName val="AEO Table 73"/>
      <sheetName val="GREET1 Fuel_Specs"/>
      <sheetName val="BCF-BHCpCOU"/>
      <sheetName val="BCF-BNGpNGOU"/>
      <sheetName val="BCF-LFBCF"/>
      <sheetName val="BCF-BLpCOU"/>
      <sheetName val="BCF-VFEUCF"/>
    </sheetNames>
    <sheetDataSet>
      <sheetData sheetId="0"/>
      <sheetData sheetId="1"/>
      <sheetData sheetId="2"/>
      <sheetData sheetId="3"/>
      <sheetData sheetId="4"/>
      <sheetData sheetId="5"/>
      <sheetData sheetId="6"/>
      <sheetData sheetId="7"/>
    </sheetDataSet>
  </externalBook>
</externalLink>
</file>

<file path=xl/persons/person.xml><?xml version="1.0" encoding="utf-8"?>
<personList xmlns="http://schemas.microsoft.com/office/spreadsheetml/2018/threadedcomments" xmlns:x="http://schemas.openxmlformats.org/spreadsheetml/2006/main">
  <person displayName="Shruti Dayal" id="{34C52F51-1280-4A74-AD21-CC2F05A6C528}" userId="S::Shruti.Dayal@wri.org::2939eed8-cf56-4460-850b-e86115f8860a" providerId="AD"/>
  <person displayName="Varun Agarwal" id="{F0445BD6-6B9D-4717-ABA5-A003AF936BC6}" userId="S::Varun.Agarwal@wri.org::69690142-b1f7-4add-a0e6-71c4c770b99c" providerId="AD"/>
</personList>
</file>

<file path=xl/theme/theme1.xml><?xml version="1.0" encoding="utf-8"?>
<a:theme xmlns:a="http://schemas.openxmlformats.org/drawingml/2006/main" name="eia_report">
  <a:themeElements>
    <a:clrScheme name="EIA">
      <a:dk1>
        <a:srgbClr val="000000"/>
      </a:dk1>
      <a:lt1>
        <a:srgbClr val="FFFFFF"/>
      </a:lt1>
      <a:dk2>
        <a:srgbClr val="003953"/>
      </a:dk2>
      <a:lt2>
        <a:srgbClr val="333333"/>
      </a:lt2>
      <a:accent1>
        <a:srgbClr val="0096D7"/>
      </a:accent1>
      <a:accent2>
        <a:srgbClr val="BD732A"/>
      </a:accent2>
      <a:accent3>
        <a:srgbClr val="5D9732"/>
      </a:accent3>
      <a:accent4>
        <a:srgbClr val="FFC702"/>
      </a:accent4>
      <a:accent5>
        <a:srgbClr val="A33340"/>
      </a:accent5>
      <a:accent6>
        <a:srgbClr val="675005"/>
      </a:accent6>
      <a:hlink>
        <a:srgbClr val="0096D7"/>
      </a:hlink>
      <a:folHlink>
        <a:srgbClr val="5D9732"/>
      </a:folHlink>
    </a:clrScheme>
    <a:fontScheme name="EIA 2">
      <a:majorFont>
        <a:latin typeface="Times New Roman"/>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C13" dT="2023-12-28T11:09:22.65" personId="{34C52F51-1280-4A74-AD21-CC2F05A6C528}" id="{0E6C06E0-AD90-4A7F-B264-8AB061902740}">
    <text xml:space="preserve">PNG for domestic use - 4%, RLNG - 12.50% other than above - 12.50 %, Goa Green Cess- 0.50% on Turnover excluding VAT </text>
  </threadedComment>
  <threadedComment ref="P14" dT="2023-12-28T11:28:19.52" personId="{34C52F51-1280-4A74-AD21-CC2F05A6C528}" id="{7E9CAA40-1953-40FE-AA6E-2BDCE0071F63}">
    <text xml:space="preserve">ATF duty paid:-5% </text>
  </threadedComment>
  <threadedComment ref="P16" dT="2023-12-28T11:28:50.73" personId="{34C52F51-1280-4A74-AD21-CC2F05A6C528}" id="{EF700DE2-4765-46B6-9DD8-6E5564A7062E}">
    <text xml:space="preserve">17.5 % or `13.5 per liter which ever is greater for defence and 2% for scheduled Airlines &amp; non scheduled airlines </text>
  </threadedComment>
  <threadedComment ref="P22" dT="2023-12-28T11:30:15.00" personId="{34C52F51-1280-4A74-AD21-CC2F05A6C528}" id="{96E6364B-7913-4518-B9C0-27E7D655DC66}">
    <text xml:space="preserve">ATF - duty paid Mumbai Pune, Raigad:-25.00%, ATF - duty paid, except Mumbai Pune, Raigad 5.00% </text>
  </threadedComment>
  <threadedComment ref="P29" dT="2023-12-28T11:31:29.33" personId="{34C52F51-1280-4A74-AD21-CC2F05A6C528}" id="{11142093-BE46-471A-9490-22FA91491C79}">
    <text xml:space="preserve">A) 4.00% + 10 % SURCHARGE ON TAX - when sold at the MOHALI &amp; AMRITSAR Airport in Punjab to Scheduled &amp; Non Scheduled Airlines carrying passengers, B)For others residual Rate is @13% + surcharge on tax 10.00%, 
</text>
  </threadedComment>
  <threadedComment ref="C35" dT="2023-12-28T11:12:27.71" personId="{34C52F51-1280-4A74-AD21-CC2F05A6C528}" id="{C561C29E-D338-4418-BA60-7F899B916A3F}">
    <text xml:space="preserve">4% &amp; 19.5% Cess on Turnover (Taxable Value+VAT) </text>
  </threadedComment>
  <threadedComment ref="C36" dT="2023-12-28T11:12:37.65" personId="{34C52F51-1280-4A74-AD21-CC2F05A6C528}" id="{8AF463A3-A5DD-4FF7-9858-1321478C5FBC}">
    <text xml:space="preserve">Sold to industrial unit for use in process of chemical fertilizer- 14.5% and for other cases- 10% </text>
  </threadedComment>
  <threadedComment ref="P38" dT="2023-12-28T11:33:48.83" personId="{34C52F51-1280-4A74-AD21-CC2F05A6C528}" id="{D8427541-57CF-491E-99CA-425832171A99}">
    <text xml:space="preserve">A) 4.00% + 10 % SURCHARGE ON TAX - when sold at the MOHALI &amp; AMRITSAR Airport in Punjab to Scheduled &amp; Non Scheduled Airlines carrying passengers, B)For others residual Rate is @13% + surcharge on tax 10.00%, </text>
  </threadedComment>
</ThreadedComments>
</file>

<file path=xl/threadedComments/threadedComment2.xml><?xml version="1.0" encoding="utf-8"?>
<ThreadedComments xmlns="http://schemas.microsoft.com/office/spreadsheetml/2018/threadedcomments" xmlns:x="http://schemas.openxmlformats.org/spreadsheetml/2006/main">
  <threadedComment ref="A2" dT="2024-01-02T12:21:27.58" personId="{34C52F51-1280-4A74-AD21-CC2F05A6C528}" id="{7DE3BA93-0A3D-4F06-9FDD-6A464D9C6611}">
    <text>Some states missing to be added?</text>
  </threadedComment>
  <threadedComment ref="A2" dT="2024-03-06T07:26:38.93" personId="{F0445BD6-6B9D-4717-ABA5-A003AF936BC6}" id="{C2802224-C60A-4013-93C9-7A398BEBEAA6}" parentId="{7DE3BA93-0A3D-4F06-9FDD-6A464D9C6611}">
    <text>Yes. The electricity tariifs in the next tab are from 2011 when states like Chatiisgarh and Jharkhand didn't exist. We need to update that tab. The electricity tax data for these states is available in the source mentioned below this table.</text>
  </threadedComment>
  <threadedComment ref="A27" dT="2024-03-06T07:25:01.32" personId="{F0445BD6-6B9D-4717-ABA5-A003AF936BC6}" id="{4589E9BD-E8B2-4C08-A20E-6153EFBD18F6}">
    <text>@Shruti Add in about tab as source for electricity taxes</text>
  </threadedComment>
</ThreadedComments>
</file>

<file path=xl/threadedComments/threadedComment3.xml><?xml version="1.0" encoding="utf-8"?>
<ThreadedComments xmlns="http://schemas.microsoft.com/office/spreadsheetml/2018/threadedcomments" xmlns:x="http://schemas.openxmlformats.org/spreadsheetml/2006/main">
  <threadedComment ref="C4" dT="2024-02-15T06:10:50.06" personId="{34C52F51-1280-4A74-AD21-CC2F05A6C528}" id="{AD2604DD-6CFF-447F-AB59-F4FC3B035FEB}">
    <text>Pit head values are for 2020-21</text>
  </threadedComment>
</ThreadedComments>
</file>

<file path=xl/worksheets/_rels/sheet1.xml.rels><?xml version="1.0" encoding="UTF-8" standalone="yes"?>
<Relationships xmlns="http://schemas.openxmlformats.org/package/2006/relationships"><Relationship Id="rId8" Type="http://schemas.openxmlformats.org/officeDocument/2006/relationships/hyperlink" Target="https://www.coalindia.in/DesktopModules/DocumentList/documents/Price_Notification_dated_08.01.2018_effective_from_0000_Hrs_of_09.01.2018_09012018.pdf" TargetMode="External"/><Relationship Id="rId13" Type="http://schemas.openxmlformats.org/officeDocument/2006/relationships/hyperlink" Target="https://coal.gov.in/sites/default/files/2022-09/1644383577_1264.PDF" TargetMode="External"/><Relationship Id="rId3" Type="http://schemas.openxmlformats.org/officeDocument/2006/relationships/hyperlink" Target="http://bookstore.teri.res.in/books/9788179935835" TargetMode="External"/><Relationship Id="rId7" Type="http://schemas.openxmlformats.org/officeDocument/2006/relationships/hyperlink" Target="https://ww2.energy.ca.gov/2015publications/CEC-600-2015-016/CEC-600-2015-016.pdf" TargetMode="External"/><Relationship Id="rId12" Type="http://schemas.openxmlformats.org/officeDocument/2006/relationships/hyperlink" Target="http://www.indiaenvironmentportal.org.in/files/file/solid%20waste%20management%20in%20Delhi.pdf" TargetMode="External"/><Relationship Id="rId2" Type="http://schemas.openxmlformats.org/officeDocument/2006/relationships/hyperlink" Target="http://www.eia.gov/state/seds/sep_prices/total/pdf/pr_US.pdf" TargetMode="External"/><Relationship Id="rId1" Type="http://schemas.openxmlformats.org/officeDocument/2006/relationships/hyperlink" Target="http://www.ces.iisc.ernet.in/energy/paper/alternative/calorific.html" TargetMode="External"/><Relationship Id="rId6" Type="http://schemas.openxmlformats.org/officeDocument/2006/relationships/hyperlink" Target="http://www.eia.gov/state/seds/sep_prices/total/pdf/pr_US.pdf" TargetMode="External"/><Relationship Id="rId11" Type="http://schemas.openxmlformats.org/officeDocument/2006/relationships/hyperlink" Target="http://www.cercind.gov.in/2018/orders/02.pdf" TargetMode="External"/><Relationship Id="rId5" Type="http://schemas.openxmlformats.org/officeDocument/2006/relationships/hyperlink" Target="https://www.eia.gov/outlooks/aeo/tables_ref.php" TargetMode="External"/><Relationship Id="rId10" Type="http://schemas.openxmlformats.org/officeDocument/2006/relationships/hyperlink" Target="http://www.mospi.gov.in/sites/default/files/publication_reports/Energy%20Statistics%202019-finall.pdf" TargetMode="External"/><Relationship Id="rId4" Type="http://schemas.openxmlformats.org/officeDocument/2006/relationships/hyperlink" Target="http://planningcommission.nic.in/reports/genrep/rep_arpower0306.pdf" TargetMode="External"/><Relationship Id="rId9" Type="http://schemas.openxmlformats.org/officeDocument/2006/relationships/hyperlink" Target="https://iea.blob.core.windows.net/assets/1de6d91e-e23f-4e02-b1fb-51fdd6283b22/India_Energy_Outlook_2021.pdf" TargetMode="External"/><Relationship Id="rId14"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hyperlink" Target="https://cea.nic.in/wp-content/uploads/fs___a/2023/11/Book_2022.pdf" TargetMode="External"/><Relationship Id="rId4" Type="http://schemas.microsoft.com/office/2017/10/relationships/threadedComment" Target="../threadedComments/threadedComment2.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6.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afdc.energy.gov/fuels/fuel_comparison_chart.pdf" TargetMode="External"/></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7.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8.bin"/></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1.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3.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61.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62.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64.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65.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66.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67.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68.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69.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70.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71.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72.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73.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74.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75.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76.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77.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78.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79.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80.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81.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82.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83.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_rels/sheet84.xml.rels><?xml version="1.0" encoding="UTF-8" standalone="yes"?>
<Relationships xmlns="http://schemas.openxmlformats.org/package/2006/relationships"><Relationship Id="rId1" Type="http://schemas.openxmlformats.org/officeDocument/2006/relationships/printerSettings" Target="../printerSettings/printerSettings5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78"/>
  <sheetViews>
    <sheetView topLeftCell="B76" workbookViewId="0">
      <selection activeCell="B113" sqref="B113"/>
    </sheetView>
  </sheetViews>
  <sheetFormatPr defaultColWidth="9.140625" defaultRowHeight="15"/>
  <cols>
    <col min="1" max="1" width="19.85546875" customWidth="1"/>
    <col min="2" max="2" width="91.7109375" customWidth="1"/>
    <col min="4" max="4" width="70.7109375" customWidth="1"/>
  </cols>
  <sheetData>
    <row r="1" spans="1:7">
      <c r="A1" s="1" t="s">
        <v>0</v>
      </c>
    </row>
    <row r="2" spans="1:7">
      <c r="A2" s="1" t="s">
        <v>1</v>
      </c>
    </row>
    <row r="4" spans="1:7">
      <c r="A4" s="1" t="s">
        <v>2</v>
      </c>
      <c r="B4" s="106" t="s">
        <v>3</v>
      </c>
    </row>
    <row r="5" spans="1:7">
      <c r="A5" s="1"/>
      <c r="B5" s="1"/>
    </row>
    <row r="6" spans="1:7">
      <c r="B6" s="18" t="s">
        <v>4</v>
      </c>
      <c r="D6" s="18" t="s">
        <v>5</v>
      </c>
    </row>
    <row r="7" spans="1:7">
      <c r="B7" t="s">
        <v>1450</v>
      </c>
      <c r="D7" t="s">
        <v>7</v>
      </c>
    </row>
    <row r="8" spans="1:7">
      <c r="B8" s="2">
        <v>2022</v>
      </c>
      <c r="D8" s="2">
        <v>2015</v>
      </c>
    </row>
    <row r="9" spans="1:7">
      <c r="B9" t="s">
        <v>1451</v>
      </c>
      <c r="D9" t="s">
        <v>9</v>
      </c>
    </row>
    <row r="10" spans="1:7">
      <c r="B10" s="4" t="s">
        <v>1440</v>
      </c>
      <c r="D10" s="188" t="s">
        <v>11</v>
      </c>
    </row>
    <row r="11" spans="1:7">
      <c r="D11" t="s">
        <v>12</v>
      </c>
    </row>
    <row r="13" spans="1:7">
      <c r="B13" s="18" t="s">
        <v>13</v>
      </c>
      <c r="D13" s="18" t="s">
        <v>14</v>
      </c>
    </row>
    <row r="14" spans="1:7">
      <c r="B14" t="s">
        <v>6</v>
      </c>
      <c r="D14" t="s">
        <v>15</v>
      </c>
    </row>
    <row r="15" spans="1:7">
      <c r="B15" s="2">
        <v>2014</v>
      </c>
      <c r="D15" s="2">
        <v>2020</v>
      </c>
      <c r="G15" s="4"/>
    </row>
    <row r="16" spans="1:7">
      <c r="B16" t="s">
        <v>8</v>
      </c>
      <c r="D16" t="s">
        <v>16</v>
      </c>
    </row>
    <row r="17" spans="2:4">
      <c r="B17" s="4" t="s">
        <v>10</v>
      </c>
      <c r="D17" s="188" t="s">
        <v>17</v>
      </c>
    </row>
    <row r="18" spans="2:4">
      <c r="B18" t="s">
        <v>18</v>
      </c>
      <c r="D18" t="s">
        <v>19</v>
      </c>
    </row>
    <row r="20" spans="2:4">
      <c r="B20" s="18" t="s">
        <v>20</v>
      </c>
      <c r="D20" s="18" t="s">
        <v>21</v>
      </c>
    </row>
    <row r="21" spans="2:4">
      <c r="B21" t="s">
        <v>22</v>
      </c>
      <c r="D21" t="s">
        <v>23</v>
      </c>
    </row>
    <row r="22" spans="2:4">
      <c r="B22" s="2">
        <v>2019</v>
      </c>
      <c r="D22" s="2">
        <v>2019</v>
      </c>
    </row>
    <row r="23" spans="2:4">
      <c r="B23" t="s">
        <v>24</v>
      </c>
      <c r="D23" t="s">
        <v>25</v>
      </c>
    </row>
    <row r="24" spans="2:4">
      <c r="B24" s="4" t="s">
        <v>26</v>
      </c>
      <c r="D24" s="4" t="s">
        <v>27</v>
      </c>
    </row>
    <row r="25" spans="2:4">
      <c r="B25" t="s">
        <v>28</v>
      </c>
      <c r="D25" t="s">
        <v>29</v>
      </c>
    </row>
    <row r="27" spans="2:4">
      <c r="B27" s="18" t="s">
        <v>30</v>
      </c>
      <c r="D27" s="18" t="s">
        <v>31</v>
      </c>
    </row>
    <row r="28" spans="2:4">
      <c r="B28" t="s">
        <v>32</v>
      </c>
      <c r="D28" t="s">
        <v>33</v>
      </c>
    </row>
    <row r="29" spans="2:4">
      <c r="B29" s="2">
        <v>2021</v>
      </c>
      <c r="D29" s="2">
        <v>2011</v>
      </c>
    </row>
    <row r="30" spans="2:4">
      <c r="B30" t="s">
        <v>1448</v>
      </c>
      <c r="D30" t="s">
        <v>34</v>
      </c>
    </row>
    <row r="31" spans="2:4">
      <c r="B31" s="4"/>
      <c r="D31" s="4" t="s">
        <v>35</v>
      </c>
    </row>
    <row r="32" spans="2:4">
      <c r="B32" t="s">
        <v>36</v>
      </c>
      <c r="D32" t="s">
        <v>37</v>
      </c>
    </row>
    <row r="34" spans="2:4">
      <c r="B34" s="18" t="s">
        <v>38</v>
      </c>
    </row>
    <row r="35" spans="2:4">
      <c r="B35" t="s">
        <v>39</v>
      </c>
    </row>
    <row r="36" spans="2:4">
      <c r="B36" s="2">
        <v>2021</v>
      </c>
    </row>
    <row r="37" spans="2:4">
      <c r="B37" t="s">
        <v>40</v>
      </c>
    </row>
    <row r="38" spans="2:4">
      <c r="B38" s="4" t="s">
        <v>41</v>
      </c>
    </row>
    <row r="39" spans="2:4">
      <c r="B39" t="s">
        <v>42</v>
      </c>
    </row>
    <row r="41" spans="2:4">
      <c r="B41" t="s">
        <v>43</v>
      </c>
    </row>
    <row r="42" spans="2:4">
      <c r="B42" t="s">
        <v>44</v>
      </c>
    </row>
    <row r="43" spans="2:4">
      <c r="B43" s="2">
        <v>2019</v>
      </c>
    </row>
    <row r="44" spans="2:4">
      <c r="B44" t="s">
        <v>45</v>
      </c>
    </row>
    <row r="45" spans="2:4">
      <c r="B45" t="s">
        <v>46</v>
      </c>
    </row>
    <row r="47" spans="2:4">
      <c r="B47" s="18" t="s">
        <v>47</v>
      </c>
      <c r="D47" s="18" t="s">
        <v>48</v>
      </c>
    </row>
    <row r="48" spans="2:4">
      <c r="B48" t="s">
        <v>49</v>
      </c>
      <c r="D48" t="s">
        <v>50</v>
      </c>
    </row>
    <row r="49" spans="2:4">
      <c r="B49" s="2">
        <v>2018</v>
      </c>
      <c r="D49" s="107">
        <v>42675</v>
      </c>
    </row>
    <row r="50" spans="2:4">
      <c r="B50" t="s">
        <v>51</v>
      </c>
      <c r="D50" t="s">
        <v>52</v>
      </c>
    </row>
    <row r="51" spans="2:4">
      <c r="B51" s="4" t="s">
        <v>53</v>
      </c>
      <c r="D51" s="4" t="s">
        <v>54</v>
      </c>
    </row>
    <row r="53" spans="2:4">
      <c r="B53" s="18" t="s">
        <v>55</v>
      </c>
      <c r="D53" s="18" t="s">
        <v>56</v>
      </c>
    </row>
    <row r="54" spans="2:4">
      <c r="B54" t="s">
        <v>57</v>
      </c>
      <c r="D54" s="107">
        <v>42948</v>
      </c>
    </row>
    <row r="55" spans="2:4">
      <c r="B55" s="2">
        <v>2017</v>
      </c>
      <c r="D55" t="s">
        <v>58</v>
      </c>
    </row>
    <row r="56" spans="2:4">
      <c r="B56" t="s">
        <v>59</v>
      </c>
      <c r="D56" t="s">
        <v>60</v>
      </c>
    </row>
    <row r="57" spans="2:4">
      <c r="B57" s="8" t="s">
        <v>61</v>
      </c>
    </row>
    <row r="58" spans="2:4">
      <c r="B58" t="s">
        <v>62</v>
      </c>
    </row>
    <row r="60" spans="2:4">
      <c r="B60" s="18" t="s">
        <v>63</v>
      </c>
    </row>
    <row r="61" spans="2:4">
      <c r="B61" t="s">
        <v>64</v>
      </c>
    </row>
    <row r="62" spans="2:4">
      <c r="B62" s="2">
        <v>2019</v>
      </c>
    </row>
    <row r="63" spans="2:4">
      <c r="B63" t="s">
        <v>65</v>
      </c>
    </row>
    <row r="64" spans="2:4">
      <c r="B64" s="4" t="s">
        <v>66</v>
      </c>
    </row>
    <row r="65" spans="2:4">
      <c r="B65" t="s">
        <v>67</v>
      </c>
    </row>
    <row r="67" spans="2:4">
      <c r="B67" s="18" t="s">
        <v>68</v>
      </c>
      <c r="D67" s="18" t="s">
        <v>69</v>
      </c>
    </row>
    <row r="68" spans="2:4">
      <c r="B68" t="s">
        <v>32</v>
      </c>
      <c r="D68" t="s">
        <v>32</v>
      </c>
    </row>
    <row r="69" spans="2:4">
      <c r="B69" s="108" t="s">
        <v>1454</v>
      </c>
      <c r="D69" s="108" t="s">
        <v>70</v>
      </c>
    </row>
    <row r="70" spans="2:4">
      <c r="B70" t="s">
        <v>1455</v>
      </c>
      <c r="D70" t="s">
        <v>71</v>
      </c>
    </row>
    <row r="71" spans="2:4">
      <c r="B71" s="4" t="s">
        <v>1456</v>
      </c>
      <c r="D71" s="4" t="s">
        <v>72</v>
      </c>
    </row>
    <row r="72" spans="2:4">
      <c r="B72" t="s">
        <v>234</v>
      </c>
      <c r="D72" t="s">
        <v>73</v>
      </c>
    </row>
    <row r="74" spans="2:4">
      <c r="B74" s="18" t="s">
        <v>74</v>
      </c>
    </row>
    <row r="75" spans="2:4">
      <c r="B75" t="s">
        <v>32</v>
      </c>
    </row>
    <row r="76" spans="2:4">
      <c r="B76" s="108" t="s">
        <v>1454</v>
      </c>
    </row>
    <row r="77" spans="2:4">
      <c r="B77" t="s">
        <v>1455</v>
      </c>
    </row>
    <row r="78" spans="2:4">
      <c r="B78" s="4" t="s">
        <v>1456</v>
      </c>
    </row>
    <row r="79" spans="2:4">
      <c r="B79" t="s">
        <v>1047</v>
      </c>
    </row>
    <row r="81" spans="2:4">
      <c r="B81" s="18" t="s">
        <v>75</v>
      </c>
    </row>
    <row r="82" spans="2:4">
      <c r="B82" t="s">
        <v>57</v>
      </c>
    </row>
    <row r="83" spans="2:4">
      <c r="B83" s="2">
        <v>2017</v>
      </c>
    </row>
    <row r="84" spans="2:4">
      <c r="B84" t="s">
        <v>59</v>
      </c>
    </row>
    <row r="85" spans="2:4">
      <c r="B85" s="8" t="s">
        <v>61</v>
      </c>
    </row>
    <row r="86" spans="2:4">
      <c r="B86" t="s">
        <v>76</v>
      </c>
    </row>
    <row r="88" spans="2:4">
      <c r="B88" s="18" t="s">
        <v>77</v>
      </c>
      <c r="D88" s="18" t="s">
        <v>78</v>
      </c>
    </row>
    <row r="89" spans="2:4">
      <c r="B89" t="s">
        <v>79</v>
      </c>
      <c r="D89" t="s">
        <v>80</v>
      </c>
    </row>
    <row r="90" spans="2:4">
      <c r="B90" s="2">
        <v>2015</v>
      </c>
      <c r="D90" s="2">
        <v>2018</v>
      </c>
    </row>
    <row r="91" spans="2:4" ht="45">
      <c r="B91" t="s">
        <v>81</v>
      </c>
      <c r="D91" s="85" t="s">
        <v>82</v>
      </c>
    </row>
    <row r="92" spans="2:4">
      <c r="B92" s="4" t="s">
        <v>83</v>
      </c>
      <c r="D92" s="8" t="s">
        <v>84</v>
      </c>
    </row>
    <row r="93" spans="2:4">
      <c r="B93" t="s">
        <v>85</v>
      </c>
      <c r="D93" t="s">
        <v>85</v>
      </c>
    </row>
    <row r="95" spans="2:4">
      <c r="B95" s="106" t="s">
        <v>86</v>
      </c>
    </row>
    <row r="97" spans="2:2">
      <c r="B97" s="18" t="s">
        <v>87</v>
      </c>
    </row>
    <row r="98" spans="2:2">
      <c r="B98" t="s">
        <v>88</v>
      </c>
    </row>
    <row r="99" spans="2:2">
      <c r="B99" t="s">
        <v>89</v>
      </c>
    </row>
    <row r="100" spans="2:2">
      <c r="B100" s="4" t="s">
        <v>90</v>
      </c>
    </row>
    <row r="102" spans="2:2">
      <c r="B102" s="18" t="s">
        <v>91</v>
      </c>
    </row>
    <row r="103" spans="2:2">
      <c r="B103" t="s">
        <v>92</v>
      </c>
    </row>
    <row r="104" spans="2:2">
      <c r="B104" s="2">
        <v>2016</v>
      </c>
    </row>
    <row r="105" spans="2:2">
      <c r="B105" t="s">
        <v>93</v>
      </c>
    </row>
    <row r="106" spans="2:2">
      <c r="B106" s="4" t="s">
        <v>94</v>
      </c>
    </row>
    <row r="107" spans="2:2">
      <c r="B107" t="s">
        <v>95</v>
      </c>
    </row>
    <row r="109" spans="2:2">
      <c r="B109" s="18" t="s">
        <v>96</v>
      </c>
    </row>
    <row r="110" spans="2:2">
      <c r="B110" t="s">
        <v>97</v>
      </c>
    </row>
    <row r="111" spans="2:2">
      <c r="B111" s="2">
        <v>2016</v>
      </c>
    </row>
    <row r="112" spans="2:2">
      <c r="B112" t="s">
        <v>98</v>
      </c>
    </row>
    <row r="113" spans="2:2">
      <c r="B113" s="16" t="s">
        <v>99</v>
      </c>
    </row>
    <row r="114" spans="2:2">
      <c r="B114" t="s">
        <v>100</v>
      </c>
    </row>
    <row r="116" spans="2:2">
      <c r="B116" s="106" t="s">
        <v>101</v>
      </c>
    </row>
    <row r="118" spans="2:2">
      <c r="B118" s="18" t="s">
        <v>101</v>
      </c>
    </row>
    <row r="119" spans="2:2">
      <c r="B119" t="s">
        <v>102</v>
      </c>
    </row>
    <row r="120" spans="2:2">
      <c r="B120" s="2" t="s">
        <v>103</v>
      </c>
    </row>
    <row r="121" spans="2:2">
      <c r="B121" t="s">
        <v>104</v>
      </c>
    </row>
    <row r="122" spans="2:2">
      <c r="B122" s="4" t="s">
        <v>105</v>
      </c>
    </row>
    <row r="123" spans="2:2">
      <c r="B123" t="s">
        <v>106</v>
      </c>
    </row>
    <row r="125" spans="2:2">
      <c r="B125" s="106" t="s">
        <v>107</v>
      </c>
    </row>
    <row r="127" spans="2:2">
      <c r="B127" s="18" t="s">
        <v>1449</v>
      </c>
    </row>
    <row r="128" spans="2:2">
      <c r="B128" t="s">
        <v>1450</v>
      </c>
    </row>
    <row r="129" spans="2:2">
      <c r="B129" s="2">
        <v>2022</v>
      </c>
    </row>
    <row r="130" spans="2:2">
      <c r="B130" t="s">
        <v>1451</v>
      </c>
    </row>
    <row r="131" spans="2:2">
      <c r="B131" s="4" t="s">
        <v>1440</v>
      </c>
    </row>
    <row r="132" spans="2:2">
      <c r="B132" t="s">
        <v>1452</v>
      </c>
    </row>
    <row r="134" spans="2:2">
      <c r="B134" s="18" t="s">
        <v>108</v>
      </c>
    </row>
    <row r="135" spans="2:2">
      <c r="B135" t="s">
        <v>109</v>
      </c>
    </row>
    <row r="136" spans="2:2">
      <c r="B136" s="2">
        <v>2018</v>
      </c>
    </row>
    <row r="137" spans="2:2">
      <c r="B137" t="s">
        <v>110</v>
      </c>
    </row>
    <row r="138" spans="2:2">
      <c r="B138" s="4" t="s">
        <v>111</v>
      </c>
    </row>
    <row r="139" spans="2:2">
      <c r="B139" t="s">
        <v>112</v>
      </c>
    </row>
    <row r="141" spans="2:2">
      <c r="B141" s="18" t="s">
        <v>113</v>
      </c>
    </row>
    <row r="142" spans="2:2">
      <c r="B142" t="s">
        <v>22</v>
      </c>
    </row>
    <row r="143" spans="2:2">
      <c r="B143" s="2">
        <v>2021</v>
      </c>
    </row>
    <row r="144" spans="2:2">
      <c r="B144" t="s">
        <v>114</v>
      </c>
    </row>
    <row r="145" spans="2:2">
      <c r="B145" t="s">
        <v>115</v>
      </c>
    </row>
    <row r="146" spans="2:2">
      <c r="B146" t="s">
        <v>116</v>
      </c>
    </row>
    <row r="148" spans="2:2">
      <c r="B148" s="18" t="s">
        <v>117</v>
      </c>
    </row>
    <row r="149" spans="2:2">
      <c r="B149" t="s">
        <v>1443</v>
      </c>
    </row>
    <row r="150" spans="2:2">
      <c r="B150" s="2">
        <v>2022</v>
      </c>
    </row>
    <row r="151" spans="2:2">
      <c r="B151" t="s">
        <v>1444</v>
      </c>
    </row>
    <row r="152" spans="2:2">
      <c r="B152" s="4" t="s">
        <v>1445</v>
      </c>
    </row>
    <row r="154" spans="2:2">
      <c r="B154" s="18" t="s">
        <v>118</v>
      </c>
    </row>
    <row r="155" spans="2:2">
      <c r="B155" t="s">
        <v>119</v>
      </c>
    </row>
    <row r="156" spans="2:2">
      <c r="B156" s="2">
        <v>2013</v>
      </c>
    </row>
    <row r="157" spans="2:2">
      <c r="B157" t="s">
        <v>120</v>
      </c>
    </row>
    <row r="158" spans="2:2">
      <c r="B158" s="4" t="s">
        <v>121</v>
      </c>
    </row>
    <row r="160" spans="2:2">
      <c r="B160" s="34"/>
    </row>
    <row r="162" spans="1:1">
      <c r="A162" s="1" t="s">
        <v>122</v>
      </c>
    </row>
    <row r="164" spans="1:1">
      <c r="A164" s="45" t="s">
        <v>123</v>
      </c>
    </row>
    <row r="165" spans="1:1">
      <c r="A165" t="s">
        <v>124</v>
      </c>
    </row>
    <row r="167" spans="1:1">
      <c r="A167" s="45" t="s">
        <v>125</v>
      </c>
    </row>
    <row r="168" spans="1:1">
      <c r="A168" t="s">
        <v>126</v>
      </c>
    </row>
    <row r="169" spans="1:1">
      <c r="A169" s="1" t="s">
        <v>127</v>
      </c>
    </row>
    <row r="170" spans="1:1">
      <c r="A170" t="s">
        <v>128</v>
      </c>
    </row>
    <row r="171" spans="1:1">
      <c r="A171" t="s">
        <v>129</v>
      </c>
    </row>
    <row r="173" spans="1:1">
      <c r="A173" s="45" t="s">
        <v>130</v>
      </c>
    </row>
    <row r="174" spans="1:1">
      <c r="A174" s="1" t="s">
        <v>131</v>
      </c>
    </row>
    <row r="175" spans="1:1">
      <c r="A175" t="s">
        <v>132</v>
      </c>
    </row>
    <row r="176" spans="1:1">
      <c r="A176" t="s">
        <v>133</v>
      </c>
    </row>
    <row r="177" spans="1:1">
      <c r="A177" t="s">
        <v>134</v>
      </c>
    </row>
    <row r="178" spans="1:1">
      <c r="A178" t="s">
        <v>135</v>
      </c>
    </row>
    <row r="179" spans="1:1">
      <c r="A179" t="s">
        <v>136</v>
      </c>
    </row>
    <row r="180" spans="1:1">
      <c r="A180" t="s">
        <v>137</v>
      </c>
    </row>
    <row r="181" spans="1:1">
      <c r="A181" t="s">
        <v>138</v>
      </c>
    </row>
    <row r="182" spans="1:1">
      <c r="A182" t="s">
        <v>139</v>
      </c>
    </row>
    <row r="184" spans="1:1">
      <c r="A184" s="45" t="s">
        <v>140</v>
      </c>
    </row>
    <row r="185" spans="1:1">
      <c r="A185" t="s">
        <v>141</v>
      </c>
    </row>
    <row r="186" spans="1:1">
      <c r="A186" t="s">
        <v>142</v>
      </c>
    </row>
    <row r="188" spans="1:1">
      <c r="A188" s="45" t="s">
        <v>143</v>
      </c>
    </row>
    <row r="189" spans="1:1">
      <c r="A189" s="1" t="s">
        <v>144</v>
      </c>
    </row>
    <row r="190" spans="1:1">
      <c r="A190" s="1" t="s">
        <v>145</v>
      </c>
    </row>
    <row r="191" spans="1:1">
      <c r="A191" t="s">
        <v>146</v>
      </c>
    </row>
    <row r="192" spans="1:1">
      <c r="A192" t="s">
        <v>147</v>
      </c>
    </row>
    <row r="193" spans="1:1">
      <c r="A193" t="s">
        <v>148</v>
      </c>
    </row>
    <row r="194" spans="1:1">
      <c r="A194" t="s">
        <v>149</v>
      </c>
    </row>
    <row r="196" spans="1:1">
      <c r="A196" t="s">
        <v>150</v>
      </c>
    </row>
    <row r="198" spans="1:1">
      <c r="A198" s="1" t="s">
        <v>151</v>
      </c>
    </row>
    <row r="199" spans="1:1">
      <c r="A199" t="s">
        <v>152</v>
      </c>
    </row>
    <row r="200" spans="1:1">
      <c r="A200" t="s">
        <v>153</v>
      </c>
    </row>
    <row r="201" spans="1:1">
      <c r="A201" t="s">
        <v>154</v>
      </c>
    </row>
    <row r="202" spans="1:1">
      <c r="A202" t="s">
        <v>155</v>
      </c>
    </row>
    <row r="203" spans="1:1">
      <c r="A203" t="s">
        <v>156</v>
      </c>
    </row>
    <row r="205" spans="1:1">
      <c r="A205" t="s">
        <v>157</v>
      </c>
    </row>
    <row r="206" spans="1:1">
      <c r="A206" t="s">
        <v>158</v>
      </c>
    </row>
    <row r="208" spans="1:1">
      <c r="A208" t="s">
        <v>159</v>
      </c>
    </row>
    <row r="209" spans="1:1">
      <c r="A209" t="s">
        <v>160</v>
      </c>
    </row>
    <row r="210" spans="1:1">
      <c r="A210" t="s">
        <v>161</v>
      </c>
    </row>
    <row r="212" spans="1:1">
      <c r="A212" t="s">
        <v>162</v>
      </c>
    </row>
    <row r="213" spans="1:1">
      <c r="A213" t="s">
        <v>163</v>
      </c>
    </row>
    <row r="214" spans="1:1">
      <c r="A214" t="s">
        <v>164</v>
      </c>
    </row>
    <row r="215" spans="1:1">
      <c r="A215" t="s">
        <v>165</v>
      </c>
    </row>
    <row r="216" spans="1:1">
      <c r="A216" t="s">
        <v>166</v>
      </c>
    </row>
    <row r="217" spans="1:1">
      <c r="A217" t="s">
        <v>167</v>
      </c>
    </row>
    <row r="218" spans="1:1">
      <c r="A218" t="s">
        <v>168</v>
      </c>
    </row>
    <row r="220" spans="1:1">
      <c r="A220" t="s">
        <v>169</v>
      </c>
    </row>
    <row r="221" spans="1:1">
      <c r="A221" t="s">
        <v>170</v>
      </c>
    </row>
    <row r="222" spans="1:1">
      <c r="A222" t="s">
        <v>171</v>
      </c>
    </row>
    <row r="223" spans="1:1">
      <c r="A223" t="s">
        <v>172</v>
      </c>
    </row>
    <row r="224" spans="1:1">
      <c r="A224" t="s">
        <v>173</v>
      </c>
    </row>
    <row r="226" spans="1:1">
      <c r="A226" t="s">
        <v>174</v>
      </c>
    </row>
    <row r="227" spans="1:1">
      <c r="A227" t="s">
        <v>175</v>
      </c>
    </row>
    <row r="228" spans="1:1">
      <c r="A228" t="s">
        <v>176</v>
      </c>
    </row>
    <row r="229" spans="1:1">
      <c r="A229" t="s">
        <v>177</v>
      </c>
    </row>
    <row r="231" spans="1:1">
      <c r="A231" s="1" t="s">
        <v>178</v>
      </c>
    </row>
    <row r="232" spans="1:1">
      <c r="A232" t="s">
        <v>179</v>
      </c>
    </row>
    <row r="233" spans="1:1">
      <c r="A233" t="s">
        <v>180</v>
      </c>
    </row>
    <row r="234" spans="1:1">
      <c r="A234" s="109" t="s">
        <v>181</v>
      </c>
    </row>
    <row r="235" spans="1:1">
      <c r="A235" s="109" t="s">
        <v>182</v>
      </c>
    </row>
    <row r="236" spans="1:1">
      <c r="A236" s="109" t="s">
        <v>183</v>
      </c>
    </row>
    <row r="237" spans="1:1">
      <c r="A237" s="109" t="s">
        <v>184</v>
      </c>
    </row>
    <row r="238" spans="1:1">
      <c r="A238" s="109" t="s">
        <v>185</v>
      </c>
    </row>
    <row r="239" spans="1:1">
      <c r="A239" s="109" t="s">
        <v>186</v>
      </c>
    </row>
    <row r="240" spans="1:1">
      <c r="A240" s="109" t="s">
        <v>187</v>
      </c>
    </row>
    <row r="241" spans="1:2">
      <c r="A241" s="109" t="s">
        <v>188</v>
      </c>
    </row>
    <row r="242" spans="1:2">
      <c r="A242" s="109" t="s">
        <v>189</v>
      </c>
    </row>
    <row r="243" spans="1:2">
      <c r="A243" s="109" t="s">
        <v>190</v>
      </c>
    </row>
    <row r="244" spans="1:2">
      <c r="A244" s="109" t="s">
        <v>191</v>
      </c>
    </row>
    <row r="246" spans="1:2">
      <c r="A246" t="s">
        <v>192</v>
      </c>
    </row>
    <row r="247" spans="1:2">
      <c r="A247" t="s">
        <v>193</v>
      </c>
    </row>
    <row r="248" spans="1:2">
      <c r="A248" t="s">
        <v>194</v>
      </c>
    </row>
    <row r="250" spans="1:2">
      <c r="A250" s="1" t="s">
        <v>195</v>
      </c>
    </row>
    <row r="251" spans="1:2">
      <c r="A251" t="s">
        <v>196</v>
      </c>
    </row>
    <row r="252" spans="1:2">
      <c r="A252" t="s">
        <v>197</v>
      </c>
    </row>
    <row r="253" spans="1:2">
      <c r="A253" t="s">
        <v>198</v>
      </c>
    </row>
    <row r="254" spans="1:2">
      <c r="A254" s="33">
        <v>0.89805481563188172</v>
      </c>
      <c r="B254" t="s">
        <v>199</v>
      </c>
    </row>
    <row r="255" spans="1:2">
      <c r="A255" s="12">
        <v>0.91400000000000003</v>
      </c>
      <c r="B255" t="s">
        <v>200</v>
      </c>
    </row>
    <row r="256" spans="1:2">
      <c r="A256" s="12">
        <v>0.9686815713640794</v>
      </c>
      <c r="B256" t="s">
        <v>201</v>
      </c>
    </row>
    <row r="257" spans="1:2">
      <c r="A257" s="12">
        <v>0.96983137334414704</v>
      </c>
      <c r="B257" t="s">
        <v>202</v>
      </c>
    </row>
    <row r="258" spans="1:2">
      <c r="A258">
        <v>1.022</v>
      </c>
      <c r="B258" t="s">
        <v>203</v>
      </c>
    </row>
    <row r="259" spans="1:2">
      <c r="A259" t="s">
        <v>204</v>
      </c>
    </row>
    <row r="262" spans="1:2">
      <c r="A262" s="1" t="s">
        <v>205</v>
      </c>
    </row>
    <row r="263" spans="1:2">
      <c r="A263">
        <v>5.7190000000000003</v>
      </c>
      <c r="B263" t="s">
        <v>206</v>
      </c>
    </row>
    <row r="264" spans="1:2">
      <c r="A264">
        <v>6.0629999999999997</v>
      </c>
      <c r="B264" t="s">
        <v>207</v>
      </c>
    </row>
    <row r="265" spans="1:2">
      <c r="A265" s="19" t="s">
        <v>208</v>
      </c>
    </row>
    <row r="267" spans="1:2">
      <c r="A267" t="s">
        <v>209</v>
      </c>
    </row>
    <row r="268" spans="1:2">
      <c r="A268" t="s">
        <v>210</v>
      </c>
    </row>
    <row r="269" spans="1:2">
      <c r="A269" t="s">
        <v>211</v>
      </c>
    </row>
    <row r="271" spans="1:2">
      <c r="A271" s="1" t="s">
        <v>212</v>
      </c>
    </row>
    <row r="272" spans="1:2">
      <c r="A272" t="s">
        <v>213</v>
      </c>
    </row>
    <row r="273" spans="1:1">
      <c r="A273" t="s">
        <v>214</v>
      </c>
    </row>
    <row r="274" spans="1:1">
      <c r="A274" t="s">
        <v>215</v>
      </c>
    </row>
    <row r="275" spans="1:1">
      <c r="A275" t="s">
        <v>216</v>
      </c>
    </row>
    <row r="276" spans="1:1">
      <c r="A276" t="s">
        <v>217</v>
      </c>
    </row>
    <row r="277" spans="1:1">
      <c r="A277" t="s">
        <v>218</v>
      </c>
    </row>
    <row r="278" spans="1:1">
      <c r="A278" t="s">
        <v>219</v>
      </c>
    </row>
  </sheetData>
  <hyperlinks>
    <hyperlink ref="B100" r:id="rId1" xr:uid="{00000000-0004-0000-0000-000000000000}"/>
    <hyperlink ref="B57" r:id="rId2" xr:uid="{00000000-0004-0000-0000-000001000000}"/>
    <hyperlink ref="B106" r:id="rId3" xr:uid="{00000000-0004-0000-0000-000002000000}"/>
    <hyperlink ref="B17" r:id="rId4" xr:uid="{00000000-0004-0000-0000-000003000000}"/>
    <hyperlink ref="B122" r:id="rId5" xr:uid="{00000000-0004-0000-0000-000005000000}"/>
    <hyperlink ref="B85" r:id="rId6" xr:uid="{00000000-0004-0000-0000-000007000000}"/>
    <hyperlink ref="D10" r:id="rId7" xr:uid="{00000000-0004-0000-0000-000009000000}"/>
    <hyperlink ref="B138" r:id="rId8" xr:uid="{00000000-0004-0000-0000-00000A000000}"/>
    <hyperlink ref="B38" r:id="rId9" xr:uid="{00000000-0004-0000-0000-00000B000000}"/>
    <hyperlink ref="D24" r:id="rId10" xr:uid="{EE93E989-DE63-4D01-B800-D1E8D89B1F05}"/>
    <hyperlink ref="B64" r:id="rId11" xr:uid="{4C23B238-8EF4-470E-A7BD-98AC95145BD5}"/>
    <hyperlink ref="B92" r:id="rId12" xr:uid="{91F4E278-BCF0-44F1-A6B8-FFDFFD691F7E}"/>
    <hyperlink ref="B152" r:id="rId13" xr:uid="{A0E4FB42-3064-4E65-ABC4-552BEE536A74}"/>
  </hyperlinks>
  <pageMargins left="0.7" right="0.7" top="0.75" bottom="0.75" header="0.3" footer="0.3"/>
  <pageSetup orientation="portrait" horizontalDpi="1200" verticalDpi="1200" r:id="rId1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7"/>
  </sheetPr>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7"/>
  </sheetPr>
  <dimension ref="A1:D14"/>
  <sheetViews>
    <sheetView workbookViewId="0">
      <selection activeCell="A12" sqref="A12"/>
    </sheetView>
  </sheetViews>
  <sheetFormatPr defaultColWidth="9.140625" defaultRowHeight="15"/>
  <cols>
    <col min="1" max="1" width="50.28515625" customWidth="1"/>
  </cols>
  <sheetData>
    <row r="1" spans="1:4">
      <c r="A1" t="s">
        <v>220</v>
      </c>
    </row>
    <row r="2" spans="1:4">
      <c r="A2" t="s">
        <v>221</v>
      </c>
    </row>
    <row r="3" spans="1:4">
      <c r="A3" t="s">
        <v>222</v>
      </c>
      <c r="B3" t="s">
        <v>223</v>
      </c>
      <c r="C3" t="s">
        <v>224</v>
      </c>
    </row>
    <row r="4" spans="1:4">
      <c r="A4" t="s">
        <v>225</v>
      </c>
      <c r="B4">
        <v>48.23</v>
      </c>
      <c r="C4">
        <v>49.61</v>
      </c>
    </row>
    <row r="5" spans="1:4">
      <c r="A5" t="s">
        <v>226</v>
      </c>
      <c r="B5" s="70">
        <v>27.9</v>
      </c>
      <c r="C5" s="70">
        <v>21.8</v>
      </c>
      <c r="D5" t="s">
        <v>227</v>
      </c>
    </row>
    <row r="6" spans="1:4">
      <c r="A6" t="s">
        <v>228</v>
      </c>
      <c r="B6" s="70">
        <v>3.78</v>
      </c>
      <c r="C6" s="70">
        <v>2.5499999999999998</v>
      </c>
      <c r="D6" t="s">
        <v>229</v>
      </c>
    </row>
    <row r="7" spans="1:4">
      <c r="A7" t="s">
        <v>230</v>
      </c>
      <c r="B7" s="70">
        <v>15.5</v>
      </c>
      <c r="C7" s="70">
        <v>12.68</v>
      </c>
      <c r="D7" t="s">
        <v>227</v>
      </c>
    </row>
    <row r="8" spans="1:4">
      <c r="A8" s="1" t="s">
        <v>231</v>
      </c>
      <c r="B8" s="1">
        <v>95.41</v>
      </c>
      <c r="C8" s="1">
        <v>86.67</v>
      </c>
    </row>
    <row r="9" spans="1:4">
      <c r="A9" s="1" t="s">
        <v>232</v>
      </c>
      <c r="B9" s="110">
        <f>SUM(B5:B7)/B8</f>
        <v>0.49449743213499636</v>
      </c>
      <c r="C9" s="110">
        <f>SUM(C5:C7)/C8</f>
        <v>0.42725279796930887</v>
      </c>
    </row>
    <row r="11" spans="1:4">
      <c r="A11" s="55" t="s">
        <v>233</v>
      </c>
    </row>
    <row r="12" spans="1:4">
      <c r="A12" s="55" t="s">
        <v>234</v>
      </c>
    </row>
    <row r="14" spans="1:4">
      <c r="A14" s="19" t="s">
        <v>235</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7"/>
  </sheetPr>
  <dimension ref="A1:Z43"/>
  <sheetViews>
    <sheetView workbookViewId="0">
      <selection sqref="A1:H1"/>
    </sheetView>
  </sheetViews>
  <sheetFormatPr defaultColWidth="9.140625" defaultRowHeight="15"/>
  <cols>
    <col min="24" max="24" width="12.140625" customWidth="1"/>
    <col min="25" max="25" width="13.140625" customWidth="1"/>
    <col min="26" max="26" width="16.28515625" customWidth="1"/>
  </cols>
  <sheetData>
    <row r="1" spans="1:26" ht="15.75">
      <c r="A1" s="326" t="s">
        <v>236</v>
      </c>
      <c r="B1" s="327"/>
      <c r="C1" s="327"/>
      <c r="D1" s="327"/>
      <c r="E1" s="327"/>
      <c r="F1" s="327"/>
      <c r="G1" s="327"/>
      <c r="H1" s="328"/>
      <c r="I1" s="1" t="s">
        <v>237</v>
      </c>
      <c r="J1" s="1"/>
      <c r="K1" s="1"/>
      <c r="L1" s="1"/>
      <c r="M1" s="1"/>
      <c r="N1" s="1"/>
    </row>
    <row r="2" spans="1:26">
      <c r="A2" s="329" t="s">
        <v>238</v>
      </c>
      <c r="B2" s="330"/>
      <c r="C2" s="330"/>
      <c r="D2" s="330"/>
      <c r="E2" s="330"/>
      <c r="F2" s="330"/>
      <c r="G2" s="330"/>
      <c r="H2" s="331"/>
    </row>
    <row r="3" spans="1:26">
      <c r="A3" s="332" t="s">
        <v>239</v>
      </c>
      <c r="B3" s="333"/>
      <c r="C3" s="333"/>
      <c r="D3" s="333"/>
      <c r="E3" s="333"/>
      <c r="F3" s="333"/>
      <c r="G3" s="333"/>
      <c r="H3" s="334"/>
    </row>
    <row r="4" spans="1:26" ht="157.5">
      <c r="A4" s="111" t="s">
        <v>240</v>
      </c>
      <c r="B4" s="111" t="s">
        <v>241</v>
      </c>
      <c r="C4" s="112" t="s">
        <v>242</v>
      </c>
      <c r="D4" s="111" t="s">
        <v>243</v>
      </c>
      <c r="E4" s="111" t="s">
        <v>244</v>
      </c>
      <c r="F4" s="111" t="s">
        <v>245</v>
      </c>
      <c r="G4" s="111" t="s">
        <v>246</v>
      </c>
      <c r="H4" s="111" t="s">
        <v>247</v>
      </c>
      <c r="I4" s="113" t="s">
        <v>248</v>
      </c>
      <c r="J4" s="113" t="s">
        <v>249</v>
      </c>
      <c r="K4" s="114" t="s">
        <v>250</v>
      </c>
      <c r="L4" s="113" t="s">
        <v>251</v>
      </c>
      <c r="M4" s="114" t="s">
        <v>252</v>
      </c>
      <c r="N4" s="114" t="s">
        <v>253</v>
      </c>
      <c r="O4" s="114" t="s">
        <v>254</v>
      </c>
      <c r="P4" s="115" t="s">
        <v>255</v>
      </c>
      <c r="Q4" s="116" t="s">
        <v>256</v>
      </c>
      <c r="R4" s="117" t="s">
        <v>257</v>
      </c>
      <c r="S4" s="113" t="s">
        <v>258</v>
      </c>
      <c r="T4" s="114" t="s">
        <v>259</v>
      </c>
      <c r="U4" s="114" t="s">
        <v>260</v>
      </c>
      <c r="V4" s="113" t="s">
        <v>261</v>
      </c>
      <c r="W4" s="113" t="s">
        <v>262</v>
      </c>
      <c r="Y4" s="118" t="s">
        <v>263</v>
      </c>
      <c r="Z4" s="119" t="s">
        <v>264</v>
      </c>
    </row>
    <row r="5" spans="1:26">
      <c r="A5" s="254">
        <v>-1</v>
      </c>
      <c r="B5" s="254">
        <v>-2</v>
      </c>
      <c r="C5" s="254">
        <v>-3</v>
      </c>
      <c r="D5" s="254">
        <v>-4</v>
      </c>
      <c r="E5" s="254">
        <v>-5</v>
      </c>
      <c r="F5" s="254">
        <v>-6</v>
      </c>
      <c r="G5" s="254">
        <v>-7</v>
      </c>
      <c r="H5" s="254">
        <v>-8</v>
      </c>
      <c r="I5" s="255">
        <v>-9</v>
      </c>
      <c r="J5" s="255">
        <v>-10</v>
      </c>
      <c r="K5" s="255">
        <v>-11</v>
      </c>
      <c r="L5" s="255">
        <v>-12</v>
      </c>
      <c r="M5" s="255">
        <v>-13</v>
      </c>
      <c r="N5" s="255">
        <v>-14</v>
      </c>
      <c r="O5" s="255">
        <v>-15</v>
      </c>
      <c r="P5" s="255">
        <v>-16</v>
      </c>
      <c r="Q5" s="255">
        <v>-17</v>
      </c>
      <c r="R5" s="255">
        <v>-18</v>
      </c>
      <c r="S5" s="255">
        <v>-19</v>
      </c>
      <c r="T5" s="255">
        <v>-20</v>
      </c>
      <c r="U5" s="255">
        <v>-21</v>
      </c>
      <c r="V5" s="255">
        <v>-22</v>
      </c>
      <c r="W5" s="255">
        <v>-23</v>
      </c>
    </row>
    <row r="6" spans="1:26" ht="19.5">
      <c r="A6" s="256" t="s">
        <v>265</v>
      </c>
      <c r="B6" s="257">
        <v>0.05</v>
      </c>
      <c r="C6" s="258">
        <v>0.245</v>
      </c>
      <c r="D6" s="324"/>
      <c r="E6" s="324"/>
      <c r="F6" s="322"/>
      <c r="G6" s="322"/>
      <c r="H6" s="257"/>
      <c r="I6" s="259"/>
      <c r="J6" s="259"/>
      <c r="K6" s="260"/>
      <c r="L6" s="259"/>
      <c r="M6" s="259"/>
      <c r="N6" s="261"/>
      <c r="O6" s="262"/>
      <c r="P6" s="258">
        <v>0.01</v>
      </c>
      <c r="Q6" s="262"/>
      <c r="R6" s="259"/>
      <c r="S6" s="259"/>
      <c r="T6" s="261"/>
      <c r="U6" s="259"/>
      <c r="V6" s="259"/>
      <c r="W6" s="262"/>
      <c r="X6" s="250" t="str">
        <f>A6</f>
        <v>Andhra Pradesh</v>
      </c>
      <c r="Y6">
        <f>IFERROR(INDEX('Petroleum Products Consumption'!$F$5:$F$40,MATCH('Tax Rates'!A6,'Petroleum Products Consumption'!$A$5:$A$40,0),1),0)</f>
        <v>58.1</v>
      </c>
      <c r="Z6" s="70">
        <f>SUMIFS('NG Sales'!$H$6:$H$74,'NG Sales'!$I$6:$I$74,'Tax Rates'!A6,'NG Sales'!$A$6:$A$74,"Net Production (sales)")</f>
        <v>743.76</v>
      </c>
    </row>
    <row r="7" spans="1:26" ht="19.5">
      <c r="A7" s="256" t="s">
        <v>266</v>
      </c>
      <c r="B7" s="257">
        <v>0.04</v>
      </c>
      <c r="C7" s="258">
        <v>0.2</v>
      </c>
      <c r="D7" s="323"/>
      <c r="E7" s="324"/>
      <c r="F7" s="323"/>
      <c r="G7" s="324"/>
      <c r="H7" s="257"/>
      <c r="I7" s="259"/>
      <c r="J7" s="259"/>
      <c r="K7" s="259"/>
      <c r="L7" s="259"/>
      <c r="M7" s="259"/>
      <c r="N7" s="259"/>
      <c r="O7" s="262"/>
      <c r="P7" s="258">
        <v>0.2</v>
      </c>
      <c r="Q7" s="263"/>
      <c r="R7" s="259"/>
      <c r="S7" s="259"/>
      <c r="T7" s="259"/>
      <c r="U7" s="259"/>
      <c r="V7" s="259"/>
      <c r="W7" s="262"/>
      <c r="X7" s="250" t="str">
        <f t="shared" ref="X7:X40" si="0">A7</f>
        <v>Arunachal Pradesh</v>
      </c>
      <c r="Y7">
        <f>IFERROR(INDEX('Petroleum Products Consumption'!$F$5:$F$40,MATCH('Tax Rates'!A7,'Petroleum Products Consumption'!$A$5:$A$40,0),1),0)</f>
        <v>1.5</v>
      </c>
      <c r="Z7" s="70">
        <f>SUMIFS('NG Sales'!$H$6:$H$74,'NG Sales'!$I$6:$I$74,'Tax Rates'!A7,'NG Sales'!$A$6:$A$74,"Net Production (sales)")</f>
        <v>0</v>
      </c>
    </row>
    <row r="8" spans="1:26">
      <c r="A8" s="256" t="s">
        <v>267</v>
      </c>
      <c r="B8" s="257">
        <v>0.05</v>
      </c>
      <c r="C8" s="258">
        <v>0.14499999999999999</v>
      </c>
      <c r="D8" s="256"/>
      <c r="E8" s="257"/>
      <c r="F8" s="256"/>
      <c r="G8" s="257"/>
      <c r="H8" s="260"/>
      <c r="I8" s="259"/>
      <c r="J8" s="259"/>
      <c r="K8" s="259"/>
      <c r="L8" s="259"/>
      <c r="M8" s="259"/>
      <c r="N8" s="264"/>
      <c r="O8" s="262"/>
      <c r="P8" s="258">
        <v>0.23649999999999999</v>
      </c>
      <c r="Q8" s="263"/>
      <c r="R8" s="259"/>
      <c r="S8" s="260"/>
      <c r="T8" s="259"/>
      <c r="U8" s="260"/>
      <c r="V8" s="259"/>
      <c r="W8" s="262"/>
      <c r="X8" s="250" t="str">
        <f t="shared" si="0"/>
        <v>Assam</v>
      </c>
      <c r="Y8">
        <f>IFERROR(INDEX('Petroleum Products Consumption'!$F$5:$F$40,MATCH('Tax Rates'!A8,'Petroleum Products Consumption'!$A$5:$A$40,0),1),0)</f>
        <v>122.6</v>
      </c>
      <c r="Z8" s="70">
        <f>SUMIFS('NG Sales'!$H$6:$H$74,'NG Sales'!$I$6:$I$74,'Tax Rates'!A8,'NG Sales'!$A$6:$A$74,"Net Production (sales)")</f>
        <v>2486.4299999999998</v>
      </c>
    </row>
    <row r="9" spans="1:26">
      <c r="A9" s="256" t="s">
        <v>268</v>
      </c>
      <c r="B9" s="257">
        <v>0.06</v>
      </c>
      <c r="C9" s="258">
        <v>0.2</v>
      </c>
      <c r="D9" s="322"/>
      <c r="E9" s="322"/>
      <c r="F9" s="322"/>
      <c r="G9" s="322"/>
      <c r="H9" s="257"/>
      <c r="I9" s="259"/>
      <c r="J9" s="259"/>
      <c r="K9" s="259"/>
      <c r="L9" s="259"/>
      <c r="M9" s="259"/>
      <c r="N9" s="259"/>
      <c r="O9" s="262"/>
      <c r="P9" s="258">
        <v>0.28999999999999998</v>
      </c>
      <c r="Q9" s="260"/>
      <c r="R9" s="259"/>
      <c r="S9" s="259"/>
      <c r="T9" s="264"/>
      <c r="U9" s="259"/>
      <c r="V9" s="259"/>
      <c r="W9" s="262"/>
      <c r="X9" s="250" t="str">
        <f t="shared" si="0"/>
        <v>Bihar</v>
      </c>
      <c r="Y9">
        <f>IFERROR(INDEX('Petroleum Products Consumption'!$F$5:$F$40,MATCH('Tax Rates'!A9,'Petroleum Products Consumption'!$A$5:$A$40,0),1),0)</f>
        <v>26.6</v>
      </c>
      <c r="Z9">
        <f>SUMIFS('NG Sales'!$H$6:$H$74,'NG Sales'!$I$6:$I$74,'Tax Rates'!A9,'NG Sales'!$A$6:$A$74,"Net Production (sales)")</f>
        <v>0</v>
      </c>
    </row>
    <row r="10" spans="1:26">
      <c r="A10" s="256" t="s">
        <v>269</v>
      </c>
      <c r="B10" s="257">
        <v>0.125</v>
      </c>
      <c r="C10" s="258">
        <v>0.05</v>
      </c>
      <c r="D10" s="324"/>
      <c r="E10" s="324"/>
      <c r="F10" s="322"/>
      <c r="G10" s="322"/>
      <c r="H10" s="257"/>
      <c r="I10" s="259"/>
      <c r="J10" s="259"/>
      <c r="K10" s="260"/>
      <c r="L10" s="259"/>
      <c r="M10" s="259"/>
      <c r="N10" s="259"/>
      <c r="O10" s="262"/>
      <c r="P10" s="258">
        <v>0.2</v>
      </c>
      <c r="Q10" s="260"/>
      <c r="R10" s="259"/>
      <c r="S10" s="259"/>
      <c r="T10" s="261"/>
      <c r="U10" s="259"/>
      <c r="V10" s="259"/>
      <c r="W10" s="259"/>
      <c r="X10" s="250" t="str">
        <f t="shared" si="0"/>
        <v>Chandigarh</v>
      </c>
      <c r="Y10">
        <f>IFERROR(INDEX('Petroleum Products Consumption'!$F$5:$F$40,MATCH('Tax Rates'!A10,'Petroleum Products Consumption'!$A$5:$A$40,0),1),0)</f>
        <v>26.6</v>
      </c>
      <c r="Z10">
        <f>SUMIFS('NG Sales'!$H$6:$H$74,'NG Sales'!$I$6:$I$74,'Tax Rates'!A10,'NG Sales'!$A$6:$A$74,"Net Production (sales)")</f>
        <v>0</v>
      </c>
    </row>
    <row r="11" spans="1:26">
      <c r="A11" s="256" t="s">
        <v>270</v>
      </c>
      <c r="B11" s="257">
        <v>0.05</v>
      </c>
      <c r="C11" s="258">
        <v>0.25</v>
      </c>
      <c r="D11" s="324"/>
      <c r="E11" s="324"/>
      <c r="F11" s="324"/>
      <c r="G11" s="324"/>
      <c r="H11" s="257"/>
      <c r="I11" s="259"/>
      <c r="J11" s="259"/>
      <c r="K11" s="259"/>
      <c r="L11" s="259"/>
      <c r="M11" s="259"/>
      <c r="N11" s="259"/>
      <c r="O11" s="262"/>
      <c r="P11" s="258">
        <v>0.04</v>
      </c>
      <c r="Q11" s="260"/>
      <c r="R11" s="259"/>
      <c r="S11" s="259"/>
      <c r="T11" s="259"/>
      <c r="U11" s="259"/>
      <c r="V11" s="259"/>
      <c r="W11" s="259"/>
      <c r="X11" s="250" t="str">
        <f t="shared" si="0"/>
        <v>Chhattisgarh</v>
      </c>
      <c r="Y11">
        <f>IFERROR(INDEX('Petroleum Products Consumption'!$F$5:$F$40,MATCH('Tax Rates'!A11,'Petroleum Products Consumption'!$A$5:$A$40,0),1),0)</f>
        <v>28.5</v>
      </c>
      <c r="Z11">
        <f>SUMIFS('NG Sales'!$H$6:$H$74,'NG Sales'!$I$6:$I$74,'Tax Rates'!A11,'NG Sales'!$A$6:$A$74,"Net Production (sales)")</f>
        <v>0</v>
      </c>
    </row>
    <row r="12" spans="1:26">
      <c r="A12" s="256" t="s">
        <v>271</v>
      </c>
      <c r="B12" s="257">
        <v>0.05</v>
      </c>
      <c r="C12" s="258">
        <v>0</v>
      </c>
      <c r="D12" s="257"/>
      <c r="E12" s="260"/>
      <c r="F12" s="256"/>
      <c r="G12" s="256"/>
      <c r="H12" s="257"/>
      <c r="I12" s="259"/>
      <c r="J12" s="259"/>
      <c r="K12" s="260"/>
      <c r="L12" s="259"/>
      <c r="M12" s="259"/>
      <c r="N12" s="259"/>
      <c r="O12" s="262"/>
      <c r="P12" s="258">
        <v>0.25</v>
      </c>
      <c r="Q12" s="262"/>
      <c r="R12" s="259"/>
      <c r="S12" s="259"/>
      <c r="T12" s="261"/>
      <c r="U12" s="261"/>
      <c r="V12" s="259"/>
      <c r="W12" s="262"/>
      <c r="X12" s="250" t="str">
        <f t="shared" si="0"/>
        <v>Delhi</v>
      </c>
      <c r="Y12">
        <f>IFERROR(INDEX('Petroleum Products Consumption'!$F$5:$F$40,MATCH('Tax Rates'!A12,'Petroleum Products Consumption'!$A$5:$A$40,0),1),0)</f>
        <v>1314.4</v>
      </c>
      <c r="Z12">
        <f>SUMIFS('NG Sales'!$H$6:$H$74,'NG Sales'!$I$6:$I$74,'Tax Rates'!A12,'NG Sales'!$A$6:$A$74,"Net Production (sales)")</f>
        <v>0</v>
      </c>
    </row>
    <row r="13" spans="1:26">
      <c r="A13" s="256" t="s">
        <v>272</v>
      </c>
      <c r="B13" s="257">
        <v>0.2</v>
      </c>
      <c r="C13" s="258">
        <v>0.3</v>
      </c>
      <c r="D13" s="322"/>
      <c r="E13" s="322"/>
      <c r="F13" s="322"/>
      <c r="G13" s="322"/>
      <c r="H13" s="257"/>
      <c r="I13" s="259"/>
      <c r="J13" s="259"/>
      <c r="K13" s="259"/>
      <c r="L13" s="259"/>
      <c r="M13" s="259"/>
      <c r="N13" s="263"/>
      <c r="O13" s="262"/>
      <c r="P13" s="258">
        <v>0.18</v>
      </c>
      <c r="Q13" s="260"/>
      <c r="R13" s="259"/>
      <c r="S13" s="259"/>
      <c r="T13" s="259"/>
      <c r="U13" s="259"/>
      <c r="V13" s="262"/>
      <c r="W13" s="262"/>
      <c r="X13" s="250" t="str">
        <f t="shared" si="0"/>
        <v>Goa</v>
      </c>
      <c r="Y13">
        <f>IFERROR(INDEX('Petroleum Products Consumption'!$F$5:$F$40,MATCH('Tax Rates'!A13,'Petroleum Products Consumption'!$A$5:$A$40,0),1),0)</f>
        <v>87.7</v>
      </c>
      <c r="Z13">
        <f>SUMIFS('NG Sales'!$H$6:$H$74,'NG Sales'!$I$6:$I$74,'Tax Rates'!A13,'NG Sales'!$A$6:$A$74,"Net Production (sales)")</f>
        <v>0</v>
      </c>
    </row>
    <row r="14" spans="1:26">
      <c r="A14" s="256" t="s">
        <v>273</v>
      </c>
      <c r="B14" s="257">
        <v>0.05</v>
      </c>
      <c r="C14" s="258">
        <v>0.15</v>
      </c>
      <c r="D14" s="322"/>
      <c r="E14" s="322"/>
      <c r="F14" s="322"/>
      <c r="G14" s="322"/>
      <c r="H14" s="256"/>
      <c r="I14" s="260"/>
      <c r="J14" s="264"/>
      <c r="K14" s="261"/>
      <c r="L14" s="264"/>
      <c r="M14" s="261"/>
      <c r="N14" s="261"/>
      <c r="O14" s="264"/>
      <c r="P14" s="267">
        <v>0.38</v>
      </c>
      <c r="Q14" s="262"/>
      <c r="R14" s="261"/>
      <c r="S14" s="261"/>
      <c r="T14" s="261"/>
      <c r="U14" s="264"/>
      <c r="V14" s="261"/>
      <c r="W14" s="261"/>
      <c r="X14" s="250" t="str">
        <f t="shared" si="0"/>
        <v>Gujarat</v>
      </c>
      <c r="Y14">
        <f>IFERROR(INDEX('Petroleum Products Consumption'!$F$5:$F$40,MATCH('Tax Rates'!A14,'Petroleum Products Consumption'!$A$5:$A$40,0),1),0)</f>
        <v>172</v>
      </c>
      <c r="Z14" s="70">
        <f>SUMIFS('NG Sales'!$H$6:$H$74,'NG Sales'!$I$6:$I$74,'Tax Rates'!A14,'NG Sales'!$A$6:$A$74,"Net Production (sales)")</f>
        <v>635.04999999999995</v>
      </c>
    </row>
    <row r="15" spans="1:26">
      <c r="A15" s="256" t="s">
        <v>274</v>
      </c>
      <c r="B15" s="257">
        <v>0.125</v>
      </c>
      <c r="C15" s="265">
        <v>0.125</v>
      </c>
      <c r="D15" s="256"/>
      <c r="E15" s="257"/>
      <c r="F15" s="256"/>
      <c r="G15" s="257"/>
      <c r="H15" s="264"/>
      <c r="I15" s="259"/>
      <c r="J15" s="264"/>
      <c r="K15" s="261"/>
      <c r="L15" s="259"/>
      <c r="M15" s="261"/>
      <c r="N15" s="261"/>
      <c r="O15" s="261"/>
      <c r="P15" s="267">
        <v>0.2</v>
      </c>
      <c r="Q15" s="262"/>
      <c r="R15" s="259"/>
      <c r="S15" s="261"/>
      <c r="T15" s="261"/>
      <c r="U15" s="264"/>
      <c r="V15" s="261"/>
      <c r="W15" s="264"/>
      <c r="X15" s="250" t="str">
        <f t="shared" si="0"/>
        <v>Haryana</v>
      </c>
      <c r="Y15">
        <f>IFERROR(INDEX('Petroleum Products Consumption'!$F$5:$F$40,MATCH('Tax Rates'!A15,'Petroleum Products Consumption'!$A$5:$A$40,0),1),0)</f>
        <v>27.8</v>
      </c>
      <c r="Z15">
        <f>SUMIFS('NG Sales'!$H$6:$H$74,'NG Sales'!$I$6:$I$74,'Tax Rates'!A15,'NG Sales'!$A$6:$A$74,"Net Production (sales)")</f>
        <v>0</v>
      </c>
    </row>
    <row r="16" spans="1:26" ht="19.5">
      <c r="A16" s="256" t="s">
        <v>275</v>
      </c>
      <c r="B16" s="257">
        <v>0.13750000000000001</v>
      </c>
      <c r="C16" s="258">
        <v>0.04</v>
      </c>
      <c r="D16" s="323"/>
      <c r="E16" s="324"/>
      <c r="F16" s="323"/>
      <c r="G16" s="324"/>
      <c r="H16" s="257"/>
      <c r="I16" s="259"/>
      <c r="J16" s="259"/>
      <c r="K16" s="259"/>
      <c r="L16" s="259"/>
      <c r="M16" s="259"/>
      <c r="N16" s="259"/>
      <c r="O16" s="262"/>
      <c r="P16" s="258">
        <v>0.26</v>
      </c>
      <c r="Q16" s="260"/>
      <c r="R16" s="259"/>
      <c r="S16" s="259"/>
      <c r="T16" s="259"/>
      <c r="U16" s="259"/>
      <c r="V16" s="259"/>
      <c r="W16" s="263"/>
      <c r="X16" s="250" t="str">
        <f t="shared" si="0"/>
        <v>Himachal Pradesh</v>
      </c>
      <c r="Y16">
        <f>IFERROR(INDEX('Petroleum Products Consumption'!$F$5:$F$40,MATCH('Tax Rates'!A16,'Petroleum Products Consumption'!$A$5:$A$40,0),1),0)</f>
        <v>4.4000000000000004</v>
      </c>
      <c r="Z16">
        <f>SUMIFS('NG Sales'!$H$6:$H$74,'NG Sales'!$I$6:$I$74,'Tax Rates'!A16,'NG Sales'!$A$6:$A$74,"Net Production (sales)")</f>
        <v>0</v>
      </c>
    </row>
    <row r="17" spans="1:26">
      <c r="A17" s="256" t="s">
        <v>276</v>
      </c>
      <c r="B17" s="257">
        <v>0.14499999999999999</v>
      </c>
      <c r="C17" s="258">
        <v>0.21</v>
      </c>
      <c r="D17" s="322"/>
      <c r="E17" s="322"/>
      <c r="F17" s="322"/>
      <c r="G17" s="322"/>
      <c r="H17" s="257"/>
      <c r="I17" s="259"/>
      <c r="J17" s="259"/>
      <c r="K17" s="259"/>
      <c r="L17" s="259"/>
      <c r="M17" s="259"/>
      <c r="N17" s="259"/>
      <c r="O17" s="262"/>
      <c r="P17" s="267">
        <v>0.01</v>
      </c>
      <c r="Q17" s="260"/>
      <c r="R17" s="263"/>
      <c r="S17" s="259"/>
      <c r="T17" s="261"/>
      <c r="U17" s="259"/>
      <c r="V17" s="259"/>
      <c r="W17" s="259"/>
      <c r="X17" s="250" t="str">
        <f t="shared" si="0"/>
        <v>J &amp; K</v>
      </c>
      <c r="Y17">
        <f>IFERROR(INDEX('Petroleum Products Consumption'!$F$5:$F$40,MATCH('Tax Rates'!A17,'Petroleum Products Consumption'!$A$5:$A$40,0),1),0)</f>
        <v>0</v>
      </c>
      <c r="Z17">
        <f>SUMIFS('NG Sales'!$H$6:$H$74,'NG Sales'!$I$6:$I$74,'Tax Rates'!A17,'NG Sales'!$A$6:$A$74,"Net Production (sales)")</f>
        <v>0</v>
      </c>
    </row>
    <row r="18" spans="1:26">
      <c r="A18" s="256" t="s">
        <v>277</v>
      </c>
      <c r="B18" s="257">
        <v>0.05</v>
      </c>
      <c r="C18" s="258">
        <v>0.14000000000000001</v>
      </c>
      <c r="D18" s="322"/>
      <c r="E18" s="322"/>
      <c r="F18" s="322"/>
      <c r="G18" s="322"/>
      <c r="H18" s="257"/>
      <c r="I18" s="259"/>
      <c r="J18" s="259"/>
      <c r="K18" s="259"/>
      <c r="L18" s="259"/>
      <c r="M18" s="259"/>
      <c r="N18" s="259"/>
      <c r="O18" s="262"/>
      <c r="P18" s="258">
        <v>0.2</v>
      </c>
      <c r="Q18" s="260"/>
      <c r="R18" s="259"/>
      <c r="S18" s="259"/>
      <c r="T18" s="260"/>
      <c r="U18" s="259"/>
      <c r="V18" s="259"/>
      <c r="W18" s="262"/>
      <c r="X18" s="250" t="str">
        <f t="shared" si="0"/>
        <v>Jharkhand</v>
      </c>
      <c r="Y18">
        <f>IFERROR(INDEX('Petroleum Products Consumption'!$F$5:$F$40,MATCH('Tax Rates'!A18,'Petroleum Products Consumption'!$A$5:$A$40,0),1),0)</f>
        <v>26.7</v>
      </c>
      <c r="Z18" s="70">
        <f>SUMIFS('NG Sales'!$H$6:$H$74,'NG Sales'!$I$6:$I$74,'Tax Rates'!A18,'NG Sales'!$A$6:$A$74,"Net Production (sales)")</f>
        <v>2.2400000000000002</v>
      </c>
    </row>
    <row r="19" spans="1:26">
      <c r="A19" s="256" t="s">
        <v>278</v>
      </c>
      <c r="B19" s="257">
        <v>0</v>
      </c>
      <c r="C19" s="258">
        <v>0.14499999999999999</v>
      </c>
      <c r="D19" s="257"/>
      <c r="E19" s="257"/>
      <c r="F19" s="256"/>
      <c r="G19" s="257"/>
      <c r="H19" s="257"/>
      <c r="I19" s="259"/>
      <c r="J19" s="259"/>
      <c r="K19" s="259"/>
      <c r="L19" s="259"/>
      <c r="M19" s="259"/>
      <c r="N19" s="264"/>
      <c r="O19" s="262"/>
      <c r="P19" s="258">
        <v>0.18</v>
      </c>
      <c r="Q19" s="262"/>
      <c r="R19" s="259"/>
      <c r="S19" s="259"/>
      <c r="T19" s="261"/>
      <c r="U19" s="259"/>
      <c r="V19" s="262"/>
      <c r="W19" s="259"/>
      <c r="X19" s="250" t="str">
        <f t="shared" si="0"/>
        <v>Karnataka</v>
      </c>
      <c r="Y19">
        <f>IFERROR(INDEX('Petroleum Products Consumption'!$F$5:$F$40,MATCH('Tax Rates'!A19,'Petroleum Products Consumption'!$A$5:$A$40,0),1),0)</f>
        <v>453.1</v>
      </c>
      <c r="Z19">
        <f>SUMIFS('NG Sales'!$H$6:$H$74,'NG Sales'!$I$6:$I$74,'Tax Rates'!A19,'NG Sales'!$A$6:$A$74,"Net Production (sales)")</f>
        <v>0</v>
      </c>
    </row>
    <row r="20" spans="1:26">
      <c r="A20" s="256" t="s">
        <v>279</v>
      </c>
      <c r="B20" s="257">
        <v>0.05</v>
      </c>
      <c r="C20" s="265">
        <v>0.14499999999999999</v>
      </c>
      <c r="D20" s="322"/>
      <c r="E20" s="322"/>
      <c r="F20" s="322"/>
      <c r="G20" s="322"/>
      <c r="H20" s="257"/>
      <c r="I20" s="259"/>
      <c r="J20" s="259"/>
      <c r="K20" s="259"/>
      <c r="L20" s="259"/>
      <c r="M20" s="259"/>
      <c r="N20" s="259"/>
      <c r="O20" s="262"/>
      <c r="P20" s="267">
        <v>0.05</v>
      </c>
      <c r="Q20" s="260"/>
      <c r="R20" s="259"/>
      <c r="S20" s="259"/>
      <c r="T20" s="261"/>
      <c r="U20" s="259"/>
      <c r="V20" s="259"/>
      <c r="W20" s="259"/>
      <c r="X20" s="250" t="str">
        <f t="shared" si="0"/>
        <v>Kerala</v>
      </c>
      <c r="Y20">
        <f>IFERROR(INDEX('Petroleum Products Consumption'!$F$5:$F$40,MATCH('Tax Rates'!A20,'Petroleum Products Consumption'!$A$5:$A$40,0),1),0)</f>
        <v>302</v>
      </c>
      <c r="Z20">
        <f>SUMIFS('NG Sales'!$H$6:$H$74,'NG Sales'!$I$6:$I$74,'Tax Rates'!A20,'NG Sales'!$A$6:$A$74,"Net Production (sales)")</f>
        <v>0</v>
      </c>
    </row>
    <row r="21" spans="1:26" ht="19.5">
      <c r="A21" s="256" t="s">
        <v>280</v>
      </c>
      <c r="B21" s="257">
        <v>0.05</v>
      </c>
      <c r="C21" s="258">
        <v>0.14000000000000001</v>
      </c>
      <c r="D21" s="322"/>
      <c r="E21" s="322"/>
      <c r="F21" s="322"/>
      <c r="G21" s="322"/>
      <c r="H21" s="257"/>
      <c r="I21" s="259"/>
      <c r="J21" s="259"/>
      <c r="K21" s="259"/>
      <c r="L21" s="259"/>
      <c r="M21" s="259"/>
      <c r="N21" s="259"/>
      <c r="O21" s="262"/>
      <c r="P21" s="258">
        <v>0.04</v>
      </c>
      <c r="Q21" s="260"/>
      <c r="R21" s="259"/>
      <c r="S21" s="259"/>
      <c r="T21" s="259"/>
      <c r="U21" s="259"/>
      <c r="V21" s="262"/>
      <c r="W21" s="259"/>
      <c r="X21" s="250" t="str">
        <f t="shared" si="0"/>
        <v>Madhya Pradesh</v>
      </c>
      <c r="Y21">
        <f>IFERROR(INDEX('Petroleum Products Consumption'!$F$5:$F$40,MATCH('Tax Rates'!A21,'Petroleum Products Consumption'!$A$5:$A$40,0),1),0)</f>
        <v>75.900000000000006</v>
      </c>
      <c r="Z21" s="70">
        <f>SUMIFS('NG Sales'!$H$6:$H$74,'NG Sales'!$I$6:$I$74,'Tax Rates'!A21,'NG Sales'!$A$6:$A$74,"Net Production (sales)")</f>
        <v>265.11</v>
      </c>
    </row>
    <row r="22" spans="1:26">
      <c r="A22" s="256" t="s">
        <v>281</v>
      </c>
      <c r="B22" s="257">
        <v>0.05</v>
      </c>
      <c r="C22" s="258">
        <v>0.03</v>
      </c>
      <c r="D22" s="322"/>
      <c r="E22" s="322"/>
      <c r="F22" s="322"/>
      <c r="G22" s="322"/>
      <c r="H22" s="257"/>
      <c r="I22" s="259"/>
      <c r="J22" s="259"/>
      <c r="K22" s="259"/>
      <c r="L22" s="259"/>
      <c r="M22" s="259"/>
      <c r="N22" s="259"/>
      <c r="O22" s="262"/>
      <c r="P22" s="267">
        <v>0.25</v>
      </c>
      <c r="Q22" s="262"/>
      <c r="R22" s="259"/>
      <c r="S22" s="262"/>
      <c r="T22" s="259"/>
      <c r="U22" s="259"/>
      <c r="V22" s="262"/>
      <c r="W22" s="262"/>
      <c r="X22" s="250" t="str">
        <f t="shared" si="0"/>
        <v>Maharashtra</v>
      </c>
      <c r="Y22">
        <f>IFERROR(INDEX('Petroleum Products Consumption'!$F$5:$F$40,MATCH('Tax Rates'!A22,'Petroleum Products Consumption'!$A$5:$A$40,0),1),0)</f>
        <v>699</v>
      </c>
      <c r="Z22">
        <f>SUMIFS('NG Sales'!$H$6:$H$74,'NG Sales'!$I$6:$I$74,'Tax Rates'!A22,'NG Sales'!$A$6:$A$74,"Net Production (sales)")</f>
        <v>0</v>
      </c>
    </row>
    <row r="23" spans="1:26">
      <c r="A23" s="256" t="s">
        <v>282</v>
      </c>
      <c r="B23" s="257">
        <v>0.05</v>
      </c>
      <c r="C23" s="258">
        <v>0.13500000000000001</v>
      </c>
      <c r="D23" s="323"/>
      <c r="E23" s="324"/>
      <c r="F23" s="323"/>
      <c r="G23" s="324"/>
      <c r="H23" s="257"/>
      <c r="I23" s="259"/>
      <c r="J23" s="259"/>
      <c r="K23" s="259"/>
      <c r="L23" s="259"/>
      <c r="M23" s="259"/>
      <c r="N23" s="259"/>
      <c r="O23" s="262"/>
      <c r="P23" s="258">
        <v>0.2</v>
      </c>
      <c r="Q23" s="263"/>
      <c r="R23" s="259"/>
      <c r="S23" s="259"/>
      <c r="T23" s="259"/>
      <c r="U23" s="259"/>
      <c r="V23" s="262"/>
      <c r="W23" s="262"/>
      <c r="X23" s="250" t="str">
        <f t="shared" si="0"/>
        <v>Manipur</v>
      </c>
      <c r="Y23">
        <f>IFERROR(INDEX('Petroleum Products Consumption'!$F$5:$F$40,MATCH('Tax Rates'!A23,'Petroleum Products Consumption'!$A$5:$A$40,0),1),0)</f>
        <v>3.3</v>
      </c>
      <c r="Z23">
        <f>SUMIFS('NG Sales'!$H$6:$H$74,'NG Sales'!$I$6:$I$74,'Tax Rates'!A23,'NG Sales'!$A$6:$A$74,"Net Production (sales)")</f>
        <v>0</v>
      </c>
    </row>
    <row r="24" spans="1:26">
      <c r="A24" s="256" t="s">
        <v>283</v>
      </c>
      <c r="B24" s="257">
        <v>0.04</v>
      </c>
      <c r="C24" s="258">
        <v>0.14499999999999999</v>
      </c>
      <c r="D24" s="268"/>
      <c r="E24" s="260"/>
      <c r="F24" s="322"/>
      <c r="G24" s="322"/>
      <c r="H24" s="257"/>
      <c r="I24" s="259"/>
      <c r="J24" s="259"/>
      <c r="K24" s="259"/>
      <c r="L24" s="259"/>
      <c r="M24" s="259"/>
      <c r="N24" s="259"/>
      <c r="O24" s="259"/>
      <c r="P24" s="267">
        <v>0</v>
      </c>
      <c r="Q24" s="263"/>
      <c r="R24" s="259"/>
      <c r="S24" s="259"/>
      <c r="T24" s="261"/>
      <c r="U24" s="259"/>
      <c r="V24" s="259"/>
      <c r="W24" s="262"/>
      <c r="X24" s="250" t="str">
        <f t="shared" si="0"/>
        <v>Meghalaya</v>
      </c>
      <c r="Y24">
        <f>IFERROR(INDEX('Petroleum Products Consumption'!$F$5:$F$40,MATCH('Tax Rates'!A24,'Petroleum Products Consumption'!$A$5:$A$40,0),1),0)</f>
        <v>0.8</v>
      </c>
      <c r="Z24">
        <f>SUMIFS('NG Sales'!$H$6:$H$74,'NG Sales'!$I$6:$I$74,'Tax Rates'!A24,'NG Sales'!$A$6:$A$74,"Net Production (sales)")</f>
        <v>0</v>
      </c>
    </row>
    <row r="25" spans="1:26">
      <c r="A25" s="256" t="s">
        <v>284</v>
      </c>
      <c r="B25" s="257">
        <v>0.05</v>
      </c>
      <c r="C25" s="258">
        <v>0.13500000000000001</v>
      </c>
      <c r="D25" s="323"/>
      <c r="E25" s="324"/>
      <c r="F25" s="323"/>
      <c r="G25" s="324"/>
      <c r="H25" s="257"/>
      <c r="I25" s="259"/>
      <c r="J25" s="259"/>
      <c r="K25" s="259"/>
      <c r="L25" s="263"/>
      <c r="M25" s="263"/>
      <c r="N25" s="259"/>
      <c r="O25" s="262"/>
      <c r="P25" s="258">
        <v>0.1</v>
      </c>
      <c r="Q25" s="263"/>
      <c r="R25" s="259"/>
      <c r="S25" s="259"/>
      <c r="T25" s="259"/>
      <c r="U25" s="259"/>
      <c r="V25" s="259"/>
      <c r="W25" s="262"/>
      <c r="X25" s="250" t="str">
        <f t="shared" si="0"/>
        <v>Mizoram</v>
      </c>
      <c r="Y25">
        <f>IFERROR(INDEX('Petroleum Products Consumption'!$F$5:$F$40,MATCH('Tax Rates'!A25,'Petroleum Products Consumption'!$A$5:$A$40,0),1),0)</f>
        <v>0.9</v>
      </c>
      <c r="Z25">
        <f>SUMIFS('NG Sales'!$H$6:$H$74,'NG Sales'!$I$6:$I$74,'Tax Rates'!A25,'NG Sales'!$A$6:$A$74,"Net Production (sales)")</f>
        <v>0</v>
      </c>
    </row>
    <row r="26" spans="1:26">
      <c r="A26" s="256" t="s">
        <v>285</v>
      </c>
      <c r="B26" s="257">
        <v>0.05</v>
      </c>
      <c r="C26" s="265">
        <v>0.05</v>
      </c>
      <c r="D26" s="322"/>
      <c r="E26" s="322"/>
      <c r="F26" s="322"/>
      <c r="G26" s="322"/>
      <c r="H26" s="257"/>
      <c r="I26" s="264"/>
      <c r="J26" s="261"/>
      <c r="K26" s="261"/>
      <c r="L26" s="261"/>
      <c r="M26" s="261"/>
      <c r="N26" s="259"/>
      <c r="O26" s="259"/>
      <c r="P26" s="267">
        <v>0.01</v>
      </c>
      <c r="Q26" s="263"/>
      <c r="R26" s="261"/>
      <c r="S26" s="259"/>
      <c r="T26" s="261"/>
      <c r="U26" s="264"/>
      <c r="V26" s="259"/>
      <c r="W26" s="262"/>
      <c r="X26" s="250" t="str">
        <f t="shared" si="0"/>
        <v>Nagaland</v>
      </c>
      <c r="Y26">
        <f>IFERROR(INDEX('Petroleum Products Consumption'!$F$5:$F$40,MATCH('Tax Rates'!A26,'Petroleum Products Consumption'!$A$5:$A$40,0),1),0)</f>
        <v>5</v>
      </c>
      <c r="Z26">
        <f>SUMIFS('NG Sales'!$H$6:$H$74,'NG Sales'!$I$6:$I$74,'Tax Rates'!A26,'NG Sales'!$A$6:$A$74,"Net Production (sales)")</f>
        <v>0</v>
      </c>
    </row>
    <row r="27" spans="1:26">
      <c r="A27" s="256" t="s">
        <v>286</v>
      </c>
      <c r="B27" s="257">
        <v>0.05</v>
      </c>
      <c r="C27" s="258">
        <v>0.15</v>
      </c>
      <c r="D27" s="323"/>
      <c r="E27" s="324"/>
      <c r="F27" s="323"/>
      <c r="G27" s="324"/>
      <c r="H27" s="257"/>
      <c r="I27" s="261"/>
      <c r="J27" s="259"/>
      <c r="K27" s="259"/>
      <c r="L27" s="261"/>
      <c r="M27" s="259"/>
      <c r="N27" s="264"/>
      <c r="O27" s="262"/>
      <c r="P27" s="258">
        <v>0.05</v>
      </c>
      <c r="Q27" s="260"/>
      <c r="R27" s="259"/>
      <c r="S27" s="259"/>
      <c r="T27" s="259"/>
      <c r="U27" s="259"/>
      <c r="V27" s="262"/>
      <c r="W27" s="262"/>
      <c r="X27" s="250" t="str">
        <f t="shared" si="0"/>
        <v>Odisha</v>
      </c>
      <c r="Y27">
        <f>IFERROR(INDEX('Petroleum Products Consumption'!$F$5:$F$40,MATCH('Tax Rates'!A27,'Petroleum Products Consumption'!$A$5:$A$40,0),1),0)</f>
        <v>63.3</v>
      </c>
      <c r="Z27">
        <f>SUMIFS('NG Sales'!$H$6:$H$74,'NG Sales'!$I$6:$I$74,'Tax Rates'!A27,'NG Sales'!$A$6:$A$74,"Net Production (sales)")</f>
        <v>0</v>
      </c>
    </row>
    <row r="28" spans="1:26">
      <c r="A28" s="256" t="s">
        <v>287</v>
      </c>
      <c r="B28" s="257">
        <v>0.14499999999999999</v>
      </c>
      <c r="C28" s="258">
        <v>0.14499999999999999</v>
      </c>
      <c r="D28" s="322"/>
      <c r="E28" s="322"/>
      <c r="F28" s="257"/>
      <c r="G28" s="257"/>
      <c r="H28" s="257"/>
      <c r="I28" s="259"/>
      <c r="J28" s="259"/>
      <c r="K28" s="259"/>
      <c r="L28" s="259"/>
      <c r="M28" s="259"/>
      <c r="N28" s="259"/>
      <c r="O28" s="262"/>
      <c r="P28" s="258">
        <v>0.14499999999999999</v>
      </c>
      <c r="Q28" s="262"/>
      <c r="R28" s="259"/>
      <c r="S28" s="262"/>
      <c r="T28" s="259"/>
      <c r="U28" s="259"/>
      <c r="V28" s="259"/>
      <c r="W28" s="262"/>
      <c r="X28" s="250" t="str">
        <f t="shared" si="0"/>
        <v>Pondicherry</v>
      </c>
      <c r="Y28">
        <f>IFERROR(INDEX('Petroleum Products Consumption'!$F$5:$F$40,MATCH('Tax Rates'!A28,'Petroleum Products Consumption'!$A$5:$A$40,0),1),0)</f>
        <v>0</v>
      </c>
      <c r="Z28">
        <f>SUMIFS('NG Sales'!$H$6:$H$74,'NG Sales'!$I$6:$I$74,'Tax Rates'!A28,'NG Sales'!$A$6:$A$74,"Net Production (sales)")</f>
        <v>0</v>
      </c>
    </row>
    <row r="29" spans="1:26" ht="81" customHeight="1">
      <c r="A29" s="256" t="s">
        <v>288</v>
      </c>
      <c r="B29" s="257">
        <v>0.13</v>
      </c>
      <c r="C29" s="265">
        <v>0.03</v>
      </c>
      <c r="D29" s="322"/>
      <c r="E29" s="322"/>
      <c r="F29" s="268"/>
      <c r="G29" s="268"/>
      <c r="H29" s="264"/>
      <c r="I29" s="264"/>
      <c r="J29" s="261"/>
      <c r="K29" s="261"/>
      <c r="L29" s="261"/>
      <c r="M29" s="261"/>
      <c r="N29" s="261"/>
      <c r="O29" s="264"/>
      <c r="P29" s="267">
        <v>0.13</v>
      </c>
      <c r="Q29" s="269"/>
      <c r="R29" s="261"/>
      <c r="S29" s="264"/>
      <c r="T29" s="260"/>
      <c r="U29" s="261"/>
      <c r="V29" s="264"/>
      <c r="W29" s="264"/>
      <c r="X29" s="250" t="str">
        <f t="shared" si="0"/>
        <v>Punjab</v>
      </c>
      <c r="Y29">
        <f>IFERROR(INDEX('Petroleum Products Consumption'!$F$5:$F$40,MATCH('Tax Rates'!A29,'Petroleum Products Consumption'!$A$5:$A$40,0),1),0)</f>
        <v>131.80000000000001</v>
      </c>
      <c r="Z29">
        <f>SUMIFS('NG Sales'!$H$6:$H$74,'NG Sales'!$I$6:$I$74,'Tax Rates'!A29,'NG Sales'!$A$6:$A$74,"Net Production (sales)")</f>
        <v>0</v>
      </c>
    </row>
    <row r="30" spans="1:26">
      <c r="A30" s="256" t="s">
        <v>289</v>
      </c>
      <c r="B30" s="257">
        <v>0.05</v>
      </c>
      <c r="C30" s="258">
        <v>0.1</v>
      </c>
      <c r="D30" s="322"/>
      <c r="E30" s="322"/>
      <c r="F30" s="322"/>
      <c r="G30" s="322"/>
      <c r="H30" s="257"/>
      <c r="I30" s="259"/>
      <c r="J30" s="259"/>
      <c r="K30" s="259"/>
      <c r="L30" s="259"/>
      <c r="M30" s="259"/>
      <c r="N30" s="259"/>
      <c r="O30" s="259"/>
      <c r="P30" s="258">
        <v>0.26</v>
      </c>
      <c r="Q30" s="262"/>
      <c r="R30" s="259"/>
      <c r="S30" s="262"/>
      <c r="T30" s="259"/>
      <c r="U30" s="259"/>
      <c r="V30" s="259"/>
      <c r="W30" s="262"/>
      <c r="X30" s="250" t="str">
        <f t="shared" si="0"/>
        <v>Rajasthan</v>
      </c>
      <c r="Y30">
        <f>IFERROR(INDEX('Petroleum Products Consumption'!$F$5:$F$40,MATCH('Tax Rates'!A30,'Petroleum Products Consumption'!$A$5:$A$40,0),1),0)</f>
        <v>141.4</v>
      </c>
      <c r="Z30" s="70">
        <f>SUMIFS('NG Sales'!$H$6:$H$74,'NG Sales'!$I$6:$I$74,'Tax Rates'!A30,'NG Sales'!$A$6:$A$74,"Net Production (sales)")</f>
        <v>1785.88</v>
      </c>
    </row>
    <row r="31" spans="1:26">
      <c r="A31" s="256" t="s">
        <v>290</v>
      </c>
      <c r="B31" s="257">
        <v>4.4999999999999998E-2</v>
      </c>
      <c r="C31" s="258">
        <v>4.4999999999999998E-2</v>
      </c>
      <c r="D31" s="322"/>
      <c r="E31" s="322"/>
      <c r="F31" s="324"/>
      <c r="G31" s="324"/>
      <c r="H31" s="257"/>
      <c r="I31" s="259"/>
      <c r="J31" s="259"/>
      <c r="K31" s="260"/>
      <c r="L31" s="259"/>
      <c r="M31" s="259"/>
      <c r="N31" s="259"/>
      <c r="O31" s="262"/>
      <c r="P31" s="267">
        <v>0.01</v>
      </c>
      <c r="Q31" s="263"/>
      <c r="R31" s="259"/>
      <c r="S31" s="259"/>
      <c r="T31" s="264"/>
      <c r="U31" s="259"/>
      <c r="V31" s="259"/>
      <c r="W31" s="262"/>
      <c r="X31" s="250" t="str">
        <f t="shared" si="0"/>
        <v>Sikkim</v>
      </c>
      <c r="Y31">
        <f>IFERROR(INDEX('Petroleum Products Consumption'!$F$5:$F$40,MATCH('Tax Rates'!A31,'Petroleum Products Consumption'!$A$5:$A$40,0),1),0)</f>
        <v>0.8</v>
      </c>
      <c r="Z31">
        <f>SUMIFS('NG Sales'!$H$6:$H$74,'NG Sales'!$I$6:$I$74,'Tax Rates'!A31,'NG Sales'!$A$6:$A$74,"Net Production (sales)")</f>
        <v>0</v>
      </c>
    </row>
    <row r="32" spans="1:26" ht="19.5">
      <c r="A32" s="256" t="s">
        <v>291</v>
      </c>
      <c r="B32" s="257">
        <v>0.2</v>
      </c>
      <c r="C32" s="258">
        <v>0.2</v>
      </c>
      <c r="D32" s="323"/>
      <c r="E32" s="324"/>
      <c r="F32" s="323"/>
      <c r="G32" s="324"/>
      <c r="H32" s="257"/>
      <c r="I32" s="259"/>
      <c r="J32" s="259"/>
      <c r="K32" s="259"/>
      <c r="L32" s="259"/>
      <c r="M32" s="259"/>
      <c r="N32" s="259"/>
      <c r="O32" s="259"/>
      <c r="P32" s="258">
        <v>0.03</v>
      </c>
      <c r="Q32" s="262"/>
      <c r="R32" s="261"/>
      <c r="S32" s="259"/>
      <c r="T32" s="259"/>
      <c r="U32" s="259"/>
      <c r="V32" s="259"/>
      <c r="W32" s="259"/>
      <c r="X32" s="250" t="str">
        <f t="shared" si="0"/>
        <v>Silvassa/DNH</v>
      </c>
      <c r="Y32">
        <f>IFERROR(INDEX('Petroleum Products Consumption'!$F$5:$F$40,MATCH('Tax Rates'!A32,'Petroleum Products Consumption'!$A$5:$A$40,0),1),0)</f>
        <v>0</v>
      </c>
      <c r="Z32">
        <f>SUMIFS('NG Sales'!$H$6:$H$74,'NG Sales'!$I$6:$I$74,'Tax Rates'!A32,'NG Sales'!$A$6:$A$74,"Net Production (sales)")</f>
        <v>0</v>
      </c>
    </row>
    <row r="33" spans="1:26">
      <c r="A33" s="256" t="s">
        <v>292</v>
      </c>
      <c r="B33" s="257">
        <v>0.05</v>
      </c>
      <c r="C33" s="258">
        <v>0.05</v>
      </c>
      <c r="D33" s="322"/>
      <c r="E33" s="322"/>
      <c r="F33" s="322"/>
      <c r="G33" s="322"/>
      <c r="H33" s="257"/>
      <c r="I33" s="259"/>
      <c r="J33" s="259"/>
      <c r="K33" s="259"/>
      <c r="L33" s="259"/>
      <c r="M33" s="259"/>
      <c r="N33" s="259"/>
      <c r="O33" s="262"/>
      <c r="P33" s="258">
        <v>0.01</v>
      </c>
      <c r="Q33" s="262"/>
      <c r="R33" s="259"/>
      <c r="S33" s="259"/>
      <c r="T33" s="259"/>
      <c r="U33" s="259"/>
      <c r="V33" s="259"/>
      <c r="W33" s="259"/>
      <c r="X33" s="250" t="str">
        <f t="shared" si="0"/>
        <v>Tamil Nadu</v>
      </c>
      <c r="Y33">
        <f>IFERROR(INDEX('Petroleum Products Consumption'!$F$5:$F$40,MATCH('Tax Rates'!A33,'Petroleum Products Consumption'!$A$5:$A$40,0),1),0)</f>
        <v>0</v>
      </c>
      <c r="Z33" s="70">
        <f>SUMIFS('NG Sales'!$H$6:$H$74,'NG Sales'!$I$6:$I$74,'Tax Rates'!A33,'NG Sales'!$A$6:$A$74,"Net Production (sales)")</f>
        <v>1038.08</v>
      </c>
    </row>
    <row r="34" spans="1:26">
      <c r="A34" s="256" t="s">
        <v>293</v>
      </c>
      <c r="B34" s="257">
        <v>0.05</v>
      </c>
      <c r="C34" s="258">
        <v>0.14499999999999999</v>
      </c>
      <c r="D34" s="323"/>
      <c r="E34" s="324"/>
      <c r="F34" s="323"/>
      <c r="G34" s="324"/>
      <c r="H34" s="257"/>
      <c r="I34" s="259"/>
      <c r="J34" s="259"/>
      <c r="K34" s="259"/>
      <c r="L34" s="259"/>
      <c r="M34" s="259"/>
      <c r="N34" s="261"/>
      <c r="O34" s="262"/>
      <c r="P34" s="258">
        <v>0.01</v>
      </c>
      <c r="Q34" s="262"/>
      <c r="R34" s="259"/>
      <c r="S34" s="259"/>
      <c r="T34" s="259"/>
      <c r="U34" s="259"/>
      <c r="V34" s="259"/>
      <c r="W34" s="262"/>
      <c r="X34" s="250" t="str">
        <f t="shared" si="0"/>
        <v>Telangana</v>
      </c>
      <c r="Y34">
        <f>IFERROR(INDEX('Petroleum Products Consumption'!$F$5:$F$40,MATCH('Tax Rates'!A34,'Petroleum Products Consumption'!$A$5:$A$40,0),1),0)</f>
        <v>314.89999999999998</v>
      </c>
      <c r="Z34">
        <f>SUMIFS('NG Sales'!$H$6:$H$74,'NG Sales'!$I$6:$I$74,'Tax Rates'!A34,'NG Sales'!$A$6:$A$74,"Net Production (sales)")</f>
        <v>0</v>
      </c>
    </row>
    <row r="35" spans="1:26">
      <c r="A35" s="256" t="s">
        <v>294</v>
      </c>
      <c r="B35" s="257">
        <v>0.05</v>
      </c>
      <c r="C35" s="258">
        <v>0.14499999999999999</v>
      </c>
      <c r="D35" s="323"/>
      <c r="E35" s="324"/>
      <c r="F35" s="323"/>
      <c r="G35" s="324"/>
      <c r="H35" s="257"/>
      <c r="I35" s="259"/>
      <c r="J35" s="259"/>
      <c r="K35" s="259"/>
      <c r="L35" s="263"/>
      <c r="M35" s="259"/>
      <c r="N35" s="259"/>
      <c r="O35" s="262"/>
      <c r="P35" s="258">
        <v>0.01</v>
      </c>
      <c r="Q35" s="263"/>
      <c r="R35" s="259"/>
      <c r="S35" s="259"/>
      <c r="T35" s="259"/>
      <c r="U35" s="259"/>
      <c r="V35" s="259"/>
      <c r="W35" s="262"/>
      <c r="X35" s="250" t="str">
        <f t="shared" si="0"/>
        <v>Tripura</v>
      </c>
      <c r="Y35">
        <f>IFERROR(INDEX('Petroleum Products Consumption'!$F$5:$F$40,MATCH('Tax Rates'!A35,'Petroleum Products Consumption'!$A$5:$A$40,0),1),0)</f>
        <v>4.4000000000000004</v>
      </c>
      <c r="Z35" s="70">
        <f>SUMIFS('NG Sales'!$H$6:$H$74,'NG Sales'!$I$6:$I$74,'Tax Rates'!A35,'NG Sales'!$A$6:$A$74,"Net Production (sales)")</f>
        <v>1527.47</v>
      </c>
    </row>
    <row r="36" spans="1:26" ht="19.5">
      <c r="A36" s="256" t="s">
        <v>295</v>
      </c>
      <c r="B36" s="257">
        <v>0.04</v>
      </c>
      <c r="C36" s="266">
        <v>0.21</v>
      </c>
      <c r="D36" s="322"/>
      <c r="E36" s="322"/>
      <c r="F36" s="325"/>
      <c r="G36" s="325"/>
      <c r="H36" s="257"/>
      <c r="I36" s="259"/>
      <c r="J36" s="261"/>
      <c r="K36" s="261"/>
      <c r="L36" s="261"/>
      <c r="M36" s="261"/>
      <c r="N36" s="259"/>
      <c r="O36" s="262"/>
      <c r="P36" s="267">
        <v>0.01</v>
      </c>
      <c r="Q36" s="262"/>
      <c r="R36" s="259"/>
      <c r="S36" s="263"/>
      <c r="T36" s="261"/>
      <c r="U36" s="259"/>
      <c r="V36" s="263"/>
      <c r="W36" s="264"/>
      <c r="X36" s="250" t="str">
        <f t="shared" si="0"/>
        <v>Uttar Pradesh</v>
      </c>
      <c r="Y36">
        <f>IFERROR(INDEX('Petroleum Products Consumption'!$F$5:$F$40,MATCH('Tax Rates'!A36,'Petroleum Products Consumption'!$A$5:$A$40,0),1),0)</f>
        <v>211.1</v>
      </c>
      <c r="Z36">
        <f>SUMIFS('NG Sales'!$H$6:$H$74,'NG Sales'!$I$6:$I$74,'Tax Rates'!A36,'NG Sales'!$A$6:$A$74,"Net Production (sales)")</f>
        <v>0</v>
      </c>
    </row>
    <row r="37" spans="1:26">
      <c r="A37" s="256" t="s">
        <v>296</v>
      </c>
      <c r="B37" s="257">
        <v>0.05</v>
      </c>
      <c r="C37" s="267">
        <v>0.2</v>
      </c>
      <c r="D37" s="322"/>
      <c r="E37" s="322"/>
      <c r="F37" s="322"/>
      <c r="G37" s="322"/>
      <c r="H37" s="257"/>
      <c r="I37" s="259"/>
      <c r="J37" s="259"/>
      <c r="K37" s="260"/>
      <c r="L37" s="259"/>
      <c r="M37" s="259"/>
      <c r="N37" s="259"/>
      <c r="O37" s="262"/>
      <c r="P37" s="258">
        <v>0.02</v>
      </c>
      <c r="Q37" s="262"/>
      <c r="R37" s="259"/>
      <c r="S37" s="259"/>
      <c r="T37" s="259"/>
      <c r="U37" s="259"/>
      <c r="V37" s="262"/>
      <c r="W37" s="262"/>
      <c r="X37" s="250" t="str">
        <f t="shared" si="0"/>
        <v>Uttarakhand</v>
      </c>
      <c r="Y37">
        <f>IFERROR(INDEX('Petroleum Products Consumption'!$F$5:$F$40,MATCH('Tax Rates'!A37,'Petroleum Products Consumption'!$A$5:$A$40,0),1),0)</f>
        <v>15.5</v>
      </c>
      <c r="Z37">
        <f>SUMIFS('NG Sales'!$H$6:$H$74,'NG Sales'!$I$6:$I$74,'Tax Rates'!A37,'NG Sales'!$A$6:$A$74,"Net Production (sales)")</f>
        <v>0</v>
      </c>
    </row>
    <row r="38" spans="1:26">
      <c r="A38" s="256" t="s">
        <v>297</v>
      </c>
      <c r="B38" s="257">
        <v>0.05</v>
      </c>
      <c r="C38" s="258">
        <v>0.05</v>
      </c>
      <c r="D38" s="322"/>
      <c r="E38" s="322"/>
      <c r="F38" s="322"/>
      <c r="G38" s="322"/>
      <c r="H38" s="257"/>
      <c r="I38" s="259"/>
      <c r="J38" s="261"/>
      <c r="K38" s="259"/>
      <c r="L38" s="259"/>
      <c r="M38" s="259"/>
      <c r="N38" s="259"/>
      <c r="O38" s="262"/>
      <c r="P38" s="267">
        <v>0</v>
      </c>
      <c r="Q38" s="263"/>
      <c r="R38" s="262"/>
      <c r="S38" s="262"/>
      <c r="T38" s="263"/>
      <c r="U38" s="259"/>
      <c r="V38" s="259"/>
      <c r="W38" s="262"/>
      <c r="X38" s="250" t="str">
        <f t="shared" si="0"/>
        <v>West Bengal</v>
      </c>
      <c r="Y38">
        <f>IFERROR(INDEX('Petroleum Products Consumption'!$F$5:$F$40,MATCH('Tax Rates'!A38,'Petroleum Products Consumption'!$A$5:$A$40,0),1),0)</f>
        <v>273.39999999999998</v>
      </c>
      <c r="Z38" s="70">
        <f>SUMIFS('NG Sales'!$H$6:$H$74,'NG Sales'!$I$6:$I$74,'Tax Rates'!A38,'NG Sales'!$A$6:$A$74,"Net Production (sales)")</f>
        <v>296.51</v>
      </c>
    </row>
    <row r="39" spans="1:26" ht="29.25">
      <c r="A39" s="256" t="s">
        <v>298</v>
      </c>
      <c r="B39" s="257">
        <v>0.06</v>
      </c>
      <c r="C39" s="258">
        <v>0.1</v>
      </c>
      <c r="D39" s="54"/>
      <c r="E39" s="54"/>
      <c r="F39" s="54"/>
      <c r="G39" s="54"/>
      <c r="H39" s="54"/>
      <c r="I39" s="54"/>
      <c r="J39" s="54"/>
      <c r="K39" s="54"/>
      <c r="L39" s="54"/>
      <c r="M39" s="54"/>
      <c r="N39" s="54"/>
      <c r="O39" s="54"/>
      <c r="P39" s="258">
        <v>0.01</v>
      </c>
      <c r="Q39" s="54"/>
      <c r="R39" s="54"/>
      <c r="S39" s="54"/>
      <c r="T39" s="54"/>
      <c r="U39" s="54"/>
      <c r="V39" s="54"/>
      <c r="W39" s="54"/>
      <c r="X39" s="250" t="str">
        <f t="shared" si="0"/>
        <v>Andaman &amp; Nicobar Islands</v>
      </c>
      <c r="Y39">
        <f>IFERROR(INDEX('Petroleum Products Consumption'!$F$5:$F$40,MATCH('Tax Rates'!A39,'Petroleum Products Consumption'!$A$5:$A$40,0),1),0)</f>
        <v>0</v>
      </c>
      <c r="Z39">
        <f>SUMIFS('NG Sales'!$H$6:$H$74,'NG Sales'!$I$6:$I$74,'Tax Rates'!A39,'NG Sales'!$A$6:$A$74,"Net Production (sales)")</f>
        <v>0</v>
      </c>
    </row>
    <row r="40" spans="1:26">
      <c r="A40" s="256" t="s">
        <v>299</v>
      </c>
      <c r="B40" s="257">
        <v>0.14499999999999999</v>
      </c>
      <c r="C40" s="258">
        <v>0.21</v>
      </c>
      <c r="D40" s="54"/>
      <c r="E40" s="54"/>
      <c r="F40" s="54"/>
      <c r="G40" s="54"/>
      <c r="H40" s="54"/>
      <c r="I40" s="54"/>
      <c r="J40" s="54"/>
      <c r="K40" s="54"/>
      <c r="L40" s="54"/>
      <c r="M40" s="54"/>
      <c r="N40" s="54"/>
      <c r="O40" s="54"/>
      <c r="P40" s="258">
        <v>0.01</v>
      </c>
      <c r="Q40" s="54"/>
      <c r="R40" s="54"/>
      <c r="S40" s="54"/>
      <c r="T40" s="54"/>
      <c r="U40" s="54"/>
      <c r="V40" s="54"/>
      <c r="W40" s="54"/>
      <c r="X40" s="253" t="str">
        <f t="shared" si="0"/>
        <v>Ladakh</v>
      </c>
      <c r="Y40">
        <f>IFERROR(INDEX('Petroleum Products Consumption'!$F$5:$F$40,MATCH('Tax Rates'!A40,'Petroleum Products Consumption'!$A$5:$A$40,0),1),0)</f>
        <v>0</v>
      </c>
      <c r="Z40">
        <f>SUMIFS('NG Sales'!$H$6:$H$74,'NG Sales'!$I$6:$I$74,'Tax Rates'!A40,'NG Sales'!$A$6:$A$74,"Net Production (sales)")</f>
        <v>0</v>
      </c>
    </row>
    <row r="41" spans="1:26">
      <c r="A41" s="251"/>
      <c r="B41" s="252"/>
      <c r="X41" s="251"/>
    </row>
    <row r="42" spans="1:26">
      <c r="A42" s="55" t="s">
        <v>300</v>
      </c>
    </row>
    <row r="43" spans="1:26">
      <c r="A43" s="55" t="s">
        <v>301</v>
      </c>
    </row>
  </sheetData>
  <mergeCells count="58">
    <mergeCell ref="D7:E7"/>
    <mergeCell ref="F7:G7"/>
    <mergeCell ref="A1:H1"/>
    <mergeCell ref="A2:H2"/>
    <mergeCell ref="A3:H3"/>
    <mergeCell ref="D6:E6"/>
    <mergeCell ref="F6:G6"/>
    <mergeCell ref="D9:E9"/>
    <mergeCell ref="F9:G9"/>
    <mergeCell ref="D10:E10"/>
    <mergeCell ref="F10:G10"/>
    <mergeCell ref="D11:E11"/>
    <mergeCell ref="F11:G11"/>
    <mergeCell ref="D13:E13"/>
    <mergeCell ref="F13:G13"/>
    <mergeCell ref="D14:E14"/>
    <mergeCell ref="F14:G14"/>
    <mergeCell ref="D16:E16"/>
    <mergeCell ref="F16:G16"/>
    <mergeCell ref="D17:E17"/>
    <mergeCell ref="F17:G17"/>
    <mergeCell ref="D18:E18"/>
    <mergeCell ref="F18:G18"/>
    <mergeCell ref="D20:E20"/>
    <mergeCell ref="F20:G20"/>
    <mergeCell ref="D27:E27"/>
    <mergeCell ref="F27:G27"/>
    <mergeCell ref="D21:E21"/>
    <mergeCell ref="F21:G21"/>
    <mergeCell ref="D22:E22"/>
    <mergeCell ref="F22:G22"/>
    <mergeCell ref="D23:E23"/>
    <mergeCell ref="F23:G23"/>
    <mergeCell ref="F24:G24"/>
    <mergeCell ref="D25:E25"/>
    <mergeCell ref="F25:G25"/>
    <mergeCell ref="D26:E26"/>
    <mergeCell ref="F26:G26"/>
    <mergeCell ref="D28:E28"/>
    <mergeCell ref="D29:E29"/>
    <mergeCell ref="D30:E30"/>
    <mergeCell ref="F30:G30"/>
    <mergeCell ref="D31:E31"/>
    <mergeCell ref="F31:G31"/>
    <mergeCell ref="D32:E32"/>
    <mergeCell ref="F32:G32"/>
    <mergeCell ref="D33:E33"/>
    <mergeCell ref="F33:G33"/>
    <mergeCell ref="D34:E34"/>
    <mergeCell ref="F34:G34"/>
    <mergeCell ref="D38:E38"/>
    <mergeCell ref="F38:G38"/>
    <mergeCell ref="D35:E35"/>
    <mergeCell ref="F35:G35"/>
    <mergeCell ref="D36:E36"/>
    <mergeCell ref="F36:G36"/>
    <mergeCell ref="D37:E37"/>
    <mergeCell ref="F37:G37"/>
  </mergeCell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7"/>
  </sheetPr>
  <dimension ref="A1:G80"/>
  <sheetViews>
    <sheetView topLeftCell="E37" workbookViewId="0">
      <selection activeCell="A26" sqref="A26"/>
    </sheetView>
  </sheetViews>
  <sheetFormatPr defaultColWidth="9.140625" defaultRowHeight="15"/>
  <cols>
    <col min="1" max="1" width="22.140625" bestFit="1" customWidth="1"/>
    <col min="2" max="2" width="27" bestFit="1" customWidth="1"/>
    <col min="3" max="4" width="20.42578125" bestFit="1" customWidth="1"/>
    <col min="5" max="5" width="28.85546875" bestFit="1" customWidth="1"/>
    <col min="6" max="6" width="20.42578125" bestFit="1" customWidth="1"/>
    <col min="7" max="7" width="11.5703125" customWidth="1"/>
  </cols>
  <sheetData>
    <row r="1" spans="1:7">
      <c r="A1" s="18" t="s">
        <v>302</v>
      </c>
      <c r="B1" s="18"/>
      <c r="C1" s="18"/>
      <c r="D1" s="18"/>
      <c r="E1" s="18"/>
      <c r="F1" s="18"/>
      <c r="G1" s="18"/>
    </row>
    <row r="2" spans="1:7" ht="15.75" thickBot="1">
      <c r="A2" s="270" t="s">
        <v>303</v>
      </c>
      <c r="B2" s="271" t="s">
        <v>304</v>
      </c>
      <c r="C2" s="271" t="s">
        <v>305</v>
      </c>
      <c r="D2" s="271" t="s">
        <v>306</v>
      </c>
      <c r="E2" s="271" t="s">
        <v>307</v>
      </c>
      <c r="F2" s="271" t="s">
        <v>308</v>
      </c>
      <c r="G2" s="272" t="s">
        <v>309</v>
      </c>
    </row>
    <row r="3" spans="1:7" ht="15.75" thickBot="1">
      <c r="A3" s="273" t="s">
        <v>310</v>
      </c>
      <c r="B3" s="274">
        <v>6</v>
      </c>
      <c r="C3" s="274">
        <v>6</v>
      </c>
      <c r="D3" s="274">
        <v>6</v>
      </c>
      <c r="E3" s="274">
        <v>6</v>
      </c>
      <c r="F3" s="274">
        <v>6</v>
      </c>
      <c r="G3" s="275"/>
    </row>
    <row r="4" spans="1:7" ht="15.75" thickBot="1">
      <c r="A4" s="273" t="s">
        <v>311</v>
      </c>
      <c r="B4" s="278">
        <v>0.05</v>
      </c>
      <c r="C4" s="278">
        <v>0.05</v>
      </c>
      <c r="D4" s="278">
        <v>0.05</v>
      </c>
      <c r="E4" s="278">
        <v>0.05</v>
      </c>
      <c r="F4" s="278">
        <v>0.05</v>
      </c>
      <c r="G4" s="314">
        <v>0.05</v>
      </c>
    </row>
    <row r="5" spans="1:7" ht="15.75" thickBot="1">
      <c r="A5" s="273" t="s">
        <v>312</v>
      </c>
      <c r="B5" s="276">
        <v>0.06</v>
      </c>
      <c r="C5" s="276">
        <v>0.06</v>
      </c>
      <c r="D5" s="274">
        <v>6</v>
      </c>
      <c r="E5" s="276">
        <v>0.06</v>
      </c>
      <c r="F5" s="276">
        <v>0.06</v>
      </c>
      <c r="G5" s="277"/>
    </row>
    <row r="6" spans="1:7" ht="15.75" thickBot="1">
      <c r="A6" s="273" t="s">
        <v>313</v>
      </c>
      <c r="B6" s="274">
        <v>9</v>
      </c>
      <c r="C6" s="274">
        <v>11</v>
      </c>
      <c r="D6" s="274">
        <v>0</v>
      </c>
      <c r="E6" s="274">
        <v>11</v>
      </c>
      <c r="F6" s="274">
        <v>11</v>
      </c>
      <c r="G6" s="275"/>
    </row>
    <row r="7" spans="1:7" ht="15.75" thickBot="1">
      <c r="A7" s="273" t="s">
        <v>314</v>
      </c>
      <c r="B7" s="276">
        <v>0.05</v>
      </c>
      <c r="C7" s="276">
        <v>0.05</v>
      </c>
      <c r="D7" s="276">
        <v>0.05</v>
      </c>
      <c r="E7" s="276">
        <v>0.05</v>
      </c>
      <c r="F7" s="276">
        <v>0.05</v>
      </c>
      <c r="G7" s="277">
        <v>0.05</v>
      </c>
    </row>
    <row r="8" spans="1:7" ht="15.75" thickBot="1">
      <c r="A8" s="273" t="s">
        <v>315</v>
      </c>
      <c r="B8" s="274">
        <v>20</v>
      </c>
      <c r="C8" s="274">
        <v>70</v>
      </c>
      <c r="D8" s="274">
        <v>20</v>
      </c>
      <c r="E8" s="274">
        <v>70</v>
      </c>
      <c r="F8" s="274">
        <v>70</v>
      </c>
      <c r="G8" s="275"/>
    </row>
    <row r="9" spans="1:7" ht="15.75" thickBot="1">
      <c r="A9" s="273" t="s">
        <v>316</v>
      </c>
      <c r="B9" s="278">
        <v>0.11249999999999999</v>
      </c>
      <c r="C9" s="276">
        <v>0.2</v>
      </c>
      <c r="D9" s="274">
        <v>0</v>
      </c>
      <c r="E9" s="276">
        <v>0.1</v>
      </c>
      <c r="F9" s="276">
        <v>0.15</v>
      </c>
      <c r="G9" s="275"/>
    </row>
    <row r="10" spans="1:7" ht="15.75" thickBot="1">
      <c r="A10" s="273" t="s">
        <v>317</v>
      </c>
      <c r="B10" s="274">
        <v>10</v>
      </c>
      <c r="C10" s="274">
        <v>10</v>
      </c>
      <c r="D10" s="274">
        <v>0</v>
      </c>
      <c r="E10" s="274">
        <v>10</v>
      </c>
      <c r="F10" s="274">
        <v>10</v>
      </c>
      <c r="G10" s="275">
        <v>10</v>
      </c>
    </row>
    <row r="11" spans="1:7" ht="15.75" thickBot="1">
      <c r="A11" s="273" t="s">
        <v>318</v>
      </c>
      <c r="B11" s="276">
        <v>0.03</v>
      </c>
      <c r="C11" s="276">
        <v>0.08</v>
      </c>
      <c r="D11" s="276">
        <v>0.1</v>
      </c>
      <c r="E11" s="276">
        <v>7.0000000000000007E-2</v>
      </c>
      <c r="F11" s="276">
        <v>0.11</v>
      </c>
      <c r="G11" s="277">
        <v>0.1</v>
      </c>
    </row>
    <row r="12" spans="1:7" ht="15.75" thickBot="1">
      <c r="A12" s="273" t="s">
        <v>319</v>
      </c>
      <c r="B12" s="276">
        <v>0.15</v>
      </c>
      <c r="C12" s="276">
        <v>0.15</v>
      </c>
      <c r="D12" s="276">
        <v>0.15</v>
      </c>
      <c r="E12" s="276">
        <v>0.15</v>
      </c>
      <c r="F12" s="276">
        <v>0.15</v>
      </c>
      <c r="G12" s="277">
        <v>0.15</v>
      </c>
    </row>
    <row r="13" spans="1:7" ht="15.75" thickBot="1">
      <c r="A13" s="273" t="s">
        <v>320</v>
      </c>
      <c r="B13" s="274">
        <v>22</v>
      </c>
      <c r="C13" s="274">
        <v>27</v>
      </c>
      <c r="D13" s="274">
        <v>2</v>
      </c>
      <c r="E13" s="274">
        <v>5</v>
      </c>
      <c r="F13" s="274">
        <v>5</v>
      </c>
      <c r="G13" s="275">
        <v>15</v>
      </c>
    </row>
    <row r="14" spans="1:7" ht="15.75" thickBot="1">
      <c r="A14" s="273" t="s">
        <v>321</v>
      </c>
      <c r="B14" s="276">
        <v>0.09</v>
      </c>
      <c r="C14" s="276">
        <v>0.09</v>
      </c>
      <c r="D14" s="276">
        <v>0.09</v>
      </c>
      <c r="E14" s="276">
        <v>0.09</v>
      </c>
      <c r="F14" s="276">
        <v>0.09</v>
      </c>
      <c r="G14" s="277">
        <v>0.09</v>
      </c>
    </row>
    <row r="15" spans="1:7" ht="15.75" thickBot="1">
      <c r="A15" s="273" t="s">
        <v>322</v>
      </c>
      <c r="B15" s="276">
        <v>0.1</v>
      </c>
      <c r="C15" s="276">
        <v>0.1</v>
      </c>
      <c r="D15" s="276">
        <v>0.1</v>
      </c>
      <c r="E15" s="276">
        <v>0.1</v>
      </c>
      <c r="F15" s="274">
        <v>10</v>
      </c>
      <c r="G15" s="275"/>
    </row>
    <row r="16" spans="1:7" ht="15.75" thickBot="1">
      <c r="A16" s="273" t="s">
        <v>323</v>
      </c>
      <c r="B16" s="278">
        <v>0.105</v>
      </c>
      <c r="C16" s="278">
        <v>0.12</v>
      </c>
      <c r="D16" s="274"/>
      <c r="E16" s="276">
        <v>0.09</v>
      </c>
      <c r="F16" s="276">
        <v>0.15</v>
      </c>
      <c r="G16" s="275"/>
    </row>
    <row r="17" spans="1:7" ht="15.75" thickBot="1">
      <c r="A17" s="273" t="s">
        <v>324</v>
      </c>
      <c r="B17" s="276">
        <v>0.16</v>
      </c>
      <c r="C17" s="276">
        <v>0.21</v>
      </c>
      <c r="D17" s="274"/>
      <c r="E17" s="276">
        <v>7.4999999999999997E-2</v>
      </c>
      <c r="F17" s="276">
        <v>7.4999999999999997E-2</v>
      </c>
      <c r="G17" s="275"/>
    </row>
    <row r="18" spans="1:7" ht="15.75" thickBot="1">
      <c r="A18" s="273" t="s">
        <v>325</v>
      </c>
      <c r="B18" s="276"/>
      <c r="C18" s="276"/>
      <c r="D18" s="276"/>
      <c r="E18" s="274"/>
      <c r="F18" s="274"/>
      <c r="G18" s="275"/>
    </row>
    <row r="19" spans="1:7" ht="15.75" thickBot="1">
      <c r="A19" s="273" t="s">
        <v>326</v>
      </c>
      <c r="B19" s="274">
        <v>5</v>
      </c>
      <c r="C19" s="274">
        <v>6</v>
      </c>
      <c r="D19" s="274">
        <v>6</v>
      </c>
      <c r="E19" s="279">
        <v>4.166666666666667</v>
      </c>
      <c r="F19" s="279">
        <v>4.166666666666667</v>
      </c>
      <c r="G19" s="275"/>
    </row>
    <row r="20" spans="1:7" ht="15.75" thickBot="1">
      <c r="A20" s="273" t="s">
        <v>327</v>
      </c>
      <c r="B20" s="276">
        <v>0.04</v>
      </c>
      <c r="C20" s="276">
        <v>0.04</v>
      </c>
      <c r="D20" s="276">
        <v>0.02</v>
      </c>
      <c r="E20" s="276">
        <v>0.05</v>
      </c>
      <c r="F20" s="276">
        <v>0.08</v>
      </c>
      <c r="G20" s="275"/>
    </row>
    <row r="21" spans="1:7" ht="15.75" thickBot="1">
      <c r="A21" s="273" t="s">
        <v>328</v>
      </c>
      <c r="B21" s="276">
        <v>0.13</v>
      </c>
      <c r="C21" s="276">
        <v>0.13</v>
      </c>
      <c r="D21" s="274"/>
      <c r="E21" s="276">
        <v>0.13</v>
      </c>
      <c r="F21" s="276">
        <v>0.13</v>
      </c>
      <c r="G21" s="277"/>
    </row>
    <row r="22" spans="1:7" ht="15.75" thickBot="1">
      <c r="A22" s="273" t="s">
        <v>329</v>
      </c>
      <c r="B22" s="274">
        <v>40</v>
      </c>
      <c r="C22" s="274">
        <v>40</v>
      </c>
      <c r="D22" s="274">
        <v>4</v>
      </c>
      <c r="E22" s="274">
        <v>40</v>
      </c>
      <c r="F22" s="274">
        <v>40</v>
      </c>
      <c r="G22" s="275">
        <v>40</v>
      </c>
    </row>
    <row r="23" spans="1:7" ht="15.75" thickBot="1">
      <c r="A23" s="273" t="s">
        <v>330</v>
      </c>
      <c r="B23" s="274"/>
      <c r="C23" s="276">
        <v>0.05</v>
      </c>
      <c r="D23" s="274"/>
      <c r="E23" s="276">
        <v>0.05</v>
      </c>
      <c r="F23" s="276">
        <v>0.05</v>
      </c>
      <c r="G23" s="277">
        <v>0.05</v>
      </c>
    </row>
    <row r="24" spans="1:7" ht="15.75" thickBot="1">
      <c r="A24" s="273" t="s">
        <v>331</v>
      </c>
      <c r="B24" s="274">
        <v>22.5</v>
      </c>
      <c r="C24" s="274">
        <v>35</v>
      </c>
      <c r="D24" s="274"/>
      <c r="E24" s="274">
        <v>40</v>
      </c>
      <c r="F24" s="274">
        <v>60</v>
      </c>
      <c r="G24" s="275"/>
    </row>
    <row r="25" spans="1:7" ht="15.75" thickBot="1">
      <c r="A25" s="273" t="s">
        <v>332</v>
      </c>
      <c r="B25" s="276">
        <v>0.05</v>
      </c>
      <c r="C25" s="315">
        <v>7.4999999999999997E-2</v>
      </c>
      <c r="D25" s="274"/>
      <c r="E25" s="315">
        <v>7.4999999999999997E-2</v>
      </c>
      <c r="F25" s="315">
        <v>7.4999999999999997E-2</v>
      </c>
      <c r="G25" s="275"/>
    </row>
    <row r="26" spans="1:7" ht="15.75" thickBot="1">
      <c r="A26" s="280" t="s">
        <v>333</v>
      </c>
      <c r="B26" s="281">
        <v>0.1</v>
      </c>
      <c r="C26" s="282">
        <v>0.125</v>
      </c>
      <c r="D26" s="283"/>
      <c r="E26" s="283">
        <v>7.4999999999999997E-2</v>
      </c>
      <c r="F26" s="281">
        <v>0.15</v>
      </c>
      <c r="G26" s="284"/>
    </row>
    <row r="27" spans="1:7">
      <c r="A27" s="126" t="s">
        <v>334</v>
      </c>
      <c r="B27" s="4" t="s">
        <v>1440</v>
      </c>
    </row>
    <row r="28" spans="1:7">
      <c r="A28" s="18" t="s">
        <v>335</v>
      </c>
      <c r="B28" s="18"/>
      <c r="C28" s="18"/>
      <c r="D28" s="18"/>
      <c r="E28" s="18"/>
      <c r="F28" s="18"/>
      <c r="G28" s="18"/>
    </row>
    <row r="29" spans="1:7" ht="15.75" thickBot="1">
      <c r="A29" s="121" t="s">
        <v>303</v>
      </c>
      <c r="B29" s="122" t="s">
        <v>304</v>
      </c>
      <c r="C29" s="122" t="s">
        <v>305</v>
      </c>
      <c r="D29" s="122" t="s">
        <v>306</v>
      </c>
      <c r="E29" s="122" t="s">
        <v>307</v>
      </c>
      <c r="F29" s="122" t="s">
        <v>308</v>
      </c>
      <c r="G29" s="123" t="s">
        <v>309</v>
      </c>
    </row>
    <row r="30" spans="1:7" ht="15.75" thickBot="1">
      <c r="A30" s="124" t="s">
        <v>310</v>
      </c>
      <c r="B30" s="127">
        <f>IF(B3&lt;1,B3,B3/INDEX('Electricity Tariffs and Consump'!$C$4:$G$35,MATCH('Electricity Tax Rates'!$A3,'Electricity Tariffs and Consump'!$B$4:$B$35,0),MATCH('Electricity Tax Rates'!B$2,'Electricity Tariffs and Consump'!$C$3:$G$3,0)))</f>
        <v>1.0273972602739725E-2</v>
      </c>
      <c r="C30" s="127">
        <f>IF(C3&lt;1,C3,C3/INDEX('Electricity Tariffs and Consump'!$C$4:$G$35,MATCH('Electricity Tax Rates'!$A3,'Electricity Tariffs and Consump'!$B$4:$B$35,0),MATCH('Electricity Tax Rates'!C$2,'Electricity Tariffs and Consump'!$C$3:$G$3,0)))</f>
        <v>5.9071729957805913E-3</v>
      </c>
      <c r="D30" s="127">
        <f>IF(D3&lt;1,D3,D3/INDEX('Electricity Tariffs and Consump'!$C$4:$G$35,MATCH('Electricity Tax Rates'!$A3,'Electricity Tariffs and Consump'!$B$4:$B$35,0),MATCH('Electricity Tax Rates'!D$2,'Electricity Tariffs and Consump'!$C$3:$G$3,0)))</f>
        <v>2.6666666666666668E-2</v>
      </c>
      <c r="E30" s="127">
        <f>IF(E3&lt;1,E3,E3/INDEX('Electricity Tariffs and Consump'!$C$4:$G$35,MATCH('Electricity Tax Rates'!$A3,'Electricity Tariffs and Consump'!$B$4:$B$35,0),MATCH("Industry",'Electricity Tariffs and Consump'!$C$3:$G$3,0)))</f>
        <v>7.95053003533569E-3</v>
      </c>
      <c r="F30" s="127">
        <f>IF(F3&lt;1,F3,F3/INDEX('Electricity Tariffs and Consump'!$C$4:$G$35,MATCH('Electricity Tax Rates'!$A3,'Electricity Tariffs and Consump'!$B$4:$B$35,0),MATCH("Industry",'Electricity Tariffs and Consump'!$C$3:$G$3,0)))</f>
        <v>7.95053003533569E-3</v>
      </c>
      <c r="G30" s="127">
        <f>IF(G3&lt;1,G3,G3/INDEX('Electricity Tariffs and Consump'!$C$4:$G$35,MATCH('Electricity Tax Rates'!$A3,'Electricity Tariffs and Consump'!$B$4:$B$35,0),MATCH("Railway",'Electricity Tariffs and Consump'!$C$3:$G$3,0)))</f>
        <v>0</v>
      </c>
    </row>
    <row r="31" spans="1:7" ht="15.75" thickBot="1">
      <c r="A31" s="124" t="s">
        <v>311</v>
      </c>
      <c r="B31" s="127">
        <f>IF(B4&lt;1,B4,B4/INDEX('Electricity Tariffs and Consump'!$C$4:$G$35,MATCH('Electricity Tax Rates'!$A4,'Electricity Tariffs and Consump'!$B$4:$B$35,0),MATCH('Electricity Tax Rates'!B$2,'Electricity Tariffs and Consump'!$C$3:$G$3,0)))</f>
        <v>0.05</v>
      </c>
      <c r="C31" s="127">
        <f>IF(C4&lt;1,C4,C4/INDEX('Electricity Tariffs and Consump'!$C$4:$G$35,MATCH('Electricity Tax Rates'!$A4,'Electricity Tariffs and Consump'!$B$4:$B$35,0),MATCH('Electricity Tax Rates'!C$2,'Electricity Tariffs and Consump'!$C$3:$G$3,0)))</f>
        <v>0.05</v>
      </c>
      <c r="D31" s="127">
        <f>IF(D4&lt;1,D4,D4/INDEX('Electricity Tariffs and Consump'!$C$4:$G$35,MATCH('Electricity Tax Rates'!$A4,'Electricity Tariffs and Consump'!$B$4:$B$35,0),MATCH('Electricity Tax Rates'!D$2,'Electricity Tariffs and Consump'!$C$3:$G$3,0)))</f>
        <v>0.05</v>
      </c>
      <c r="E31" s="127">
        <f>IF(E4&lt;1,E4,E4/INDEX('Electricity Tariffs and Consump'!$C$4:$G$35,MATCH('Electricity Tax Rates'!$A4,'Electricity Tariffs and Consump'!$B$4:$B$35,0),MATCH("Industry",'Electricity Tariffs and Consump'!$C$3:$G$3,0)))</f>
        <v>0.05</v>
      </c>
      <c r="F31" s="127">
        <f>IF(F4&lt;1,F4,F4/INDEX('Electricity Tariffs and Consump'!$C$4:$G$35,MATCH('Electricity Tax Rates'!$A4,'Electricity Tariffs and Consump'!$B$4:$B$35,0),MATCH("Industry",'Electricity Tariffs and Consump'!$C$3:$G$3,0)))</f>
        <v>0.05</v>
      </c>
      <c r="G31" s="127">
        <f>IF(G4&lt;1,G4,G4/INDEX('Electricity Tariffs and Consump'!$C$4:$G$35,MATCH('Electricity Tax Rates'!$A4,'Electricity Tariffs and Consump'!$B$4:$B$35,0),MATCH("Railway",'Electricity Tariffs and Consump'!$C$3:$G$3,0)))</f>
        <v>0.05</v>
      </c>
    </row>
    <row r="32" spans="1:7" ht="15.75" thickBot="1">
      <c r="A32" s="124" t="s">
        <v>312</v>
      </c>
      <c r="B32" s="127">
        <f>IF(B5&lt;1,B5,B5/INDEX('Electricity Tariffs and Consump'!$C$4:$G$35,MATCH('Electricity Tax Rates'!$A5,'Electricity Tariffs and Consump'!$B$4:$B$35,0),MATCH('Electricity Tax Rates'!B$2,'Electricity Tariffs and Consump'!$C$3:$G$3,0)))</f>
        <v>0.06</v>
      </c>
      <c r="C32" s="127">
        <f>IF(C5&lt;1,C5,C5/INDEX('Electricity Tariffs and Consump'!$C$4:$G$35,MATCH('Electricity Tax Rates'!$A5,'Electricity Tariffs and Consump'!$B$4:$B$35,0),MATCH('Electricity Tax Rates'!C$2,'Electricity Tariffs and Consump'!$C$3:$G$3,0)))</f>
        <v>0.06</v>
      </c>
      <c r="D32" s="127">
        <f>IF(D5&lt;1,D5,D5/INDEX('Electricity Tariffs and Consump'!$C$4:$G$35,MATCH('Electricity Tax Rates'!$A5,'Electricity Tariffs and Consump'!$B$4:$B$35,0),MATCH('Electricity Tax Rates'!D$2,'Electricity Tariffs and Consump'!$C$3:$G$3,0)))</f>
        <v>1.0526315789473684E-2</v>
      </c>
      <c r="E32" s="127">
        <f>IF(E5&lt;1,E5,E5/INDEX('Electricity Tariffs and Consump'!$C$4:$G$35,MATCH('Electricity Tax Rates'!$A5,'Electricity Tariffs and Consump'!$B$4:$B$35,0),MATCH("Industry",'Electricity Tariffs and Consump'!$C$3:$G$3,0)))</f>
        <v>0.06</v>
      </c>
      <c r="F32" s="127">
        <f>IF(F5&lt;1,F5,F5/INDEX('Electricity Tariffs and Consump'!$C$4:$G$35,MATCH('Electricity Tax Rates'!$A5,'Electricity Tariffs and Consump'!$B$4:$B$35,0),MATCH("Industry",'Electricity Tariffs and Consump'!$C$3:$G$3,0)))</f>
        <v>0.06</v>
      </c>
      <c r="G32" s="127">
        <f>IF(G5&lt;1,G5,G5/INDEX('Electricity Tariffs and Consump'!$C$4:$G$35,MATCH('Electricity Tax Rates'!$A5,'Electricity Tariffs and Consump'!$B$4:$B$35,0),MATCH("Railway",'Electricity Tariffs and Consump'!$C$3:$G$3,0)))</f>
        <v>0</v>
      </c>
    </row>
    <row r="33" spans="1:7" ht="15.75" thickBot="1">
      <c r="A33" s="124" t="s">
        <v>313</v>
      </c>
      <c r="B33" s="127">
        <v>0</v>
      </c>
      <c r="C33" s="127">
        <v>0</v>
      </c>
      <c r="D33" s="127">
        <f>IF(D6&lt;1,D6,D6/INDEX('Electricity Tariffs and Consump'!$C$4:$G$35,MATCH('Electricity Tax Rates'!$A6,'Electricity Tariffs and Consump'!$B$4:$B$35,0),MATCH('Electricity Tax Rates'!D$2,'Electricity Tariffs and Consump'!$C$3:$G$3,0)))</f>
        <v>0</v>
      </c>
      <c r="E33" s="127">
        <v>0</v>
      </c>
      <c r="F33" s="127">
        <v>0</v>
      </c>
      <c r="G33" s="127">
        <f>IF(G6&lt;1,G6,G6/INDEX('Electricity Tariffs and Consump'!$C$4:$G$35,MATCH('Electricity Tax Rates'!$A6,'Electricity Tariffs and Consump'!$B$4:$B$35,0),MATCH("Railway",'Electricity Tariffs and Consump'!$C$3:$G$3,0)))</f>
        <v>0</v>
      </c>
    </row>
    <row r="34" spans="1:7" ht="15.75" thickBot="1">
      <c r="A34" s="124" t="s">
        <v>314</v>
      </c>
      <c r="B34" s="127">
        <f>IF(B7&lt;1,B7,B7/INDEX('Electricity Tariffs and Consump'!$C$4:$G$35,MATCH('Electricity Tax Rates'!$A7,'Electricity Tariffs and Consump'!$B$4:$B$35,0),MATCH('Electricity Tax Rates'!B$2,'Electricity Tariffs and Consump'!$C$3:$G$3,0)))</f>
        <v>0.05</v>
      </c>
      <c r="C34" s="127">
        <f>IF(C7&lt;1,C7,C7/INDEX('Electricity Tariffs and Consump'!$C$4:$G$35,MATCH('Electricity Tax Rates'!$A7,'Electricity Tariffs and Consump'!$B$4:$B$35,0),MATCH('Electricity Tax Rates'!C$2,'Electricity Tariffs and Consump'!$C$3:$G$3,0)))</f>
        <v>0.05</v>
      </c>
      <c r="D34" s="127">
        <f>IF(D7&lt;1,D7,D7/INDEX('Electricity Tariffs and Consump'!$C$4:$G$35,MATCH('Electricity Tax Rates'!$A7,'Electricity Tariffs and Consump'!$B$4:$B$35,0),MATCH('Electricity Tax Rates'!D$2,'Electricity Tariffs and Consump'!$C$3:$G$3,0)))</f>
        <v>0.05</v>
      </c>
      <c r="E34" s="127">
        <f>IF(E7&lt;1,E7,E7/INDEX('Electricity Tariffs and Consump'!$C$4:$G$35,MATCH('Electricity Tax Rates'!$A7,'Electricity Tariffs and Consump'!$B$4:$B$35,0),MATCH("Industry",'Electricity Tariffs and Consump'!$C$3:$G$3,0)))</f>
        <v>0.05</v>
      </c>
      <c r="F34" s="127">
        <f>IF(F7&lt;1,F7,F7/INDEX('Electricity Tariffs and Consump'!$C$4:$G$35,MATCH('Electricity Tax Rates'!$A7,'Electricity Tariffs and Consump'!$B$4:$B$35,0),MATCH("Industry",'Electricity Tariffs and Consump'!$C$3:$G$3,0)))</f>
        <v>0.05</v>
      </c>
      <c r="G34" s="127">
        <f>IF(G7&lt;1,G7,G7/INDEX('Electricity Tariffs and Consump'!$C$4:$G$35,MATCH('Electricity Tax Rates'!$A7,'Electricity Tariffs and Consump'!$B$4:$B$35,0),MATCH("Railway",'Electricity Tariffs and Consump'!$C$3:$G$3,0)))</f>
        <v>0.05</v>
      </c>
    </row>
    <row r="35" spans="1:7" ht="15.75" thickBot="1">
      <c r="A35" s="124" t="s">
        <v>315</v>
      </c>
      <c r="B35" s="127">
        <f>IF(B8&lt;1,B8,B8/INDEX('Electricity Tariffs and Consump'!$C$4:$G$35,MATCH('Electricity Tax Rates'!$A8,'Electricity Tariffs and Consump'!$B$4:$B$35,0),MATCH('Electricity Tax Rates'!B$2,'Electricity Tariffs and Consump'!$C$3:$G$3,0)))</f>
        <v>7.2332730560578665E-2</v>
      </c>
      <c r="C35" s="127">
        <f>IF(C8&lt;1,C8,C8/INDEX('Electricity Tariffs and Consump'!$C$4:$G$35,MATCH('Electricity Tax Rates'!$A8,'Electricity Tariffs and Consump'!$B$4:$B$35,0),MATCH('Electricity Tax Rates'!C$2,'Electricity Tariffs and Consump'!$C$3:$G$3,0)))</f>
        <v>0.1396409233399829</v>
      </c>
      <c r="D35" s="127">
        <f>IF(D8&lt;1,D8,D8/INDEX('Electricity Tariffs and Consump'!$C$4:$G$35,MATCH('Electricity Tax Rates'!$A8,'Electricity Tariffs and Consump'!$B$4:$B$35,0),MATCH('Electricity Tax Rates'!D$2,'Electricity Tariffs and Consump'!$C$3:$G$3,0)))</f>
        <v>0.12578616352201258</v>
      </c>
      <c r="E35" s="127">
        <f>IF(E8&lt;1,E8,E8/INDEX('Electricity Tariffs and Consump'!$C$4:$G$35,MATCH('Electricity Tax Rates'!$A8,'Electricity Tariffs and Consump'!$B$4:$B$35,0),MATCH("Industry",'Electricity Tariffs and Consump'!$C$3:$G$3,0)))</f>
        <v>0.12076291492284591</v>
      </c>
      <c r="F35" s="127">
        <f>IF(F8&lt;1,F8,F8/INDEX('Electricity Tariffs and Consump'!$C$4:$G$35,MATCH('Electricity Tax Rates'!$A8,'Electricity Tariffs and Consump'!$B$4:$B$35,0),MATCH("Industry",'Electricity Tariffs and Consump'!$C$3:$G$3,0)))</f>
        <v>0.12076291492284591</v>
      </c>
      <c r="G35" s="127">
        <f>IF(G8&lt;1,G8,G8/INDEX('Electricity Tariffs and Consump'!$C$4:$G$35,MATCH('Electricity Tax Rates'!$A8,'Electricity Tariffs and Consump'!$B$4:$B$35,0),MATCH("Railway",'Electricity Tariffs and Consump'!$C$3:$G$3,0)))</f>
        <v>0</v>
      </c>
    </row>
    <row r="36" spans="1:7" ht="15.75" thickBot="1">
      <c r="A36" s="124" t="s">
        <v>316</v>
      </c>
      <c r="B36" s="127">
        <f>IF(B9&lt;1,B9,B9/INDEX('Electricity Tariffs and Consump'!$C$4:$G$35,MATCH('Electricity Tax Rates'!$A9,'Electricity Tariffs and Consump'!$B$4:$B$35,0),MATCH('Electricity Tax Rates'!B$2,'Electricity Tariffs and Consump'!$C$3:$G$3,0)))</f>
        <v>0.11249999999999999</v>
      </c>
      <c r="C36" s="127">
        <f>IF(C9&lt;1,C9,C9/INDEX('Electricity Tariffs and Consump'!$C$4:$G$35,MATCH('Electricity Tax Rates'!$A9,'Electricity Tariffs and Consump'!$B$4:$B$35,0),MATCH('Electricity Tax Rates'!C$2,'Electricity Tariffs and Consump'!$C$3:$G$3,0)))</f>
        <v>0.2</v>
      </c>
      <c r="D36" s="127">
        <f>IF(D9&lt;1,D9,D9/INDEX('Electricity Tariffs and Consump'!$C$4:$G$35,MATCH('Electricity Tax Rates'!$A9,'Electricity Tariffs and Consump'!$B$4:$B$35,0),MATCH('Electricity Tax Rates'!D$2,'Electricity Tariffs and Consump'!$C$3:$G$3,0)))</f>
        <v>0</v>
      </c>
      <c r="E36" s="127">
        <f>IF(E9&lt;1,E9,E9/INDEX('Electricity Tariffs and Consump'!$C$4:$G$35,MATCH('Electricity Tax Rates'!$A9,'Electricity Tariffs and Consump'!$B$4:$B$35,0),MATCH("Industry",'Electricity Tariffs and Consump'!$C$3:$G$3,0)))</f>
        <v>0.1</v>
      </c>
      <c r="F36" s="127">
        <f>IF(F9&lt;1,F9,F9/INDEX('Electricity Tariffs and Consump'!$C$4:$G$35,MATCH('Electricity Tax Rates'!$A9,'Electricity Tariffs and Consump'!$B$4:$B$35,0),MATCH("Industry",'Electricity Tariffs and Consump'!$C$3:$G$3,0)))</f>
        <v>0.15</v>
      </c>
      <c r="G36" s="127">
        <f>IF(G9&lt;1,G9,G9/INDEX('Electricity Tariffs and Consump'!$C$4:$G$35,MATCH('Electricity Tax Rates'!$A9,'Electricity Tariffs and Consump'!$B$4:$B$35,0),MATCH("Railway",'Electricity Tariffs and Consump'!$C$3:$G$3,0)))</f>
        <v>0</v>
      </c>
    </row>
    <row r="37" spans="1:7" ht="15.75" thickBot="1">
      <c r="A37" s="124" t="s">
        <v>317</v>
      </c>
      <c r="B37" s="127">
        <f>IF(B10&lt;1,B10,B10/INDEX('Electricity Tariffs and Consump'!$C$4:$G$35,MATCH('Electricity Tax Rates'!$A10,'Electricity Tariffs and Consump'!$B$4:$B$35,0),MATCH('Electricity Tax Rates'!B$2,'Electricity Tariffs and Consump'!$C$3:$G$3,0)))</f>
        <v>2.2099447513812154E-2</v>
      </c>
      <c r="C37" s="127">
        <f>IF(C10&lt;1,C10,C10/INDEX('Electricity Tariffs and Consump'!$C$4:$G$35,MATCH('Electricity Tax Rates'!$A10,'Electricity Tariffs and Consump'!$B$4:$B$35,0),MATCH('Electricity Tax Rates'!C$2,'Electricity Tariffs and Consump'!$C$3:$G$3,0)))</f>
        <v>1.3180192054227076E-2</v>
      </c>
      <c r="D37" s="127">
        <f>IF(D10&lt;1,D10,D10/INDEX('Electricity Tariffs and Consump'!$C$4:$G$35,MATCH('Electricity Tax Rates'!$A10,'Electricity Tariffs and Consump'!$B$4:$B$35,0),MATCH('Electricity Tax Rates'!D$2,'Electricity Tariffs and Consump'!$C$3:$G$3,0)))</f>
        <v>0</v>
      </c>
      <c r="E37" s="127">
        <f>IF(E10&lt;1,E10,E10/INDEX('Electricity Tariffs and Consump'!$C$4:$G$35,MATCH('Electricity Tax Rates'!$A10,'Electricity Tariffs and Consump'!$B$4:$B$35,0),MATCH("Industry",'Electricity Tariffs and Consump'!$C$3:$G$3,0)))</f>
        <v>1.380744579299059E-2</v>
      </c>
      <c r="F37" s="127">
        <f>IF(F10&lt;1,F10,F10/INDEX('Electricity Tariffs and Consump'!$C$4:$G$35,MATCH('Electricity Tax Rates'!$A10,'Electricity Tariffs and Consump'!$B$4:$B$35,0),MATCH("Industry",'Electricity Tariffs and Consump'!$C$3:$G$3,0)))</f>
        <v>1.380744579299059E-2</v>
      </c>
      <c r="G37" s="127">
        <f>IF(G10&lt;1,G10,G10/INDEX('Electricity Tariffs and Consump'!$C$4:$G$35,MATCH('Electricity Tax Rates'!$A10,'Electricity Tariffs and Consump'!$B$4:$B$35,0),MATCH("Railway",'Electricity Tariffs and Consump'!$C$3:$G$3,0)))</f>
        <v>1.2288786482334869E-2</v>
      </c>
    </row>
    <row r="38" spans="1:7" ht="15.75" thickBot="1">
      <c r="A38" s="124" t="s">
        <v>318</v>
      </c>
      <c r="B38" s="127">
        <f>IF(B11&lt;1,B11,B11/INDEX('Electricity Tariffs and Consump'!$C$4:$G$35,MATCH('Electricity Tax Rates'!$A11,'Electricity Tariffs and Consump'!$B$4:$B$35,0),MATCH('Electricity Tax Rates'!B$2,'Electricity Tariffs and Consump'!$C$3:$G$3,0)))</f>
        <v>0.03</v>
      </c>
      <c r="C38" s="127">
        <f>IF(C11&lt;1,C11,C11/INDEX('Electricity Tariffs and Consump'!$C$4:$G$35,MATCH('Electricity Tax Rates'!$A11,'Electricity Tariffs and Consump'!$B$4:$B$35,0),MATCH('Electricity Tax Rates'!C$2,'Electricity Tariffs and Consump'!$C$3:$G$3,0)))</f>
        <v>0.08</v>
      </c>
      <c r="D38" s="127">
        <f>IF(D11&lt;1,D11,D11/INDEX('Electricity Tariffs and Consump'!$C$4:$G$35,MATCH('Electricity Tax Rates'!$A11,'Electricity Tariffs and Consump'!$B$4:$B$35,0),MATCH('Electricity Tax Rates'!D$2,'Electricity Tariffs and Consump'!$C$3:$G$3,0)))</f>
        <v>0.1</v>
      </c>
      <c r="E38" s="127">
        <f>IF(E11&lt;1,E11,E11/INDEX('Electricity Tariffs and Consump'!$C$4:$G$35,MATCH('Electricity Tax Rates'!$A11,'Electricity Tariffs and Consump'!$B$4:$B$35,0),MATCH("Industry",'Electricity Tariffs and Consump'!$C$3:$G$3,0)))</f>
        <v>7.0000000000000007E-2</v>
      </c>
      <c r="F38" s="127">
        <f>IF(F11&lt;1,F11,F11/INDEX('Electricity Tariffs and Consump'!$C$4:$G$35,MATCH('Electricity Tax Rates'!$A11,'Electricity Tariffs and Consump'!$B$4:$B$35,0),MATCH("Industry",'Electricity Tariffs and Consump'!$C$3:$G$3,0)))</f>
        <v>0.11</v>
      </c>
      <c r="G38" s="127">
        <f>IF(G11&lt;1,G11,G11/INDEX('Electricity Tariffs and Consump'!$C$4:$G$35,MATCH('Electricity Tax Rates'!$A11,'Electricity Tariffs and Consump'!$B$4:$B$35,0),MATCH("Railway",'Electricity Tariffs and Consump'!$C$3:$G$3,0)))</f>
        <v>0.1</v>
      </c>
    </row>
    <row r="39" spans="1:7" ht="15.75" thickBot="1">
      <c r="A39" s="124" t="s">
        <v>319</v>
      </c>
      <c r="B39" s="127">
        <f>IF(B12&lt;1,B12,B12/INDEX('Electricity Tariffs and Consump'!$C$4:$G$35,MATCH('Electricity Tax Rates'!$A12,'Electricity Tariffs and Consump'!$B$4:$B$35,0),MATCH('Electricity Tax Rates'!B$2,'Electricity Tariffs and Consump'!$C$3:$G$3,0)))</f>
        <v>0.15</v>
      </c>
      <c r="C39" s="127">
        <f>IF(C12&lt;1,C12,C12/INDEX('Electricity Tariffs and Consump'!$C$4:$G$35,MATCH('Electricity Tax Rates'!$A12,'Electricity Tariffs and Consump'!$B$4:$B$35,0),MATCH('Electricity Tax Rates'!C$2,'Electricity Tariffs and Consump'!$C$3:$G$3,0)))</f>
        <v>0.15</v>
      </c>
      <c r="D39" s="127">
        <f>IF(D12&lt;1,D12,D12/INDEX('Electricity Tariffs and Consump'!$C$4:$G$35,MATCH('Electricity Tax Rates'!$A12,'Electricity Tariffs and Consump'!$B$4:$B$35,0),MATCH('Electricity Tax Rates'!D$2,'Electricity Tariffs and Consump'!$C$3:$G$3,0)))</f>
        <v>0.15</v>
      </c>
      <c r="E39" s="127">
        <f>IF(E12&lt;1,E12,E12/INDEX('Electricity Tariffs and Consump'!$C$4:$G$35,MATCH('Electricity Tax Rates'!$A12,'Electricity Tariffs and Consump'!$B$4:$B$35,0),MATCH("Industry",'Electricity Tariffs and Consump'!$C$3:$G$3,0)))</f>
        <v>0.15</v>
      </c>
      <c r="F39" s="127">
        <f>IF(F12&lt;1,F12,F12/INDEX('Electricity Tariffs and Consump'!$C$4:$G$35,MATCH('Electricity Tax Rates'!$A12,'Electricity Tariffs and Consump'!$B$4:$B$35,0),MATCH("Industry",'Electricity Tariffs and Consump'!$C$3:$G$3,0)))</f>
        <v>0.15</v>
      </c>
      <c r="G39" s="127">
        <f>IF(G12&lt;1,G12,G12/INDEX('Electricity Tariffs and Consump'!$C$4:$G$35,MATCH('Electricity Tax Rates'!$A12,'Electricity Tariffs and Consump'!$B$4:$B$35,0),MATCH("Railway",'Electricity Tariffs and Consump'!$C$3:$G$3,0)))</f>
        <v>0.15</v>
      </c>
    </row>
    <row r="40" spans="1:7" ht="15.75" thickBot="1">
      <c r="A40" s="124" t="s">
        <v>320</v>
      </c>
      <c r="B40" s="127">
        <f>IF(B13&lt;1,B13,B13/INDEX('Electricity Tariffs and Consump'!$C$4:$G$35,MATCH('Electricity Tax Rates'!$A13,'Electricity Tariffs and Consump'!$B$4:$B$35,0),MATCH('Electricity Tax Rates'!B$2,'Electricity Tariffs and Consump'!$C$3:$G$3,0)))</f>
        <v>3.5651586765698851E-2</v>
      </c>
      <c r="C40" s="127">
        <f>IF(C13&lt;1,C13,C13/INDEX('Electricity Tariffs and Consump'!$C$4:$G$35,MATCH('Electricity Tax Rates'!$A13,'Electricity Tariffs and Consump'!$B$4:$B$35,0),MATCH('Electricity Tax Rates'!C$2,'Electricity Tariffs and Consump'!$C$3:$G$3,0)))</f>
        <v>4.2857142857142858E-2</v>
      </c>
      <c r="D40" s="127">
        <f>IF(D13&lt;1,D13,D13/INDEX('Electricity Tariffs and Consump'!$C$4:$G$35,MATCH('Electricity Tax Rates'!$A13,'Electricity Tariffs and Consump'!$B$4:$B$35,0),MATCH('Electricity Tax Rates'!D$2,'Electricity Tariffs and Consump'!$C$3:$G$3,0)))</f>
        <v>3.9215686274509803E-3</v>
      </c>
      <c r="E40" s="127">
        <f>IF(E13&lt;1,E13,E13/INDEX('Electricity Tariffs and Consump'!$C$4:$G$35,MATCH('Electricity Tax Rates'!$A13,'Electricity Tariffs and Consump'!$B$4:$B$35,0),MATCH("Industry",'Electricity Tariffs and Consump'!$C$3:$G$3,0)))</f>
        <v>7.5659922658745729E-3</v>
      </c>
      <c r="F40" s="127">
        <f>IF(F13&lt;1,F13,F13/INDEX('Electricity Tariffs and Consump'!$C$4:$G$35,MATCH('Electricity Tax Rates'!$A13,'Electricity Tariffs and Consump'!$B$4:$B$35,0),MATCH("Industry",'Electricity Tariffs and Consump'!$C$3:$G$3,0)))</f>
        <v>7.5659922658745729E-3</v>
      </c>
      <c r="G40" s="127">
        <f>IF(G13&lt;1,G13,G13/INDEX('Electricity Tariffs and Consump'!$C$4:$G$35,MATCH('Electricity Tax Rates'!$A13,'Electricity Tariffs and Consump'!$B$4:$B$35,0),MATCH("Railway",'Electricity Tariffs and Consump'!$C$3:$G$3,0)))</f>
        <v>1.820388349514563E-2</v>
      </c>
    </row>
    <row r="41" spans="1:7" ht="15.75" thickBot="1">
      <c r="A41" s="124" t="s">
        <v>321</v>
      </c>
      <c r="B41" s="127">
        <f>IF(B14&lt;1,B14,B14/INDEX('Electricity Tariffs and Consump'!$C$4:$G$35,MATCH('Electricity Tax Rates'!$A14,'Electricity Tariffs and Consump'!$B$4:$B$35,0),MATCH('Electricity Tax Rates'!B$2,'Electricity Tariffs and Consump'!$C$3:$G$3,0)))</f>
        <v>0.09</v>
      </c>
      <c r="C41" s="127">
        <f>IF(C14&lt;1,C14,C14/INDEX('Electricity Tariffs and Consump'!$C$4:$G$35,MATCH('Electricity Tax Rates'!$A14,'Electricity Tariffs and Consump'!$B$4:$B$35,0),MATCH('Electricity Tax Rates'!C$2,'Electricity Tariffs and Consump'!$C$3:$G$3,0)))</f>
        <v>0.09</v>
      </c>
      <c r="D41" s="127">
        <f>IF(D14&lt;1,D14,D14/INDEX('Electricity Tariffs and Consump'!$C$4:$G$35,MATCH('Electricity Tax Rates'!$A14,'Electricity Tariffs and Consump'!$B$4:$B$35,0),MATCH('Electricity Tax Rates'!D$2,'Electricity Tariffs and Consump'!$C$3:$G$3,0)))</f>
        <v>0.09</v>
      </c>
      <c r="E41" s="127">
        <f>IF(E14&lt;1,E14,E14/INDEX('Electricity Tariffs and Consump'!$C$4:$G$35,MATCH('Electricity Tax Rates'!$A14,'Electricity Tariffs and Consump'!$B$4:$B$35,0),MATCH("Industry",'Electricity Tariffs and Consump'!$C$3:$G$3,0)))</f>
        <v>0.09</v>
      </c>
      <c r="F41" s="127">
        <f>IF(F14&lt;1,F14,F14/INDEX('Electricity Tariffs and Consump'!$C$4:$G$35,MATCH('Electricity Tax Rates'!$A14,'Electricity Tariffs and Consump'!$B$4:$B$35,0),MATCH("Industry",'Electricity Tariffs and Consump'!$C$3:$G$3,0)))</f>
        <v>0.09</v>
      </c>
      <c r="G41" s="127">
        <f>IF(G14&lt;1,G14,G14/INDEX('Electricity Tariffs and Consump'!$C$4:$G$35,MATCH('Electricity Tax Rates'!$A14,'Electricity Tariffs and Consump'!$B$4:$B$35,0),MATCH("Railway",'Electricity Tariffs and Consump'!$C$3:$G$3,0)))</f>
        <v>0.09</v>
      </c>
    </row>
    <row r="42" spans="1:7" ht="15.75" thickBot="1">
      <c r="A42" s="124" t="s">
        <v>322</v>
      </c>
      <c r="B42" s="127">
        <f>IF(B15&lt;1,B15,B15/INDEX('Electricity Tariffs and Consump'!$C$4:$G$35,MATCH('Electricity Tax Rates'!$A15,'Electricity Tariffs and Consump'!$B$4:$B$35,0),MATCH('Electricity Tax Rates'!B$2,'Electricity Tariffs and Consump'!$C$3:$G$3,0)))</f>
        <v>0.1</v>
      </c>
      <c r="C42" s="127">
        <f>IF(C15&lt;1,C15,C15/INDEX('Electricity Tariffs and Consump'!$C$4:$G$35,MATCH('Electricity Tax Rates'!$A15,'Electricity Tariffs and Consump'!$B$4:$B$35,0),MATCH('Electricity Tax Rates'!C$2,'Electricity Tariffs and Consump'!$C$3:$G$3,0)))</f>
        <v>0.1</v>
      </c>
      <c r="D42" s="127">
        <f>IF(D15&lt;1,D15,D15/INDEX('Electricity Tariffs and Consump'!$C$4:$G$35,MATCH('Electricity Tax Rates'!$A15,'Electricity Tariffs and Consump'!$B$4:$B$35,0),MATCH('Electricity Tax Rates'!D$2,'Electricity Tariffs and Consump'!$C$3:$G$3,0)))</f>
        <v>0.1</v>
      </c>
      <c r="E42" s="127">
        <f>IF(E15&lt;1,E15,E15/INDEX('Electricity Tariffs and Consump'!$C$4:$G$35,MATCH('Electricity Tax Rates'!$A15,'Electricity Tariffs and Consump'!$B$4:$B$35,0),MATCH("Industry",'Electricity Tariffs and Consump'!$C$3:$G$3,0)))</f>
        <v>0.1</v>
      </c>
      <c r="F42" s="127">
        <f>IF(F15&lt;1,F15,F15/INDEX('Electricity Tariffs and Consump'!$C$4:$G$35,MATCH('Electricity Tax Rates'!$A15,'Electricity Tariffs and Consump'!$B$4:$B$35,0),MATCH("Industry",'Electricity Tariffs and Consump'!$C$3:$G$3,0)))</f>
        <v>1.6051364365971106E-2</v>
      </c>
      <c r="G42" s="127">
        <f>IF(G15&lt;1,G15,G15/INDEX('Electricity Tariffs and Consump'!$C$4:$G$35,MATCH('Electricity Tax Rates'!$A15,'Electricity Tariffs and Consump'!$B$4:$B$35,0),MATCH("Railway",'Electricity Tariffs and Consump'!$C$3:$G$3,0)))</f>
        <v>0</v>
      </c>
    </row>
    <row r="43" spans="1:7" ht="15.75" thickBot="1">
      <c r="A43" s="124" t="s">
        <v>323</v>
      </c>
      <c r="B43" s="127">
        <f>IF(B16&lt;1,B16,B16/INDEX('Electricity Tariffs and Consump'!$C$4:$G$35,MATCH('Electricity Tax Rates'!$A16,'Electricity Tariffs and Consump'!$B$4:$B$35,0),MATCH('Electricity Tax Rates'!B$2,'Electricity Tariffs and Consump'!$C$3:$G$3,0)))</f>
        <v>0.105</v>
      </c>
      <c r="C43" s="127">
        <f>IF(C16&lt;1,C16,C16/INDEX('Electricity Tariffs and Consump'!$C$4:$G$35,MATCH('Electricity Tax Rates'!$A16,'Electricity Tariffs and Consump'!$B$4:$B$35,0),MATCH('Electricity Tax Rates'!C$2,'Electricity Tariffs and Consump'!$C$3:$G$3,0)))</f>
        <v>0.12</v>
      </c>
      <c r="D43" s="127">
        <f>IF(D16&lt;1,D16,D16/INDEX('Electricity Tariffs and Consump'!$C$4:$G$35,MATCH('Electricity Tax Rates'!$A16,'Electricity Tariffs and Consump'!$B$4:$B$35,0),MATCH('Electricity Tax Rates'!D$2,'Electricity Tariffs and Consump'!$C$3:$G$3,0)))</f>
        <v>0</v>
      </c>
      <c r="E43" s="127">
        <f>IF(E16&lt;1,E16,E16/INDEX('Electricity Tariffs and Consump'!$C$4:$G$35,MATCH('Electricity Tax Rates'!$A16,'Electricity Tariffs and Consump'!$B$4:$B$35,0),MATCH("Industry",'Electricity Tariffs and Consump'!$C$3:$G$3,0)))</f>
        <v>0.09</v>
      </c>
      <c r="F43" s="127">
        <f>IF(F16&lt;1,F16,F16/INDEX('Electricity Tariffs and Consump'!$C$4:$G$35,MATCH('Electricity Tax Rates'!$A16,'Electricity Tariffs and Consump'!$B$4:$B$35,0),MATCH("Industry",'Electricity Tariffs and Consump'!$C$3:$G$3,0)))</f>
        <v>0.15</v>
      </c>
      <c r="G43" s="127">
        <f>IF(G16&lt;1,G16,G16/INDEX('Electricity Tariffs and Consump'!$C$4:$G$35,MATCH('Electricity Tax Rates'!$A16,'Electricity Tariffs and Consump'!$B$4:$B$35,0),MATCH("Railway",'Electricity Tariffs and Consump'!$C$3:$G$3,0)))</f>
        <v>0</v>
      </c>
    </row>
    <row r="44" spans="1:7" ht="15.75" thickBot="1">
      <c r="A44" s="124" t="s">
        <v>324</v>
      </c>
      <c r="B44" s="127">
        <f>IF(B17&lt;1,B17,B17/INDEX('Electricity Tariffs and Consump'!$C$4:$G$35,MATCH('Electricity Tax Rates'!$A17,'Electricity Tariffs and Consump'!$B$4:$B$35,0),MATCH('Electricity Tax Rates'!B$2,'Electricity Tariffs and Consump'!$C$3:$G$3,0)))</f>
        <v>0.16</v>
      </c>
      <c r="C44" s="127">
        <f>IF(C17&lt;1,C17,C17/INDEX('Electricity Tariffs and Consump'!$C$4:$G$35,MATCH('Electricity Tax Rates'!$A17,'Electricity Tariffs and Consump'!$B$4:$B$35,0),MATCH('Electricity Tax Rates'!C$2,'Electricity Tariffs and Consump'!$C$3:$G$3,0)))</f>
        <v>0.21</v>
      </c>
      <c r="D44" s="127">
        <f>IF(D17&lt;1,D17,D17/INDEX('Electricity Tariffs and Consump'!$C$4:$G$35,MATCH('Electricity Tax Rates'!$A17,'Electricity Tariffs and Consump'!$B$4:$B$35,0),MATCH('Electricity Tax Rates'!D$2,'Electricity Tariffs and Consump'!$C$3:$G$3,0)))</f>
        <v>0</v>
      </c>
      <c r="E44" s="127">
        <f>IF(E17&lt;1,E17,E17/INDEX('Electricity Tariffs and Consump'!$C$4:$G$35,MATCH('Electricity Tax Rates'!$A17,'Electricity Tariffs and Consump'!$B$4:$B$35,0),MATCH("Industry",'Electricity Tariffs and Consump'!$C$3:$G$3,0)))</f>
        <v>7.4999999999999997E-2</v>
      </c>
      <c r="F44" s="127">
        <f>IF(F17&lt;1,F17,F17/INDEX('Electricity Tariffs and Consump'!$C$4:$G$35,MATCH('Electricity Tax Rates'!$A17,'Electricity Tariffs and Consump'!$B$4:$B$35,0),MATCH("Industry",'Electricity Tariffs and Consump'!$C$3:$G$3,0)))</f>
        <v>7.4999999999999997E-2</v>
      </c>
      <c r="G44" s="127">
        <f>IF(G17&lt;1,G17,G17/INDEX('Electricity Tariffs and Consump'!$C$4:$G$35,MATCH('Electricity Tax Rates'!$A17,'Electricity Tariffs and Consump'!$B$4:$B$35,0),MATCH("Railway",'Electricity Tariffs and Consump'!$C$3:$G$3,0)))</f>
        <v>0</v>
      </c>
    </row>
    <row r="45" spans="1:7" ht="15.75" thickBot="1">
      <c r="A45" s="124" t="s">
        <v>325</v>
      </c>
      <c r="B45" s="127">
        <f>IF(B18&lt;1,B18,B18/INDEX('Electricity Tariffs and Consump'!$C$4:$G$35,MATCH('Electricity Tax Rates'!$A18,'Electricity Tariffs and Consump'!$B$4:$B$35,0),MATCH('Electricity Tax Rates'!B$2,'Electricity Tariffs and Consump'!$C$3:$G$3,0)))</f>
        <v>0</v>
      </c>
      <c r="C45" s="127">
        <f>IF(C18&lt;1,C18,C18/INDEX('Electricity Tariffs and Consump'!$C$4:$G$35,MATCH('Electricity Tax Rates'!$A18,'Electricity Tariffs and Consump'!$B$4:$B$35,0),MATCH('Electricity Tax Rates'!C$2,'Electricity Tariffs and Consump'!$C$3:$G$3,0)))</f>
        <v>0</v>
      </c>
      <c r="D45" s="127">
        <f>IF(D18&lt;1,D18,D18/INDEX('Electricity Tariffs and Consump'!$C$4:$G$35,MATCH('Electricity Tax Rates'!$A18,'Electricity Tariffs and Consump'!$B$4:$B$35,0),MATCH('Electricity Tax Rates'!D$2,'Electricity Tariffs and Consump'!$C$3:$G$3,0)))</f>
        <v>0</v>
      </c>
      <c r="E45" s="127">
        <f>IF(E18&lt;1,E18,E18/INDEX('Electricity Tariffs and Consump'!$C$4:$G$35,MATCH('Electricity Tax Rates'!$A18,'Electricity Tariffs and Consump'!$B$4:$B$35,0),MATCH("Industry",'Electricity Tariffs and Consump'!$C$3:$G$3,0)))</f>
        <v>0</v>
      </c>
      <c r="F45" s="127">
        <f>IF(F18&lt;1,F18,F18/INDEX('Electricity Tariffs and Consump'!$C$4:$G$35,MATCH('Electricity Tax Rates'!$A18,'Electricity Tariffs and Consump'!$B$4:$B$35,0),MATCH("Industry",'Electricity Tariffs and Consump'!$C$3:$G$3,0)))</f>
        <v>0</v>
      </c>
      <c r="G45" s="127">
        <f>IF(G18&lt;1,G18,G18/INDEX('Electricity Tariffs and Consump'!$C$4:$G$35,MATCH('Electricity Tax Rates'!$A18,'Electricity Tariffs and Consump'!$B$4:$B$35,0),MATCH("Railway",'Electricity Tariffs and Consump'!$C$3:$G$3,0)))</f>
        <v>0</v>
      </c>
    </row>
    <row r="46" spans="1:7" ht="15.75" thickBot="1">
      <c r="A46" s="124" t="s">
        <v>326</v>
      </c>
      <c r="B46" s="127">
        <f>IF(B19&lt;1,B19,B19/INDEX('Electricity Tariffs and Consump'!$C$4:$G$35,MATCH('Electricity Tax Rates'!$A19,'Electricity Tariffs and Consump'!$B$4:$B$35,0),MATCH('Electricity Tax Rates'!B$2,'Electricity Tariffs and Consump'!$C$3:$G$3,0)))</f>
        <v>8.9578978799641686E-3</v>
      </c>
      <c r="C46" s="127">
        <f>IF(C19&lt;1,C19,C19/INDEX('Electricity Tariffs and Consump'!$C$4:$G$35,MATCH('Electricity Tax Rates'!$A19,'Electricity Tariffs and Consump'!$B$4:$B$35,0),MATCH('Electricity Tax Rates'!C$2,'Electricity Tariffs and Consump'!$C$3:$G$3,0)))</f>
        <v>7.4879657692993396E-3</v>
      </c>
      <c r="D46" s="127">
        <f>IF(D19&lt;1,D19,D19/INDEX('Electricity Tariffs and Consump'!$C$4:$G$35,MATCH('Electricity Tax Rates'!$A19,'Electricity Tariffs and Consump'!$B$4:$B$35,0),MATCH('Electricity Tax Rates'!D$2,'Electricity Tariffs and Consump'!$C$3:$G$3,0)))</f>
        <v>1.7595307917888565E-2</v>
      </c>
      <c r="E46" s="127">
        <f>IF(E19&lt;1,E19,E19/INDEX('Electricity Tariffs and Consump'!$C$4:$G$35,MATCH('Electricity Tax Rates'!$A19,'Electricity Tariffs and Consump'!$B$4:$B$35,0),MATCH("Industry",'Electricity Tariffs and Consump'!$C$3:$G$3,0)))</f>
        <v>5.5803571428571438E-3</v>
      </c>
      <c r="F46" s="127">
        <f>IF(F19&lt;1,F19,F19/INDEX('Electricity Tariffs and Consump'!$C$4:$G$35,MATCH('Electricity Tax Rates'!$A19,'Electricity Tariffs and Consump'!$B$4:$B$35,0),MATCH("Industry",'Electricity Tariffs and Consump'!$C$3:$G$3,0)))</f>
        <v>5.5803571428571438E-3</v>
      </c>
      <c r="G46" s="127">
        <f>IF(G19&lt;1,G19,G19/INDEX('Electricity Tariffs and Consump'!$C$4:$G$35,MATCH('Electricity Tax Rates'!$A19,'Electricity Tariffs and Consump'!$B$4:$B$35,0),MATCH("Railway",'Electricity Tariffs and Consump'!$C$3:$G$3,0)))</f>
        <v>0</v>
      </c>
    </row>
    <row r="47" spans="1:7" ht="15.75" thickBot="1">
      <c r="A47" s="124" t="s">
        <v>327</v>
      </c>
      <c r="B47" s="127">
        <f>IF(B20&lt;1,B20,B20/INDEX('Electricity Tariffs and Consump'!$C$4:$G$35,MATCH('Electricity Tax Rates'!$A20,'Electricity Tariffs and Consump'!$B$4:$B$35,0),MATCH('Electricity Tax Rates'!B$2,'Electricity Tariffs and Consump'!$C$3:$G$3,0)))</f>
        <v>0.04</v>
      </c>
      <c r="C47" s="127">
        <f>IF(C20&lt;1,C20,C20/INDEX('Electricity Tariffs and Consump'!$C$4:$G$35,MATCH('Electricity Tax Rates'!$A20,'Electricity Tariffs and Consump'!$B$4:$B$35,0),MATCH('Electricity Tax Rates'!C$2,'Electricity Tariffs and Consump'!$C$3:$G$3,0)))</f>
        <v>0.04</v>
      </c>
      <c r="D47" s="127">
        <f>IF(D20&lt;1,D20,D20/INDEX('Electricity Tariffs and Consump'!$C$4:$G$35,MATCH('Electricity Tax Rates'!$A20,'Electricity Tariffs and Consump'!$B$4:$B$35,0),MATCH('Electricity Tax Rates'!D$2,'Electricity Tariffs and Consump'!$C$3:$G$3,0)))</f>
        <v>0.02</v>
      </c>
      <c r="E47" s="127">
        <f>IF(E20&lt;1,E20,E20/INDEX('Electricity Tariffs and Consump'!$C$4:$G$35,MATCH('Electricity Tax Rates'!$A20,'Electricity Tariffs and Consump'!$B$4:$B$35,0),MATCH("Industry",'Electricity Tariffs and Consump'!$C$3:$G$3,0)))</f>
        <v>0.05</v>
      </c>
      <c r="F47" s="127">
        <f>IF(F20&lt;1,F20,F20/INDEX('Electricity Tariffs and Consump'!$C$4:$G$35,MATCH('Electricity Tax Rates'!$A20,'Electricity Tariffs and Consump'!$B$4:$B$35,0),MATCH("Industry",'Electricity Tariffs and Consump'!$C$3:$G$3,0)))</f>
        <v>0.08</v>
      </c>
      <c r="G47" s="127">
        <f>IF(G20&lt;1,G20,G20/INDEX('Electricity Tariffs and Consump'!$C$4:$G$35,MATCH('Electricity Tax Rates'!$A20,'Electricity Tariffs and Consump'!$B$4:$B$35,0),MATCH("Railway",'Electricity Tariffs and Consump'!$C$3:$G$3,0)))</f>
        <v>0</v>
      </c>
    </row>
    <row r="48" spans="1:7" ht="15.75" thickBot="1">
      <c r="A48" s="124" t="s">
        <v>328</v>
      </c>
      <c r="B48" s="127">
        <f>IF(B21&lt;1,B21,B21/INDEX('Electricity Tariffs and Consump'!$C$4:$G$35,MATCH('Electricity Tax Rates'!$A21,'Electricity Tariffs and Consump'!$B$4:$B$35,0),MATCH('Electricity Tax Rates'!B$2,'Electricity Tariffs and Consump'!$C$3:$G$3,0)))</f>
        <v>0.13</v>
      </c>
      <c r="C48" s="127">
        <f>IF(C21&lt;1,C21,C21/INDEX('Electricity Tariffs and Consump'!$C$4:$G$35,MATCH('Electricity Tax Rates'!$A21,'Electricity Tariffs and Consump'!$B$4:$B$35,0),MATCH('Electricity Tax Rates'!C$2,'Electricity Tariffs and Consump'!$C$3:$G$3,0)))</f>
        <v>0.13</v>
      </c>
      <c r="D48" s="127">
        <f>IF(D21&lt;1,D21,D21/INDEX('Electricity Tariffs and Consump'!$C$4:$G$35,MATCH('Electricity Tax Rates'!$A21,'Electricity Tariffs and Consump'!$B$4:$B$35,0),MATCH('Electricity Tax Rates'!D$2,'Electricity Tariffs and Consump'!$C$3:$G$3,0)))</f>
        <v>0</v>
      </c>
      <c r="E48" s="127">
        <f>IF(E21&lt;1,E21,E21/INDEX('Electricity Tariffs and Consump'!$C$4:$G$35,MATCH('Electricity Tax Rates'!$A21,'Electricity Tariffs and Consump'!$B$4:$B$35,0),MATCH("Industry",'Electricity Tariffs and Consump'!$C$3:$G$3,0)))</f>
        <v>0.13</v>
      </c>
      <c r="F48" s="127">
        <f>IF(F21&lt;1,F21,F21/INDEX('Electricity Tariffs and Consump'!$C$4:$G$35,MATCH('Electricity Tax Rates'!$A21,'Electricity Tariffs and Consump'!$B$4:$B$35,0),MATCH("Industry",'Electricity Tariffs and Consump'!$C$3:$G$3,0)))</f>
        <v>0.13</v>
      </c>
      <c r="G48" s="127">
        <f>IF(G21&lt;1,G21,G21/INDEX('Electricity Tariffs and Consump'!$C$4:$G$35,MATCH('Electricity Tax Rates'!$A21,'Electricity Tariffs and Consump'!$B$4:$B$35,0),MATCH("Railway",'Electricity Tariffs and Consump'!$C$3:$G$3,0)))</f>
        <v>0</v>
      </c>
    </row>
    <row r="49" spans="1:7" ht="15.75" thickBot="1">
      <c r="A49" s="124" t="s">
        <v>329</v>
      </c>
      <c r="B49" s="127">
        <f>IF(B22&lt;1,B22,B22/INDEX('Electricity Tariffs and Consump'!$C$4:$G$35,MATCH('Electricity Tax Rates'!$A22,'Electricity Tariffs and Consump'!$B$4:$B$35,0),MATCH('Electricity Tax Rates'!B$2,'Electricity Tariffs and Consump'!$C$3:$G$3,0)))</f>
        <v>5.109644453906749E-2</v>
      </c>
      <c r="C49" s="127">
        <f>IF(C22&lt;1,C22,C22/INDEX('Electricity Tariffs and Consump'!$C$4:$G$35,MATCH('Electricity Tax Rates'!$A22,'Electricity Tariffs and Consump'!$B$4:$B$35,0),MATCH('Electricity Tax Rates'!C$2,'Electricity Tariffs and Consump'!$C$3:$G$3,0)))</f>
        <v>3.874360038743601E-2</v>
      </c>
      <c r="D49" s="127">
        <f>IF(D22&lt;1,D22,D22/INDEX('Electricity Tariffs and Consump'!$C$4:$G$35,MATCH('Electricity Tax Rates'!$A22,'Electricity Tariffs and Consump'!$B$4:$B$35,0),MATCH('Electricity Tax Rates'!D$2,'Electricity Tariffs and Consump'!$C$3:$G$3,0)))</f>
        <v>7.0175438596491229E-3</v>
      </c>
      <c r="E49" s="127">
        <f>IF(E22&lt;1,E22,E22/INDEX('Electricity Tariffs and Consump'!$C$4:$G$35,MATCH('Electricity Tax Rates'!$A22,'Electricity Tariffs and Consump'!$B$4:$B$35,0),MATCH("Industry",'Electricity Tariffs and Consump'!$C$3:$G$3,0)))</f>
        <v>7.4293182912567937E-2</v>
      </c>
      <c r="F49" s="127">
        <f>IF(F22&lt;1,F22,F22/INDEX('Electricity Tariffs and Consump'!$C$4:$G$35,MATCH('Electricity Tax Rates'!$A22,'Electricity Tariffs and Consump'!$B$4:$B$35,0),MATCH("Industry",'Electricity Tariffs and Consump'!$C$3:$G$3,0)))</f>
        <v>7.4293182912567937E-2</v>
      </c>
      <c r="G49" s="127">
        <f>IF(G22&lt;1,G22,G22/INDEX('Electricity Tariffs and Consump'!$C$4:$G$35,MATCH('Electricity Tax Rates'!$A22,'Electricity Tariffs and Consump'!$B$4:$B$35,0),MATCH("Railway",'Electricity Tariffs and Consump'!$C$3:$G$3,0)))</f>
        <v>6.2015503875968991E-2</v>
      </c>
    </row>
    <row r="50" spans="1:7" ht="15.75" thickBot="1">
      <c r="A50" s="124" t="s">
        <v>330</v>
      </c>
      <c r="B50" s="127">
        <f>IF(B23&lt;1,B23,B23/INDEX('Electricity Tariffs and Consump'!$C$4:$G$35,MATCH('Electricity Tax Rates'!$A23,'Electricity Tariffs and Consump'!$B$4:$B$35,0),MATCH('Electricity Tax Rates'!B$2,'Electricity Tariffs and Consump'!$C$3:$G$3,0)))</f>
        <v>0</v>
      </c>
      <c r="C50" s="127">
        <f>IF(C23&lt;1,C23,C23/INDEX('Electricity Tariffs and Consump'!$C$4:$G$35,MATCH('Electricity Tax Rates'!$A23,'Electricity Tariffs and Consump'!$B$4:$B$35,0),MATCH('Electricity Tax Rates'!C$2,'Electricity Tariffs and Consump'!$C$3:$G$3,0)))</f>
        <v>0.05</v>
      </c>
      <c r="D50" s="127">
        <f>IF(D23&lt;1,D23,D23/INDEX('Electricity Tariffs and Consump'!$C$4:$G$35,MATCH('Electricity Tax Rates'!$A23,'Electricity Tariffs and Consump'!$B$4:$B$35,0),MATCH('Electricity Tax Rates'!D$2,'Electricity Tariffs and Consump'!$C$3:$G$3,0)))</f>
        <v>0</v>
      </c>
      <c r="E50" s="127">
        <f>IF(E23&lt;1,E23,E23/INDEX('Electricity Tariffs and Consump'!$C$4:$G$35,MATCH('Electricity Tax Rates'!$A23,'Electricity Tariffs and Consump'!$B$4:$B$35,0),MATCH("Industry",'Electricity Tariffs and Consump'!$C$3:$G$3,0)))</f>
        <v>0.05</v>
      </c>
      <c r="F50" s="127">
        <f>IF(F23&lt;1,F23,F23/INDEX('Electricity Tariffs and Consump'!$C$4:$G$35,MATCH('Electricity Tax Rates'!$A23,'Electricity Tariffs and Consump'!$B$4:$B$35,0),MATCH("Industry",'Electricity Tariffs and Consump'!$C$3:$G$3,0)))</f>
        <v>0.05</v>
      </c>
      <c r="G50" s="127">
        <f>IF(G23&lt;1,G23,G23/INDEX('Electricity Tariffs and Consump'!$C$4:$G$35,MATCH('Electricity Tax Rates'!$A23,'Electricity Tariffs and Consump'!$B$4:$B$35,0),MATCH("Railway",'Electricity Tariffs and Consump'!$C$3:$G$3,0)))</f>
        <v>0.05</v>
      </c>
    </row>
    <row r="51" spans="1:7" ht="15.75" thickBot="1">
      <c r="A51" s="124" t="s">
        <v>331</v>
      </c>
      <c r="B51" s="127">
        <f>IF(B24&lt;1,B24,B24/INDEX('Electricity Tariffs and Consump'!$C$4:$G$35,MATCH('Electricity Tax Rates'!$A24,'Electricity Tariffs and Consump'!$B$4:$B$35,0),MATCH('Electricity Tax Rates'!B$2,'Electricity Tariffs and Consump'!$C$3:$G$3,0)))</f>
        <v>4.5824847250509164E-2</v>
      </c>
      <c r="C51" s="127">
        <f>IF(C24&lt;1,C24,C24/INDEX('Electricity Tariffs and Consump'!$C$4:$G$35,MATCH('Electricity Tax Rates'!$A24,'Electricity Tariffs and Consump'!$B$4:$B$35,0),MATCH('Electricity Tax Rates'!C$2,'Electricity Tariffs and Consump'!$C$3:$G$3,0)))</f>
        <v>5.0840423324341147E-2</v>
      </c>
      <c r="D51" s="127">
        <f>IF(D24&lt;1,D24,D24/INDEX('Electricity Tariffs and Consump'!$C$4:$G$35,MATCH('Electricity Tax Rates'!$A24,'Electricity Tariffs and Consump'!$B$4:$B$35,0),MATCH('Electricity Tax Rates'!D$2,'Electricity Tariffs and Consump'!$C$3:$G$3,0)))</f>
        <v>0</v>
      </c>
      <c r="E51" s="127">
        <f>IF(E24&lt;1,E24,E24/INDEX('Electricity Tariffs and Consump'!$C$4:$G$35,MATCH('Electricity Tax Rates'!$A24,'Electricity Tariffs and Consump'!$B$4:$B$35,0),MATCH("Industry",'Electricity Tariffs and Consump'!$C$3:$G$3,0)))</f>
        <v>6.4608758076094758E-2</v>
      </c>
      <c r="F51" s="127">
        <f>IF(F24&lt;1,F24,F24/INDEX('Electricity Tariffs and Consump'!$C$4:$G$35,MATCH('Electricity Tax Rates'!$A24,'Electricity Tariffs and Consump'!$B$4:$B$35,0),MATCH("Industry",'Electricity Tariffs and Consump'!$C$3:$G$3,0)))</f>
        <v>9.6913137114142137E-2</v>
      </c>
      <c r="G51" s="127">
        <f>IF(G24&lt;1,G24,G24/INDEX('Electricity Tariffs and Consump'!$C$4:$G$35,MATCH('Electricity Tax Rates'!$A24,'Electricity Tariffs and Consump'!$B$4:$B$35,0),MATCH("Railway",'Electricity Tariffs and Consump'!$C$3:$G$3,0)))</f>
        <v>0</v>
      </c>
    </row>
    <row r="52" spans="1:7" ht="15.75" thickBot="1">
      <c r="A52" s="124" t="s">
        <v>332</v>
      </c>
      <c r="B52" s="127">
        <f>IF(B25&lt;1,B25,B25/INDEX('Electricity Tariffs and Consump'!$C$4:$G$35,MATCH('Electricity Tax Rates'!$A25,'Electricity Tariffs and Consump'!$B$4:$B$35,0),MATCH('Electricity Tax Rates'!B$2,'Electricity Tariffs and Consump'!$C$3:$G$3,0)))</f>
        <v>0.05</v>
      </c>
      <c r="C52" s="127">
        <f>IF(C25&lt;1,C25,C25/INDEX('Electricity Tariffs and Consump'!$C$4:$G$35,MATCH('Electricity Tax Rates'!$A25,'Electricity Tariffs and Consump'!$B$4:$B$35,0),MATCH('Electricity Tax Rates'!C$2,'Electricity Tariffs and Consump'!$C$3:$G$3,0)))</f>
        <v>7.4999999999999997E-2</v>
      </c>
      <c r="D52" s="127">
        <f>IF(D25&lt;1,D25,D25/INDEX('Electricity Tariffs and Consump'!$C$4:$G$35,MATCH('Electricity Tax Rates'!$A25,'Electricity Tariffs and Consump'!$B$4:$B$35,0),MATCH('Electricity Tax Rates'!D$2,'Electricity Tariffs and Consump'!$C$3:$G$3,0)))</f>
        <v>0</v>
      </c>
      <c r="E52" s="127">
        <f>IF(E25&lt;1,E25,E25/INDEX('Electricity Tariffs and Consump'!$C$4:$G$35,MATCH('Electricity Tax Rates'!$A25,'Electricity Tariffs and Consump'!$B$4:$B$35,0),MATCH("Industry",'Electricity Tariffs and Consump'!$C$3:$G$3,0)))</f>
        <v>7.4999999999999997E-2</v>
      </c>
      <c r="F52" s="127">
        <f>IF(F25&lt;1,F25,F25/INDEX('Electricity Tariffs and Consump'!$C$4:$G$35,MATCH('Electricity Tax Rates'!$A25,'Electricity Tariffs and Consump'!$B$4:$B$35,0),MATCH("Industry",'Electricity Tariffs and Consump'!$C$3:$G$3,0)))</f>
        <v>7.4999999999999997E-2</v>
      </c>
      <c r="G52" s="127">
        <f>IF(G25&lt;1,G25,G25/INDEX('Electricity Tariffs and Consump'!$C$4:$G$35,MATCH('Electricity Tax Rates'!$A25,'Electricity Tariffs and Consump'!$B$4:$B$35,0),MATCH("Railway",'Electricity Tariffs and Consump'!$C$3:$G$3,0)))</f>
        <v>0</v>
      </c>
    </row>
    <row r="53" spans="1:7" ht="15.75" thickBot="1">
      <c r="A53" s="125" t="s">
        <v>333</v>
      </c>
      <c r="B53" s="127">
        <f>IF(B26&lt;1,B26,B26/INDEX('Electricity Tariffs and Consump'!$C$4:$G$35,MATCH('Electricity Tax Rates'!$A26,'Electricity Tariffs and Consump'!$B$4:$B$35,0),MATCH('Electricity Tax Rates'!B$2,'Electricity Tariffs and Consump'!$C$3:$G$3,0)))</f>
        <v>0.1</v>
      </c>
      <c r="C53" s="127">
        <f>IF(C26&lt;1,C26,C26/INDEX('Electricity Tariffs and Consump'!$C$4:$G$35,MATCH('Electricity Tax Rates'!$A26,'Electricity Tariffs and Consump'!$B$4:$B$35,0),MATCH('Electricity Tax Rates'!C$2,'Electricity Tariffs and Consump'!$C$3:$G$3,0)))</f>
        <v>0.125</v>
      </c>
      <c r="D53" s="127">
        <f>IF(D26&lt;1,D26,D26/INDEX('Electricity Tariffs and Consump'!$C$4:$G$35,MATCH('Electricity Tax Rates'!$A26,'Electricity Tariffs and Consump'!$B$4:$B$35,0),MATCH('Electricity Tax Rates'!D$2,'Electricity Tariffs and Consump'!$C$3:$G$3,0)))</f>
        <v>0</v>
      </c>
      <c r="E53" s="127">
        <f>IF(E26&lt;1,E26,E26/INDEX('Electricity Tariffs and Consump'!$C$4:$G$35,MATCH('Electricity Tax Rates'!$A26,'Electricity Tariffs and Consump'!$B$4:$B$35,0),MATCH("Industry",'Electricity Tariffs and Consump'!$C$3:$G$3,0)))</f>
        <v>7.4999999999999997E-2</v>
      </c>
      <c r="F53" s="127">
        <f>IF(F26&lt;1,F26,F26/INDEX('Electricity Tariffs and Consump'!$C$4:$G$35,MATCH('Electricity Tax Rates'!$A26,'Electricity Tariffs and Consump'!$B$4:$B$35,0),MATCH("Industry",'Electricity Tariffs and Consump'!$C$3:$G$3,0)))</f>
        <v>0.15</v>
      </c>
      <c r="G53" s="127">
        <f>IF(G26&lt;1,G26,G26/INDEX('Electricity Tariffs and Consump'!$C$4:$G$35,MATCH('Electricity Tax Rates'!$A26,'Electricity Tariffs and Consump'!$B$4:$B$35,0),MATCH("Railway",'Electricity Tariffs and Consump'!$C$3:$G$3,0)))</f>
        <v>0</v>
      </c>
    </row>
    <row r="55" spans="1:7">
      <c r="A55" s="18" t="s">
        <v>336</v>
      </c>
      <c r="B55" s="18"/>
      <c r="C55" s="18"/>
      <c r="D55" s="18"/>
      <c r="E55" s="18"/>
      <c r="F55" s="18"/>
      <c r="G55" s="18"/>
    </row>
    <row r="56" spans="1:7" ht="15.75" thickBot="1">
      <c r="A56" s="121" t="s">
        <v>303</v>
      </c>
      <c r="B56" s="122" t="s">
        <v>304</v>
      </c>
      <c r="C56" s="122" t="s">
        <v>305</v>
      </c>
      <c r="D56" s="122" t="s">
        <v>306</v>
      </c>
      <c r="E56" s="122" t="s">
        <v>307</v>
      </c>
      <c r="F56" s="122" t="s">
        <v>308</v>
      </c>
      <c r="G56" s="122" t="s">
        <v>309</v>
      </c>
    </row>
    <row r="57" spans="1:7" ht="15.75" thickBot="1">
      <c r="A57" s="124" t="s">
        <v>310</v>
      </c>
      <c r="B57" s="128">
        <f>IFERROR(INDEX('Electricity Tariffs and Consump'!$C$44:$H$75,MATCH('Electricity Tax Rates'!$A57,'Electricity Tariffs and Consump'!$B$44:$B$75,0),MATCH('Electricity Tax Rates'!B$56,'Electricity Tariffs and Consump'!$C$43:$H$43,0)),"")</f>
        <v>17933.599999999999</v>
      </c>
      <c r="C57" s="128">
        <f>IFERROR(INDEX('Electricity Tariffs and Consump'!$C$44:$H$75,MATCH('Electricity Tax Rates'!$A57,'Electricity Tariffs and Consump'!$B$44:$B$75,0),MATCH('Electricity Tax Rates'!C$56,'Electricity Tariffs and Consump'!$C$43:$H$43,0)),"")</f>
        <v>4957.5</v>
      </c>
      <c r="D57" s="128">
        <f>IFERROR(INDEX('Electricity Tariffs and Consump'!$C$44:$H$75,MATCH('Electricity Tax Rates'!$A57,'Electricity Tariffs and Consump'!$B$44:$B$75,0),MATCH('Electricity Tax Rates'!D$56,'Electricity Tariffs and Consump'!$C$43:$H$43,0)),"")</f>
        <v>16261.8</v>
      </c>
      <c r="E57" s="128">
        <f>IFERROR(INDEX('Electricity Tariffs and Consump'!$C$44:$H$75,MATCH('Electricity Tax Rates'!$A57,'Electricity Tariffs and Consump'!$B$44:$B$75,0),MATCH("industry",'Electricity Tariffs and Consump'!$C$43:$H$43,0))/2,"")</f>
        <v>8706</v>
      </c>
      <c r="F57" s="128">
        <f>IFERROR(INDEX('Electricity Tariffs and Consump'!$C$44:$H$75,MATCH('Electricity Tax Rates'!$A57,'Electricity Tariffs and Consump'!$B$44:$B$75,0),MATCH("industry",'Electricity Tariffs and Consump'!$C$43:$H$43,0))/2,"")</f>
        <v>8706</v>
      </c>
      <c r="G57" s="128">
        <f>IFERROR(INDEX('Electricity Tariffs and Consump'!$C$44:$H$75,MATCH('Electricity Tax Rates'!$A57,'Electricity Tariffs and Consump'!$B$44:$B$75,0),MATCH('Electricity Tax Rates'!G$56,'Electricity Tariffs and Consump'!$C$43:$H$43,0)),"")</f>
        <v>0</v>
      </c>
    </row>
    <row r="58" spans="1:7" ht="15.75" thickBot="1">
      <c r="A58" s="124" t="s">
        <v>311</v>
      </c>
      <c r="B58" s="128">
        <f>IFERROR(INDEX('Electricity Tariffs and Consump'!$C$44:$H$75,MATCH('Electricity Tax Rates'!$A58,'Electricity Tariffs and Consump'!$B$44:$B$75,0),MATCH('Electricity Tax Rates'!B$56,'Electricity Tariffs and Consump'!$C$43:$H$43,0)),"")</f>
        <v>4329</v>
      </c>
      <c r="C58" s="128">
        <f>IFERROR(INDEX('Electricity Tariffs and Consump'!$C$44:$H$75,MATCH('Electricity Tax Rates'!$A58,'Electricity Tariffs and Consump'!$B$44:$B$75,0),MATCH('Electricity Tax Rates'!C$56,'Electricity Tariffs and Consump'!$C$43:$H$43,0)),"")</f>
        <v>1237</v>
      </c>
      <c r="D58" s="128">
        <f>IFERROR(INDEX('Electricity Tariffs and Consump'!$C$44:$H$75,MATCH('Electricity Tax Rates'!$A58,'Electricity Tariffs and Consump'!$B$44:$B$75,0),MATCH('Electricity Tax Rates'!D$56,'Electricity Tariffs and Consump'!$C$43:$H$43,0)),"")</f>
        <v>65</v>
      </c>
      <c r="E58" s="128">
        <f>IFERROR(INDEX('Electricity Tariffs and Consump'!$C$44:$H$75,MATCH('Electricity Tax Rates'!$A58,'Electricity Tariffs and Consump'!$B$44:$B$75,0),MATCH("industry",'Electricity Tariffs and Consump'!$C$43:$H$43,0))/2,"")</f>
        <v>843</v>
      </c>
      <c r="F58" s="128">
        <f>IFERROR(INDEX('Electricity Tariffs and Consump'!$C$44:$H$75,MATCH('Electricity Tax Rates'!$A58,'Electricity Tariffs and Consump'!$B$44:$B$75,0),MATCH("industry",'Electricity Tariffs and Consump'!$C$43:$H$43,0))/2,"")</f>
        <v>843</v>
      </c>
      <c r="G58" s="128">
        <f>IFERROR(INDEX('Electricity Tariffs and Consump'!$C$44:$H$75,MATCH('Electricity Tax Rates'!$A58,'Electricity Tariffs and Consump'!$B$44:$B$75,0),MATCH('Electricity Tax Rates'!G$56,'Electricity Tariffs and Consump'!$C$43:$H$43,0)),"")</f>
        <v>0</v>
      </c>
    </row>
    <row r="59" spans="1:7" ht="15.75" thickBot="1">
      <c r="A59" s="124" t="s">
        <v>312</v>
      </c>
      <c r="B59" s="128">
        <f>IFERROR(INDEX('Electricity Tariffs and Consump'!$C$44:$H$75,MATCH('Electricity Tax Rates'!$A59,'Electricity Tariffs and Consump'!$B$44:$B$75,0),MATCH('Electricity Tax Rates'!B$56,'Electricity Tariffs and Consump'!$C$43:$H$43,0)),"")</f>
        <v>16738.3</v>
      </c>
      <c r="C59" s="128">
        <f>IFERROR(INDEX('Electricity Tariffs and Consump'!$C$44:$H$75,MATCH('Electricity Tax Rates'!$A59,'Electricity Tariffs and Consump'!$B$44:$B$75,0),MATCH('Electricity Tax Rates'!C$56,'Electricity Tariffs and Consump'!$C$43:$H$43,0)),"")</f>
        <v>2397.6</v>
      </c>
      <c r="D59" s="128">
        <f>IFERROR(INDEX('Electricity Tariffs and Consump'!$C$44:$H$75,MATCH('Electricity Tax Rates'!$A59,'Electricity Tariffs and Consump'!$B$44:$B$75,0),MATCH('Electricity Tax Rates'!D$56,'Electricity Tariffs and Consump'!$C$43:$H$43,0)),"")</f>
        <v>1240.0999999999999</v>
      </c>
      <c r="E59" s="128">
        <f>IFERROR(INDEX('Electricity Tariffs and Consump'!$C$44:$H$75,MATCH('Electricity Tax Rates'!$A59,'Electricity Tariffs and Consump'!$B$44:$B$75,0),MATCH("industry",'Electricity Tariffs and Consump'!$C$43:$H$43,0))/2,"")</f>
        <v>1501.2</v>
      </c>
      <c r="F59" s="128">
        <f>IFERROR(INDEX('Electricity Tariffs and Consump'!$C$44:$H$75,MATCH('Electricity Tax Rates'!$A59,'Electricity Tariffs and Consump'!$B$44:$B$75,0),MATCH("industry",'Electricity Tariffs and Consump'!$C$43:$H$43,0))/2,"")</f>
        <v>1501.2</v>
      </c>
      <c r="G59" s="128">
        <f>IFERROR(INDEX('Electricity Tariffs and Consump'!$C$44:$H$75,MATCH('Electricity Tax Rates'!$A59,'Electricity Tariffs and Consump'!$B$44:$B$75,0),MATCH('Electricity Tax Rates'!G$56,'Electricity Tariffs and Consump'!$C$43:$H$43,0)),"")</f>
        <v>116.4</v>
      </c>
    </row>
    <row r="60" spans="1:7" ht="15.75" thickBot="1">
      <c r="A60" s="124" t="s">
        <v>313</v>
      </c>
      <c r="B60" s="128">
        <v>0</v>
      </c>
      <c r="C60" s="128">
        <v>0</v>
      </c>
      <c r="D60" s="128">
        <v>0</v>
      </c>
      <c r="E60" s="128">
        <v>0</v>
      </c>
      <c r="F60" s="128">
        <v>0</v>
      </c>
      <c r="G60" s="128">
        <v>0</v>
      </c>
    </row>
    <row r="61" spans="1:7" ht="15.75" thickBot="1">
      <c r="A61" s="124" t="s">
        <v>314</v>
      </c>
      <c r="B61" s="128">
        <f>IFERROR(INDEX('Electricity Tariffs and Consump'!$C$44:$H$75,MATCH('Electricity Tax Rates'!$A61,'Electricity Tariffs and Consump'!$B$44:$B$75,0),MATCH('Electricity Tax Rates'!B$56,'Electricity Tariffs and Consump'!$C$43:$H$43,0)),"")</f>
        <v>16674.599999999999</v>
      </c>
      <c r="C61" s="128">
        <f>IFERROR(INDEX('Electricity Tariffs and Consump'!$C$44:$H$75,MATCH('Electricity Tax Rates'!$A61,'Electricity Tariffs and Consump'!$B$44:$B$75,0),MATCH('Electricity Tax Rates'!C$56,'Electricity Tariffs and Consump'!$C$43:$H$43,0)),"")</f>
        <v>6685.5</v>
      </c>
      <c r="D61" s="128">
        <f>IFERROR(INDEX('Electricity Tariffs and Consump'!$C$44:$H$75,MATCH('Electricity Tax Rates'!$A61,'Electricity Tariffs and Consump'!$B$44:$B$75,0),MATCH('Electricity Tax Rates'!D$56,'Electricity Tariffs and Consump'!$C$43:$H$43,0)),"")</f>
        <v>44</v>
      </c>
      <c r="E61" s="128">
        <f>IFERROR(INDEX('Electricity Tariffs and Consump'!$C$44:$H$75,MATCH('Electricity Tax Rates'!$A61,'Electricity Tariffs and Consump'!$B$44:$B$75,0),MATCH("industry",'Electricity Tariffs and Consump'!$C$43:$H$43,0))/2,"")</f>
        <v>1716.5</v>
      </c>
      <c r="F61" s="128">
        <f>IFERROR(INDEX('Electricity Tariffs and Consump'!$C$44:$H$75,MATCH('Electricity Tax Rates'!$A61,'Electricity Tariffs and Consump'!$B$44:$B$75,0),MATCH("industry",'Electricity Tariffs and Consump'!$C$43:$H$43,0))/2,"")</f>
        <v>1716.5</v>
      </c>
      <c r="G61" s="128">
        <f>IFERROR(INDEX('Electricity Tariffs and Consump'!$C$44:$H$75,MATCH('Electricity Tax Rates'!$A61,'Electricity Tariffs and Consump'!$B$44:$B$75,0),MATCH('Electricity Tax Rates'!G$56,'Electricity Tariffs and Consump'!$C$43:$H$43,0)),"")</f>
        <v>0</v>
      </c>
    </row>
    <row r="62" spans="1:7" ht="15.75" thickBot="1">
      <c r="A62" s="124" t="s">
        <v>315</v>
      </c>
      <c r="B62" s="128">
        <f>IFERROR(INDEX('Electricity Tariffs and Consump'!$C$44:$H$75,MATCH('Electricity Tax Rates'!$A62,'Electricity Tariffs and Consump'!$B$44:$B$75,0),MATCH('Electricity Tax Rates'!B$56,'Electricity Tariffs and Consump'!$C$43:$H$43,0)),"")</f>
        <v>1303.4000000000001</v>
      </c>
      <c r="C62" s="128">
        <f>IFERROR(INDEX('Electricity Tariffs and Consump'!$C$44:$H$75,MATCH('Electricity Tax Rates'!$A62,'Electricity Tariffs and Consump'!$B$44:$B$75,0),MATCH('Electricity Tax Rates'!C$56,'Electricity Tariffs and Consump'!$C$43:$H$43,0)),"")</f>
        <v>614.6</v>
      </c>
      <c r="D62" s="128">
        <f>IFERROR(INDEX('Electricity Tariffs and Consump'!$C$44:$H$75,MATCH('Electricity Tax Rates'!$A62,'Electricity Tariffs and Consump'!$B$44:$B$75,0),MATCH('Electricity Tax Rates'!D$56,'Electricity Tariffs and Consump'!$C$43:$H$43,0)),"")</f>
        <v>34.299999999999997</v>
      </c>
      <c r="E62" s="128">
        <f>IFERROR(INDEX('Electricity Tariffs and Consump'!$C$44:$H$75,MATCH('Electricity Tax Rates'!$A62,'Electricity Tariffs and Consump'!$B$44:$B$75,0),MATCH("industry",'Electricity Tariffs and Consump'!$C$43:$H$43,0))/2,"")</f>
        <v>1043</v>
      </c>
      <c r="F62" s="128">
        <f>IFERROR(INDEX('Electricity Tariffs and Consump'!$C$44:$H$75,MATCH('Electricity Tax Rates'!$A62,'Electricity Tariffs and Consump'!$B$44:$B$75,0),MATCH("industry",'Electricity Tariffs and Consump'!$C$43:$H$43,0))/2,"")</f>
        <v>1043</v>
      </c>
      <c r="G62" s="128">
        <f>IFERROR(INDEX('Electricity Tariffs and Consump'!$C$44:$H$75,MATCH('Electricity Tax Rates'!$A62,'Electricity Tariffs and Consump'!$B$44:$B$75,0),MATCH('Electricity Tax Rates'!G$56,'Electricity Tariffs and Consump'!$C$43:$H$43,0)),"")</f>
        <v>0</v>
      </c>
    </row>
    <row r="63" spans="1:7" ht="15.75" thickBot="1">
      <c r="A63" s="124" t="s">
        <v>316</v>
      </c>
      <c r="B63" s="128">
        <f>IFERROR(INDEX('Electricity Tariffs and Consump'!$C$44:$H$75,MATCH('Electricity Tax Rates'!$A63,'Electricity Tariffs and Consump'!$B$44:$B$75,0),MATCH('Electricity Tax Rates'!B$56,'Electricity Tariffs and Consump'!$C$43:$H$43,0)),"")</f>
        <v>16588.900000000001</v>
      </c>
      <c r="C63" s="128">
        <f>IFERROR(INDEX('Electricity Tariffs and Consump'!$C$44:$H$75,MATCH('Electricity Tax Rates'!$A63,'Electricity Tariffs and Consump'!$B$44:$B$75,0),MATCH('Electricity Tax Rates'!C$56,'Electricity Tariffs and Consump'!$C$43:$H$43,0)),"")</f>
        <v>2613.6999999999998</v>
      </c>
      <c r="D63" s="128">
        <f>IFERROR(INDEX('Electricity Tariffs and Consump'!$C$44:$H$75,MATCH('Electricity Tax Rates'!$A63,'Electricity Tariffs and Consump'!$B$44:$B$75,0),MATCH('Electricity Tax Rates'!D$56,'Electricity Tariffs and Consump'!$C$43:$H$43,0)),"")</f>
        <v>20433.400000000001</v>
      </c>
      <c r="E63" s="128">
        <f>IFERROR(INDEX('Electricity Tariffs and Consump'!$C$44:$H$75,MATCH('Electricity Tax Rates'!$A63,'Electricity Tariffs and Consump'!$B$44:$B$75,0),MATCH("industry",'Electricity Tariffs and Consump'!$C$43:$H$43,0))/2,"")</f>
        <v>31359.55</v>
      </c>
      <c r="F63" s="128">
        <f>IFERROR(INDEX('Electricity Tariffs and Consump'!$C$44:$H$75,MATCH('Electricity Tax Rates'!$A63,'Electricity Tariffs and Consump'!$B$44:$B$75,0),MATCH("industry",'Electricity Tariffs and Consump'!$C$43:$H$43,0))/2,"")</f>
        <v>31359.55</v>
      </c>
      <c r="G63" s="128">
        <f>IFERROR(INDEX('Electricity Tariffs and Consump'!$C$44:$H$75,MATCH('Electricity Tax Rates'!$A63,'Electricity Tariffs and Consump'!$B$44:$B$75,0),MATCH('Electricity Tax Rates'!G$56,'Electricity Tariffs and Consump'!$C$43:$H$43,0)),"")</f>
        <v>8</v>
      </c>
    </row>
    <row r="64" spans="1:7" ht="15.75" thickBot="1">
      <c r="A64" s="124" t="s">
        <v>317</v>
      </c>
      <c r="B64" s="128">
        <f>IFERROR(INDEX('Electricity Tariffs and Consump'!$C$44:$H$75,MATCH('Electricity Tax Rates'!$A64,'Electricity Tariffs and Consump'!$B$44:$B$75,0),MATCH('Electricity Tax Rates'!B$56,'Electricity Tariffs and Consump'!$C$43:$H$43,0)),"")</f>
        <v>13374.4</v>
      </c>
      <c r="C64" s="128">
        <f>IFERROR(INDEX('Electricity Tariffs and Consump'!$C$44:$H$75,MATCH('Electricity Tax Rates'!$A64,'Electricity Tariffs and Consump'!$B$44:$B$75,0),MATCH('Electricity Tax Rates'!C$56,'Electricity Tariffs and Consump'!$C$43:$H$43,0)),"")</f>
        <v>3119</v>
      </c>
      <c r="D64" s="128">
        <f>IFERROR(INDEX('Electricity Tariffs and Consump'!$C$44:$H$75,MATCH('Electricity Tax Rates'!$A64,'Electricity Tariffs and Consump'!$B$44:$B$75,0),MATCH('Electricity Tax Rates'!D$56,'Electricity Tariffs and Consump'!$C$43:$H$43,0)),"")</f>
        <v>9318.4</v>
      </c>
      <c r="E64" s="128">
        <f>IFERROR(INDEX('Electricity Tariffs and Consump'!$C$44:$H$75,MATCH('Electricity Tax Rates'!$A64,'Electricity Tariffs and Consump'!$B$44:$B$75,0),MATCH("industry",'Electricity Tariffs and Consump'!$C$43:$H$43,0))/2,"")</f>
        <v>8466.2999999999993</v>
      </c>
      <c r="F64" s="128">
        <f>IFERROR(INDEX('Electricity Tariffs and Consump'!$C$44:$H$75,MATCH('Electricity Tax Rates'!$A64,'Electricity Tariffs and Consump'!$B$44:$B$75,0),MATCH("industry",'Electricity Tariffs and Consump'!$C$43:$H$43,0))/2,"")</f>
        <v>8466.2999999999993</v>
      </c>
      <c r="G64" s="128">
        <f>IFERROR(INDEX('Electricity Tariffs and Consump'!$C$44:$H$75,MATCH('Electricity Tax Rates'!$A64,'Electricity Tariffs and Consump'!$B$44:$B$75,0),MATCH('Electricity Tax Rates'!G$56,'Electricity Tariffs and Consump'!$C$43:$H$43,0)),"")</f>
        <v>71.8</v>
      </c>
    </row>
    <row r="65" spans="1:7" ht="15.75" thickBot="1">
      <c r="A65" s="124" t="s">
        <v>318</v>
      </c>
      <c r="B65" s="128">
        <f>IFERROR(INDEX('Electricity Tariffs and Consump'!$C$44:$H$75,MATCH('Electricity Tax Rates'!$A65,'Electricity Tariffs and Consump'!$B$44:$B$75,0),MATCH('Electricity Tax Rates'!B$56,'Electricity Tariffs and Consump'!$C$43:$H$43,0)),"")</f>
        <v>2457.5</v>
      </c>
      <c r="C65" s="128">
        <f>IFERROR(INDEX('Electricity Tariffs and Consump'!$C$44:$H$75,MATCH('Electricity Tax Rates'!$A65,'Electricity Tariffs and Consump'!$B$44:$B$75,0),MATCH('Electricity Tax Rates'!C$56,'Electricity Tariffs and Consump'!$C$43:$H$43,0)),"")</f>
        <v>621.9</v>
      </c>
      <c r="D65" s="128">
        <f>IFERROR(INDEX('Electricity Tariffs and Consump'!$C$44:$H$75,MATCH('Electricity Tax Rates'!$A65,'Electricity Tariffs and Consump'!$B$44:$B$75,0),MATCH('Electricity Tax Rates'!D$56,'Electricity Tariffs and Consump'!$C$43:$H$43,0)),"")</f>
        <v>85.1</v>
      </c>
      <c r="E65" s="128">
        <f>IFERROR(INDEX('Electricity Tariffs and Consump'!$C$44:$H$75,MATCH('Electricity Tax Rates'!$A65,'Electricity Tariffs and Consump'!$B$44:$B$75,0),MATCH("industry",'Electricity Tariffs and Consump'!$C$43:$H$43,0))/2,"")</f>
        <v>2996.65</v>
      </c>
      <c r="F65" s="128">
        <f>IFERROR(INDEX('Electricity Tariffs and Consump'!$C$44:$H$75,MATCH('Electricity Tax Rates'!$A65,'Electricity Tariffs and Consump'!$B$44:$B$75,0),MATCH("industry",'Electricity Tariffs and Consump'!$C$43:$H$43,0))/2,"")</f>
        <v>2996.65</v>
      </c>
      <c r="G65" s="128">
        <f>IFERROR(INDEX('Electricity Tariffs and Consump'!$C$44:$H$75,MATCH('Electricity Tax Rates'!$A65,'Electricity Tariffs and Consump'!$B$44:$B$75,0),MATCH('Electricity Tax Rates'!G$56,'Electricity Tariffs and Consump'!$C$43:$H$43,0)),"")</f>
        <v>0</v>
      </c>
    </row>
    <row r="66" spans="1:7" ht="15.75" thickBot="1">
      <c r="A66" s="124" t="s">
        <v>337</v>
      </c>
      <c r="B66" s="128">
        <f>IFERROR(INDEX('Electricity Tariffs and Consump'!$C$44:$H$75,MATCH('Electricity Tax Rates'!$A66,'Electricity Tariffs and Consump'!$B$44:$B$75,0),MATCH('Electricity Tax Rates'!B$56,'Electricity Tariffs and Consump'!$C$43:$H$43,0)),"")</f>
        <v>4003.6</v>
      </c>
      <c r="C66" s="128">
        <f>IFERROR(INDEX('Electricity Tariffs and Consump'!$C$44:$H$75,MATCH('Electricity Tax Rates'!$A66,'Electricity Tariffs and Consump'!$B$44:$B$75,0),MATCH('Electricity Tax Rates'!C$56,'Electricity Tariffs and Consump'!$C$43:$H$43,0)),"")</f>
        <v>1765.1</v>
      </c>
      <c r="D66" s="128">
        <f>IFERROR(INDEX('Electricity Tariffs and Consump'!$C$44:$H$75,MATCH('Electricity Tax Rates'!$A66,'Electricity Tariffs and Consump'!$B$44:$B$75,0),MATCH('Electricity Tax Rates'!D$56,'Electricity Tariffs and Consump'!$C$43:$H$43,0)),"")</f>
        <v>400.4</v>
      </c>
      <c r="E66" s="128">
        <f>IFERROR(INDEX('Electricity Tariffs and Consump'!$C$44:$H$75,MATCH('Electricity Tax Rates'!$A66,'Electricity Tariffs and Consump'!$B$44:$B$75,0),MATCH("industry",'Electricity Tariffs and Consump'!$C$43:$H$43,0))/2,"")</f>
        <v>749.2</v>
      </c>
      <c r="F66" s="128">
        <f>IFERROR(INDEX('Electricity Tariffs and Consump'!$C$44:$H$75,MATCH('Electricity Tax Rates'!$A66,'Electricity Tariffs and Consump'!$B$44:$B$75,0),MATCH("industry",'Electricity Tariffs and Consump'!$C$43:$H$43,0))/2,"")</f>
        <v>749.2</v>
      </c>
      <c r="G66" s="128">
        <f>IFERROR(INDEX('Electricity Tariffs and Consump'!$C$44:$H$75,MATCH('Electricity Tax Rates'!$A66,'Electricity Tariffs and Consump'!$B$44:$B$75,0),MATCH('Electricity Tax Rates'!G$56,'Electricity Tariffs and Consump'!$C$43:$H$43,0)),"")</f>
        <v>0</v>
      </c>
    </row>
    <row r="67" spans="1:7" ht="15.75" thickBot="1">
      <c r="A67" s="124" t="s">
        <v>320</v>
      </c>
      <c r="B67" s="128">
        <f>IFERROR(INDEX('Electricity Tariffs and Consump'!$C$44:$H$75,MATCH('Electricity Tax Rates'!$A67,'Electricity Tariffs and Consump'!$B$44:$B$75,0),MATCH('Electricity Tax Rates'!B$56,'Electricity Tariffs and Consump'!$C$43:$H$43,0)),"")</f>
        <v>5886.5</v>
      </c>
      <c r="C67" s="128">
        <f>IFERROR(INDEX('Electricity Tariffs and Consump'!$C$44:$H$75,MATCH('Electricity Tax Rates'!$A67,'Electricity Tariffs and Consump'!$B$44:$B$75,0),MATCH('Electricity Tax Rates'!C$56,'Electricity Tariffs and Consump'!$C$43:$H$43,0)),"")</f>
        <v>894.7</v>
      </c>
      <c r="D67" s="128">
        <f>IFERROR(INDEX('Electricity Tariffs and Consump'!$C$44:$H$75,MATCH('Electricity Tax Rates'!$A67,'Electricity Tariffs and Consump'!$B$44:$B$75,0),MATCH('Electricity Tax Rates'!D$56,'Electricity Tariffs and Consump'!$C$43:$H$43,0)),"")</f>
        <v>255.7</v>
      </c>
      <c r="E67" s="128">
        <f>IFERROR(INDEX('Electricity Tariffs and Consump'!$C$44:$H$75,MATCH('Electricity Tax Rates'!$A67,'Electricity Tariffs and Consump'!$B$44:$B$75,0),MATCH("industry",'Electricity Tariffs and Consump'!$C$43:$H$43,0))/2,"")</f>
        <v>1365.2</v>
      </c>
      <c r="F67" s="128">
        <f>IFERROR(INDEX('Electricity Tariffs and Consump'!$C$44:$H$75,MATCH('Electricity Tax Rates'!$A67,'Electricity Tariffs and Consump'!$B$44:$B$75,0),MATCH("industry",'Electricity Tariffs and Consump'!$C$43:$H$43,0))/2,"")</f>
        <v>1365.2</v>
      </c>
      <c r="G67" s="128">
        <f>IFERROR(INDEX('Electricity Tariffs and Consump'!$C$44:$H$75,MATCH('Electricity Tax Rates'!$A67,'Electricity Tariffs and Consump'!$B$44:$B$75,0),MATCH('Electricity Tax Rates'!G$56,'Electricity Tariffs and Consump'!$C$43:$H$43,0)),"")</f>
        <v>104.4</v>
      </c>
    </row>
    <row r="68" spans="1:7" ht="15.75" thickBot="1">
      <c r="A68" s="124" t="s">
        <v>321</v>
      </c>
      <c r="B68" s="128">
        <f>IFERROR(INDEX('Electricity Tariffs and Consump'!$C$44:$H$75,MATCH('Electricity Tax Rates'!$A68,'Electricity Tariffs and Consump'!$B$44:$B$75,0),MATCH('Electricity Tax Rates'!B$56,'Electricity Tariffs and Consump'!$C$43:$H$43,0)),"")</f>
        <v>14101.9</v>
      </c>
      <c r="C68" s="128">
        <f>IFERROR(INDEX('Electricity Tariffs and Consump'!$C$44:$H$75,MATCH('Electricity Tax Rates'!$A68,'Electricity Tariffs and Consump'!$B$44:$B$75,0),MATCH('Electricity Tax Rates'!C$56,'Electricity Tariffs and Consump'!$C$43:$H$43,0)),"")</f>
        <v>5479.8</v>
      </c>
      <c r="D68" s="128">
        <f>IFERROR(INDEX('Electricity Tariffs and Consump'!$C$44:$H$75,MATCH('Electricity Tax Rates'!$A68,'Electricity Tariffs and Consump'!$B$44:$B$75,0),MATCH('Electricity Tax Rates'!D$56,'Electricity Tariffs and Consump'!$C$43:$H$43,0)),"")</f>
        <v>21834.3</v>
      </c>
      <c r="E68" s="128">
        <f>IFERROR(INDEX('Electricity Tariffs and Consump'!$C$44:$H$75,MATCH('Electricity Tax Rates'!$A68,'Electricity Tariffs and Consump'!$B$44:$B$75,0),MATCH("industry",'Electricity Tariffs and Consump'!$C$43:$H$43,0))/2,"")</f>
        <v>4990.55</v>
      </c>
      <c r="F68" s="128">
        <f>IFERROR(INDEX('Electricity Tariffs and Consump'!$C$44:$H$75,MATCH('Electricity Tax Rates'!$A68,'Electricity Tariffs and Consump'!$B$44:$B$75,0),MATCH("industry",'Electricity Tariffs and Consump'!$C$43:$H$43,0))/2,"")</f>
        <v>4990.55</v>
      </c>
      <c r="G68" s="128">
        <f>IFERROR(INDEX('Electricity Tariffs and Consump'!$C$44:$H$75,MATCH('Electricity Tax Rates'!$A68,'Electricity Tariffs and Consump'!$B$44:$B$75,0),MATCH('Electricity Tax Rates'!G$56,'Electricity Tariffs and Consump'!$C$43:$H$43,0)),"")</f>
        <v>0</v>
      </c>
    </row>
    <row r="69" spans="1:7" ht="15.75" thickBot="1">
      <c r="A69" s="124" t="s">
        <v>322</v>
      </c>
      <c r="B69" s="128">
        <f>IFERROR(INDEX('Electricity Tariffs and Consump'!$C$44:$H$75,MATCH('Electricity Tax Rates'!$A69,'Electricity Tariffs and Consump'!$B$44:$B$75,0),MATCH('Electricity Tax Rates'!B$56,'Electricity Tariffs and Consump'!$C$43:$H$43,0)),"")</f>
        <v>12386.5</v>
      </c>
      <c r="C69" s="128">
        <f>IFERROR(INDEX('Electricity Tariffs and Consump'!$C$44:$H$75,MATCH('Electricity Tax Rates'!$A69,'Electricity Tariffs and Consump'!$B$44:$B$75,0),MATCH('Electricity Tax Rates'!C$56,'Electricity Tariffs and Consump'!$C$43:$H$43,0)),"")</f>
        <v>3885.5</v>
      </c>
      <c r="D69" s="128">
        <f>IFERROR(INDEX('Electricity Tariffs and Consump'!$C$44:$H$75,MATCH('Electricity Tax Rates'!$A69,'Electricity Tariffs and Consump'!$B$44:$B$75,0),MATCH('Electricity Tax Rates'!D$56,'Electricity Tariffs and Consump'!$C$43:$H$43,0)),"")</f>
        <v>387.2</v>
      </c>
      <c r="E69" s="128">
        <f>IFERROR(INDEX('Electricity Tariffs and Consump'!$C$44:$H$75,MATCH('Electricity Tax Rates'!$A69,'Electricity Tariffs and Consump'!$B$44:$B$75,0),MATCH("industry",'Electricity Tariffs and Consump'!$C$43:$H$43,0))/2,"")</f>
        <v>3438.05</v>
      </c>
      <c r="F69" s="128">
        <f>IFERROR(INDEX('Electricity Tariffs and Consump'!$C$44:$H$75,MATCH('Electricity Tax Rates'!$A69,'Electricity Tariffs and Consump'!$B$44:$B$75,0),MATCH("industry",'Electricity Tariffs and Consump'!$C$43:$H$43,0))/2,"")</f>
        <v>3438.05</v>
      </c>
      <c r="G69" s="128">
        <f>IFERROR(INDEX('Electricity Tariffs and Consump'!$C$44:$H$75,MATCH('Electricity Tax Rates'!$A69,'Electricity Tariffs and Consump'!$B$44:$B$75,0),MATCH('Electricity Tax Rates'!G$56,'Electricity Tariffs and Consump'!$C$43:$H$43,0)),"")</f>
        <v>323.10000000000002</v>
      </c>
    </row>
    <row r="70" spans="1:7" ht="15.75" thickBot="1">
      <c r="A70" s="124" t="s">
        <v>323</v>
      </c>
      <c r="B70" s="128">
        <f>IFERROR(INDEX('Electricity Tariffs and Consump'!$C$44:$H$75,MATCH('Electricity Tax Rates'!$A70,'Electricity Tariffs and Consump'!$B$44:$B$75,0),MATCH('Electricity Tax Rates'!B$56,'Electricity Tariffs and Consump'!$C$43:$H$43,0)),"")</f>
        <v>18771.2</v>
      </c>
      <c r="C70" s="128">
        <f>IFERROR(INDEX('Electricity Tariffs and Consump'!$C$44:$H$75,MATCH('Electricity Tax Rates'!$A70,'Electricity Tariffs and Consump'!$B$44:$B$75,0),MATCH('Electricity Tax Rates'!C$56,'Electricity Tariffs and Consump'!$C$43:$H$43,0)),"")</f>
        <v>3734.4</v>
      </c>
      <c r="D70" s="128">
        <f>IFERROR(INDEX('Electricity Tariffs and Consump'!$C$44:$H$75,MATCH('Electricity Tax Rates'!$A70,'Electricity Tariffs and Consump'!$B$44:$B$75,0),MATCH('Electricity Tax Rates'!D$56,'Electricity Tariffs and Consump'!$C$43:$H$43,0)),"")</f>
        <v>25452.5</v>
      </c>
      <c r="E70" s="128">
        <f>IFERROR(INDEX('Electricity Tariffs and Consump'!$C$44:$H$75,MATCH('Electricity Tax Rates'!$A70,'Electricity Tariffs and Consump'!$B$44:$B$75,0),MATCH("industry",'Electricity Tariffs and Consump'!$C$43:$H$43,0))/2,"")</f>
        <v>6142.7</v>
      </c>
      <c r="F70" s="128">
        <f>IFERROR(INDEX('Electricity Tariffs and Consump'!$C$44:$H$75,MATCH('Electricity Tax Rates'!$A70,'Electricity Tariffs and Consump'!$B$44:$B$75,0),MATCH("industry",'Electricity Tariffs and Consump'!$C$43:$H$43,0))/2,"")</f>
        <v>6142.7</v>
      </c>
      <c r="G70" s="128">
        <f>IFERROR(INDEX('Electricity Tariffs and Consump'!$C$44:$H$75,MATCH('Electricity Tax Rates'!$A70,'Electricity Tariffs and Consump'!$B$44:$B$75,0),MATCH('Electricity Tax Rates'!G$56,'Electricity Tariffs and Consump'!$C$43:$H$43,0)),"")</f>
        <v>110.7</v>
      </c>
    </row>
    <row r="71" spans="1:7" ht="15.75" thickBot="1">
      <c r="A71" s="124" t="s">
        <v>324</v>
      </c>
      <c r="B71" s="128">
        <f>IFERROR(INDEX('Electricity Tariffs and Consump'!$C$44:$H$75,MATCH('Electricity Tax Rates'!$A71,'Electricity Tariffs and Consump'!$B$44:$B$75,0),MATCH('Electricity Tax Rates'!B$56,'Electricity Tariffs and Consump'!$C$43:$H$43,0)),"")</f>
        <v>30803.1</v>
      </c>
      <c r="C71" s="128">
        <f>IFERROR(INDEX('Electricity Tariffs and Consump'!$C$44:$H$75,MATCH('Electricity Tax Rates'!$A71,'Electricity Tariffs and Consump'!$B$44:$B$75,0),MATCH('Electricity Tax Rates'!C$56,'Electricity Tariffs and Consump'!$C$43:$H$43,0)),"")</f>
        <v>13915.6</v>
      </c>
      <c r="D71" s="128">
        <f>IFERROR(INDEX('Electricity Tariffs and Consump'!$C$44:$H$75,MATCH('Electricity Tax Rates'!$A71,'Electricity Tariffs and Consump'!$B$44:$B$75,0),MATCH('Electricity Tax Rates'!D$56,'Electricity Tariffs and Consump'!$C$43:$H$43,0)),"")</f>
        <v>28546.9</v>
      </c>
      <c r="E71" s="128">
        <f>IFERROR(INDEX('Electricity Tariffs and Consump'!$C$44:$H$75,MATCH('Electricity Tax Rates'!$A71,'Electricity Tariffs and Consump'!$B$44:$B$75,0),MATCH("industry",'Electricity Tariffs and Consump'!$C$43:$H$43,0))/2,"")</f>
        <v>22015.65</v>
      </c>
      <c r="F71" s="128">
        <f>IFERROR(INDEX('Electricity Tariffs and Consump'!$C$44:$H$75,MATCH('Electricity Tax Rates'!$A71,'Electricity Tariffs and Consump'!$B$44:$B$75,0),MATCH("industry",'Electricity Tariffs and Consump'!$C$43:$H$43,0))/2,"")</f>
        <v>22015.65</v>
      </c>
      <c r="G71" s="128">
        <f>IFERROR(INDEX('Electricity Tariffs and Consump'!$C$44:$H$75,MATCH('Electricity Tax Rates'!$A71,'Electricity Tariffs and Consump'!$B$44:$B$75,0),MATCH('Electricity Tax Rates'!G$56,'Electricity Tariffs and Consump'!$C$43:$H$43,0)),"")</f>
        <v>115.3</v>
      </c>
    </row>
    <row r="72" spans="1:7" ht="15.75" thickBot="1">
      <c r="A72" s="124" t="s">
        <v>325</v>
      </c>
      <c r="B72" s="128">
        <f>IFERROR(INDEX('Electricity Tariffs and Consump'!$C$44:$H$75,MATCH('Electricity Tax Rates'!$A72,'Electricity Tariffs and Consump'!$B$44:$B$75,0),MATCH('Electricity Tax Rates'!B$56,'Electricity Tariffs and Consump'!$C$43:$H$43,0)),"")</f>
        <v>462.2</v>
      </c>
      <c r="C72" s="128">
        <f>IFERROR(INDEX('Electricity Tariffs and Consump'!$C$44:$H$75,MATCH('Electricity Tax Rates'!$A72,'Electricity Tariffs and Consump'!$B$44:$B$75,0),MATCH('Electricity Tax Rates'!C$56,'Electricity Tariffs and Consump'!$C$43:$H$43,0)),"")</f>
        <v>85.1</v>
      </c>
      <c r="D72" s="128">
        <f>IFERROR(INDEX('Electricity Tariffs and Consump'!$C$44:$H$75,MATCH('Electricity Tax Rates'!$A72,'Electricity Tariffs and Consump'!$B$44:$B$75,0),MATCH('Electricity Tax Rates'!D$56,'Electricity Tariffs and Consump'!$C$43:$H$43,0)),"")</f>
        <v>1.9</v>
      </c>
      <c r="E72" s="128">
        <f>IFERROR(INDEX('Electricity Tariffs and Consump'!$C$44:$H$75,MATCH('Electricity Tax Rates'!$A72,'Electricity Tariffs and Consump'!$B$44:$B$75,0),MATCH("industry",'Electricity Tariffs and Consump'!$C$43:$H$43,0))/2,"")</f>
        <v>18.45</v>
      </c>
      <c r="F72" s="128">
        <f>IFERROR(INDEX('Electricity Tariffs and Consump'!$C$44:$H$75,MATCH('Electricity Tax Rates'!$A72,'Electricity Tariffs and Consump'!$B$44:$B$75,0),MATCH("industry",'Electricity Tariffs and Consump'!$C$43:$H$43,0))/2,"")</f>
        <v>18.45</v>
      </c>
      <c r="G72" s="128">
        <f>IFERROR(INDEX('Electricity Tariffs and Consump'!$C$44:$H$75,MATCH('Electricity Tax Rates'!$A72,'Electricity Tariffs and Consump'!$B$44:$B$75,0),MATCH('Electricity Tax Rates'!G$56,'Electricity Tariffs and Consump'!$C$43:$H$43,0)),"")</f>
        <v>0</v>
      </c>
    </row>
    <row r="73" spans="1:7" ht="15.75" thickBot="1">
      <c r="A73" s="124" t="s">
        <v>326</v>
      </c>
      <c r="B73" s="128">
        <f>IFERROR(INDEX('Electricity Tariffs and Consump'!$C$44:$H$75,MATCH('Electricity Tax Rates'!$A73,'Electricity Tariffs and Consump'!$B$44:$B$75,0),MATCH('Electricity Tax Rates'!B$56,'Electricity Tariffs and Consump'!$C$43:$H$43,0)),"")</f>
        <v>510.5</v>
      </c>
      <c r="C73" s="128">
        <f>IFERROR(INDEX('Electricity Tariffs and Consump'!$C$44:$H$75,MATCH('Electricity Tax Rates'!$A73,'Electricity Tariffs and Consump'!$B$44:$B$75,0),MATCH('Electricity Tax Rates'!C$56,'Electricity Tariffs and Consump'!$C$43:$H$43,0)),"")</f>
        <v>103.1</v>
      </c>
      <c r="D73" s="128">
        <f>IFERROR(INDEX('Electricity Tariffs and Consump'!$C$44:$H$75,MATCH('Electricity Tax Rates'!$A73,'Electricity Tariffs and Consump'!$B$44:$B$75,0),MATCH('Electricity Tax Rates'!D$56,'Electricity Tariffs and Consump'!$C$43:$H$43,0)),"")</f>
        <v>0.6</v>
      </c>
      <c r="E73" s="128">
        <f>IFERROR(INDEX('Electricity Tariffs and Consump'!$C$44:$H$75,MATCH('Electricity Tax Rates'!$A73,'Electricity Tariffs and Consump'!$B$44:$B$75,0),MATCH("industry",'Electricity Tariffs and Consump'!$C$43:$H$43,0))/2,"")</f>
        <v>101.75</v>
      </c>
      <c r="F73" s="128">
        <f>IFERROR(INDEX('Electricity Tariffs and Consump'!$C$44:$H$75,MATCH('Electricity Tax Rates'!$A73,'Electricity Tariffs and Consump'!$B$44:$B$75,0),MATCH("industry",'Electricity Tariffs and Consump'!$C$43:$H$43,0))/2,"")</f>
        <v>101.75</v>
      </c>
      <c r="G73" s="128">
        <f>IFERROR(INDEX('Electricity Tariffs and Consump'!$C$44:$H$75,MATCH('Electricity Tax Rates'!$A73,'Electricity Tariffs and Consump'!$B$44:$B$75,0),MATCH('Electricity Tax Rates'!G$56,'Electricity Tariffs and Consump'!$C$43:$H$43,0)),"")</f>
        <v>0</v>
      </c>
    </row>
    <row r="74" spans="1:7" ht="15.75" thickBot="1">
      <c r="A74" s="124" t="s">
        <v>327</v>
      </c>
      <c r="B74" s="128">
        <f>IFERROR(INDEX('Electricity Tariffs and Consump'!$C$44:$H$75,MATCH('Electricity Tax Rates'!$A74,'Electricity Tariffs and Consump'!$B$44:$B$75,0),MATCH('Electricity Tax Rates'!B$56,'Electricity Tariffs and Consump'!$C$43:$H$43,0)),"")</f>
        <v>7709.4</v>
      </c>
      <c r="C74" s="128">
        <f>IFERROR(INDEX('Electricity Tariffs and Consump'!$C$44:$H$75,MATCH('Electricity Tax Rates'!$A74,'Electricity Tariffs and Consump'!$B$44:$B$75,0),MATCH('Electricity Tax Rates'!C$56,'Electricity Tariffs and Consump'!$C$43:$H$43,0)),"")</f>
        <v>1927.3</v>
      </c>
      <c r="D74" s="128">
        <f>IFERROR(INDEX('Electricity Tariffs and Consump'!$C$44:$H$75,MATCH('Electricity Tax Rates'!$A74,'Electricity Tariffs and Consump'!$B$44:$B$75,0),MATCH('Electricity Tax Rates'!D$56,'Electricity Tariffs and Consump'!$C$43:$H$43,0)),"")</f>
        <v>754.1</v>
      </c>
      <c r="E74" s="128">
        <f>IFERROR(INDEX('Electricity Tariffs and Consump'!$C$44:$H$75,MATCH('Electricity Tax Rates'!$A74,'Electricity Tariffs and Consump'!$B$44:$B$75,0),MATCH("industry",'Electricity Tariffs and Consump'!$C$43:$H$43,0))/2,"")</f>
        <v>4250.8500000000004</v>
      </c>
      <c r="F74" s="128">
        <f>IFERROR(INDEX('Electricity Tariffs and Consump'!$C$44:$H$75,MATCH('Electricity Tax Rates'!$A74,'Electricity Tariffs and Consump'!$B$44:$B$75,0),MATCH("industry",'Electricity Tariffs and Consump'!$C$43:$H$43,0))/2,"")</f>
        <v>4250.8500000000004</v>
      </c>
      <c r="G74" s="128">
        <f>IFERROR(INDEX('Electricity Tariffs and Consump'!$C$44:$H$75,MATCH('Electricity Tax Rates'!$A74,'Electricity Tariffs and Consump'!$B$44:$B$75,0),MATCH('Electricity Tax Rates'!G$56,'Electricity Tariffs and Consump'!$C$43:$H$43,0)),"")</f>
        <v>1043.7</v>
      </c>
    </row>
    <row r="75" spans="1:7" ht="15.75" thickBot="1">
      <c r="A75" s="124" t="s">
        <v>328</v>
      </c>
      <c r="B75" s="128">
        <f>IFERROR(INDEX('Electricity Tariffs and Consump'!$C$44:$H$75,MATCH('Electricity Tax Rates'!$A75,'Electricity Tariffs and Consump'!$B$44:$B$75,0),MATCH('Electricity Tax Rates'!B$56,'Electricity Tariffs and Consump'!$C$43:$H$43,0)),"")</f>
        <v>14305</v>
      </c>
      <c r="C75" s="128">
        <f>IFERROR(INDEX('Electricity Tariffs and Consump'!$C$44:$H$75,MATCH('Electricity Tax Rates'!$A75,'Electricity Tariffs and Consump'!$B$44:$B$75,0),MATCH('Electricity Tax Rates'!C$56,'Electricity Tariffs and Consump'!$C$43:$H$43,0)),"")</f>
        <v>3948</v>
      </c>
      <c r="D75" s="128">
        <f>IFERROR(INDEX('Electricity Tariffs and Consump'!$C$44:$H$75,MATCH('Electricity Tax Rates'!$A75,'Electricity Tariffs and Consump'!$B$44:$B$75,0),MATCH('Electricity Tax Rates'!D$56,'Electricity Tariffs and Consump'!$C$43:$H$43,0)),"")</f>
        <v>11956</v>
      </c>
      <c r="E75" s="128">
        <f>IFERROR(INDEX('Electricity Tariffs and Consump'!$C$44:$H$75,MATCH('Electricity Tax Rates'!$A75,'Electricity Tariffs and Consump'!$B$44:$B$75,0),MATCH("industry",'Electricity Tariffs and Consump'!$C$43:$H$43,0))/2,"")</f>
        <v>10902</v>
      </c>
      <c r="F75" s="128">
        <f>IFERROR(INDEX('Electricity Tariffs and Consump'!$C$44:$H$75,MATCH('Electricity Tax Rates'!$A75,'Electricity Tariffs and Consump'!$B$44:$B$75,0),MATCH("industry",'Electricity Tariffs and Consump'!$C$43:$H$43,0))/2,"")</f>
        <v>10902</v>
      </c>
      <c r="G75" s="128">
        <f>IFERROR(INDEX('Electricity Tariffs and Consump'!$C$44:$H$75,MATCH('Electricity Tax Rates'!$A75,'Electricity Tariffs and Consump'!$B$44:$B$75,0),MATCH('Electricity Tax Rates'!G$56,'Electricity Tariffs and Consump'!$C$43:$H$43,0)),"")</f>
        <v>0</v>
      </c>
    </row>
    <row r="76" spans="1:7" ht="15.75" thickBot="1">
      <c r="A76" s="124" t="s">
        <v>329</v>
      </c>
      <c r="B76" s="128">
        <f>IFERROR(INDEX('Electricity Tariffs and Consump'!$C$44:$H$75,MATCH('Electricity Tax Rates'!$A76,'Electricity Tariffs and Consump'!$B$44:$B$75,0),MATCH('Electricity Tax Rates'!B$56,'Electricity Tariffs and Consump'!$C$43:$H$43,0)),"")</f>
        <v>13210.6</v>
      </c>
      <c r="C76" s="128">
        <f>IFERROR(INDEX('Electricity Tariffs and Consump'!$C$44:$H$75,MATCH('Electricity Tax Rates'!$A76,'Electricity Tariffs and Consump'!$B$44:$B$75,0),MATCH('Electricity Tax Rates'!C$56,'Electricity Tariffs and Consump'!$C$43:$H$43,0)),"")</f>
        <v>4369.6000000000004</v>
      </c>
      <c r="D76" s="128">
        <f>IFERROR(INDEX('Electricity Tariffs and Consump'!$C$44:$H$75,MATCH('Electricity Tax Rates'!$A76,'Electricity Tariffs and Consump'!$B$44:$B$75,0),MATCH('Electricity Tax Rates'!D$56,'Electricity Tariffs and Consump'!$C$43:$H$43,0)),"")</f>
        <v>28802.3</v>
      </c>
      <c r="E76" s="128">
        <f>IFERROR(INDEX('Electricity Tariffs and Consump'!$C$44:$H$75,MATCH('Electricity Tax Rates'!$A76,'Electricity Tariffs and Consump'!$B$44:$B$75,0),MATCH("industry",'Electricity Tariffs and Consump'!$C$43:$H$43,0))/2,"")</f>
        <v>8551</v>
      </c>
      <c r="F76" s="128">
        <f>IFERROR(INDEX('Electricity Tariffs and Consump'!$C$44:$H$75,MATCH('Electricity Tax Rates'!$A76,'Electricity Tariffs and Consump'!$B$44:$B$75,0),MATCH("industry",'Electricity Tariffs and Consump'!$C$43:$H$43,0))/2,"")</f>
        <v>8551</v>
      </c>
      <c r="G76" s="128">
        <f>IFERROR(INDEX('Electricity Tariffs and Consump'!$C$44:$H$75,MATCH('Electricity Tax Rates'!$A76,'Electricity Tariffs and Consump'!$B$44:$B$75,0),MATCH('Electricity Tax Rates'!G$56,'Electricity Tariffs and Consump'!$C$43:$H$43,0)),"")</f>
        <v>1.5</v>
      </c>
    </row>
    <row r="77" spans="1:7" ht="15.75" thickBot="1">
      <c r="A77" s="124" t="s">
        <v>330</v>
      </c>
      <c r="B77" s="128">
        <f>IFERROR(INDEX('Electricity Tariffs and Consump'!$C$44:$H$75,MATCH('Electricity Tax Rates'!$A77,'Electricity Tariffs and Consump'!$B$44:$B$75,0),MATCH('Electricity Tax Rates'!B$56,'Electricity Tariffs and Consump'!$C$43:$H$43,0)),"")</f>
        <v>31205</v>
      </c>
      <c r="C77" s="128">
        <f>IFERROR(INDEX('Electricity Tariffs and Consump'!$C$44:$H$75,MATCH('Electricity Tax Rates'!$A77,'Electricity Tariffs and Consump'!$B$44:$B$75,0),MATCH('Electricity Tax Rates'!C$56,'Electricity Tariffs and Consump'!$C$43:$H$43,0)),"")</f>
        <v>8736</v>
      </c>
      <c r="D77" s="128">
        <f>IFERROR(INDEX('Electricity Tariffs and Consump'!$C$44:$H$75,MATCH('Electricity Tax Rates'!$A77,'Electricity Tariffs and Consump'!$B$44:$B$75,0),MATCH('Electricity Tax Rates'!D$56,'Electricity Tariffs and Consump'!$C$43:$H$43,0)),"")</f>
        <v>16501</v>
      </c>
      <c r="E77" s="128">
        <f>IFERROR(INDEX('Electricity Tariffs and Consump'!$C$44:$H$75,MATCH('Electricity Tax Rates'!$A77,'Electricity Tariffs and Consump'!$B$44:$B$75,0),MATCH("industry",'Electricity Tariffs and Consump'!$C$43:$H$43,0))/2,"")</f>
        <v>10753</v>
      </c>
      <c r="F77" s="128">
        <f>IFERROR(INDEX('Electricity Tariffs and Consump'!$C$44:$H$75,MATCH('Electricity Tax Rates'!$A77,'Electricity Tariffs and Consump'!$B$44:$B$75,0),MATCH("industry",'Electricity Tariffs and Consump'!$C$43:$H$43,0))/2,"")</f>
        <v>10753</v>
      </c>
      <c r="G77" s="128">
        <f>IFERROR(INDEX('Electricity Tariffs and Consump'!$C$44:$H$75,MATCH('Electricity Tax Rates'!$A77,'Electricity Tariffs and Consump'!$B$44:$B$75,0),MATCH('Electricity Tax Rates'!G$56,'Electricity Tariffs and Consump'!$C$43:$H$43,0)),"")</f>
        <v>1038</v>
      </c>
    </row>
    <row r="78" spans="1:7" ht="15.75" thickBot="1">
      <c r="A78" s="124" t="s">
        <v>338</v>
      </c>
      <c r="B78" s="128">
        <f>IFERROR(INDEX('Electricity Tariffs and Consump'!$C$44:$H$75,MATCH('Electricity Tax Rates'!$A78,'Electricity Tariffs and Consump'!$B$44:$B$75,0),MATCH('Electricity Tax Rates'!B$56,'Electricity Tariffs and Consump'!$C$43:$H$43,0)),"")</f>
        <v>3348.2</v>
      </c>
      <c r="C78" s="128">
        <f>IFERROR(INDEX('Electricity Tariffs and Consump'!$C$44:$H$75,MATCH('Electricity Tax Rates'!$A78,'Electricity Tariffs and Consump'!$B$44:$B$75,0),MATCH('Electricity Tax Rates'!C$56,'Electricity Tariffs and Consump'!$C$43:$H$43,0)),"")</f>
        <v>1367.8</v>
      </c>
      <c r="D78" s="128">
        <f>IFERROR(INDEX('Electricity Tariffs and Consump'!$C$44:$H$75,MATCH('Electricity Tax Rates'!$A78,'Electricity Tariffs and Consump'!$B$44:$B$75,0),MATCH('Electricity Tax Rates'!D$56,'Electricity Tariffs and Consump'!$C$43:$H$43,0)),"")</f>
        <v>275.10000000000002</v>
      </c>
      <c r="E78" s="128">
        <f>IFERROR(INDEX('Electricity Tariffs and Consump'!$C$44:$H$75,MATCH('Electricity Tax Rates'!$A78,'Electricity Tariffs and Consump'!$B$44:$B$75,0),MATCH("industry",'Electricity Tariffs and Consump'!$C$43:$H$43,0))/2,"")</f>
        <v>3266.45</v>
      </c>
      <c r="F78" s="128">
        <f>IFERROR(INDEX('Electricity Tariffs and Consump'!$C$44:$H$75,MATCH('Electricity Tax Rates'!$A78,'Electricity Tariffs and Consump'!$B$44:$B$75,0),MATCH("industry",'Electricity Tariffs and Consump'!$C$43:$H$43,0))/2,"")</f>
        <v>3266.45</v>
      </c>
      <c r="G78" s="128">
        <f>IFERROR(INDEX('Electricity Tariffs and Consump'!$C$44:$H$75,MATCH('Electricity Tax Rates'!$A78,'Electricity Tariffs and Consump'!$B$44:$B$75,0),MATCH('Electricity Tax Rates'!G$56,'Electricity Tariffs and Consump'!$C$43:$H$43,0)),"")</f>
        <v>46.3</v>
      </c>
    </row>
    <row r="79" spans="1:7" ht="15.75" thickBot="1">
      <c r="A79" s="124" t="s">
        <v>332</v>
      </c>
      <c r="B79" s="128">
        <f>IFERROR(INDEX('Electricity Tariffs and Consump'!$C$44:$H$75,MATCH('Electricity Tax Rates'!$A79,'Electricity Tariffs and Consump'!$B$44:$B$75,0),MATCH('Electricity Tax Rates'!B$56,'Electricity Tariffs and Consump'!$C$43:$H$43,0)),"")</f>
        <v>46155.5</v>
      </c>
      <c r="C79" s="128">
        <f>IFERROR(INDEX('Electricity Tariffs and Consump'!$C$44:$H$75,MATCH('Electricity Tax Rates'!$A79,'Electricity Tariffs and Consump'!$B$44:$B$75,0),MATCH('Electricity Tax Rates'!C$56,'Electricity Tariffs and Consump'!$C$43:$H$43,0)),"")</f>
        <v>11309.2</v>
      </c>
      <c r="D79" s="128">
        <f>IFERROR(INDEX('Electricity Tariffs and Consump'!$C$44:$H$75,MATCH('Electricity Tax Rates'!$A79,'Electricity Tariffs and Consump'!$B$44:$B$75,0),MATCH('Electricity Tax Rates'!D$56,'Electricity Tariffs and Consump'!$C$43:$H$43,0)),"")</f>
        <v>19798</v>
      </c>
      <c r="E79" s="128">
        <f>IFERROR(INDEX('Electricity Tariffs and Consump'!$C$44:$H$75,MATCH('Electricity Tax Rates'!$A79,'Electricity Tariffs and Consump'!$B$44:$B$75,0),MATCH("industry",'Electricity Tariffs and Consump'!$C$43:$H$43,0))/2,"")</f>
        <v>8022.1</v>
      </c>
      <c r="F79" s="128">
        <f>IFERROR(INDEX('Electricity Tariffs and Consump'!$C$44:$H$75,MATCH('Electricity Tax Rates'!$A79,'Electricity Tariffs and Consump'!$B$44:$B$75,0),MATCH("industry",'Electricity Tariffs and Consump'!$C$43:$H$43,0))/2,"")</f>
        <v>8022.1</v>
      </c>
      <c r="G79" s="128">
        <f>IFERROR(INDEX('Electricity Tariffs and Consump'!$C$44:$H$75,MATCH('Electricity Tax Rates'!$A79,'Electricity Tariffs and Consump'!$B$44:$B$75,0),MATCH('Electricity Tax Rates'!G$56,'Electricity Tariffs and Consump'!$C$43:$H$43,0)),"")</f>
        <v>190</v>
      </c>
    </row>
    <row r="80" spans="1:7" ht="15.75" thickBot="1">
      <c r="A80" s="125" t="s">
        <v>333</v>
      </c>
      <c r="B80" s="128">
        <f>IFERROR(INDEX('Electricity Tariffs and Consump'!$C$44:$H$75,MATCH('Electricity Tax Rates'!$A80,'Electricity Tariffs and Consump'!$B$44:$B$75,0),MATCH('Electricity Tax Rates'!B$56,'Electricity Tariffs and Consump'!$C$43:$H$43,0)),"")</f>
        <v>13922.3</v>
      </c>
      <c r="C80" s="128">
        <f>IFERROR(INDEX('Electricity Tariffs and Consump'!$C$44:$H$75,MATCH('Electricity Tax Rates'!$A80,'Electricity Tariffs and Consump'!$B$44:$B$75,0),MATCH('Electricity Tax Rates'!C$56,'Electricity Tariffs and Consump'!$C$43:$H$43,0)),"")</f>
        <v>4617.2</v>
      </c>
      <c r="D80" s="128">
        <f>IFERROR(INDEX('Electricity Tariffs and Consump'!$C$44:$H$75,MATCH('Electricity Tax Rates'!$A80,'Electricity Tariffs and Consump'!$B$44:$B$75,0),MATCH('Electricity Tax Rates'!D$56,'Electricity Tariffs and Consump'!$C$43:$H$43,0)),"")</f>
        <v>1224.5999999999999</v>
      </c>
      <c r="E80" s="128">
        <f>IFERROR(INDEX('Electricity Tariffs and Consump'!$C$44:$H$75,MATCH('Electricity Tax Rates'!$A80,'Electricity Tariffs and Consump'!$B$44:$B$75,0),MATCH("industry",'Electricity Tariffs and Consump'!$C$43:$H$43,0))/2,"")</f>
        <v>5278.85</v>
      </c>
      <c r="F80" s="128">
        <f>IFERROR(INDEX('Electricity Tariffs and Consump'!$C$44:$H$75,MATCH('Electricity Tax Rates'!$A80,'Electricity Tariffs and Consump'!$B$44:$B$75,0),MATCH("industry",'Electricity Tariffs and Consump'!$C$43:$H$43,0))/2,"")</f>
        <v>5278.85</v>
      </c>
      <c r="G80" s="128">
        <f>IFERROR(INDEX('Electricity Tariffs and Consump'!$C$44:$H$75,MATCH('Electricity Tax Rates'!$A80,'Electricity Tariffs and Consump'!$B$44:$B$75,0),MATCH('Electricity Tax Rates'!G$56,'Electricity Tariffs and Consump'!$C$43:$H$43,0)),"")</f>
        <v>1204.9000000000001</v>
      </c>
    </row>
  </sheetData>
  <hyperlinks>
    <hyperlink ref="B27" r:id="rId1" display="https://cea.nic.in/wp-content/uploads/fs___a/2023/11/Book_2022.pdf" xr:uid="{AB54B264-0609-4D68-AE17-44F4FC362BA6}"/>
  </hyperlinks>
  <pageMargins left="0.7" right="0.7" top="0.75" bottom="0.75" header="0.3" footer="0.3"/>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7"/>
  </sheetPr>
  <dimension ref="A1:Q80"/>
  <sheetViews>
    <sheetView workbookViewId="0">
      <selection activeCell="F47" sqref="F47"/>
    </sheetView>
  </sheetViews>
  <sheetFormatPr defaultColWidth="9.140625" defaultRowHeight="15"/>
  <cols>
    <col min="1" max="1" width="12.140625" customWidth="1"/>
    <col min="2" max="2" width="10.140625" customWidth="1"/>
    <col min="3" max="3" width="9.28515625" bestFit="1" customWidth="1"/>
    <col min="4" max="4" width="11.5703125" bestFit="1" customWidth="1"/>
    <col min="5" max="5" width="10.85546875" bestFit="1" customWidth="1"/>
    <col min="6" max="6" width="8.28515625" bestFit="1" customWidth="1"/>
  </cols>
  <sheetData>
    <row r="1" spans="1:15">
      <c r="A1" s="335" t="s">
        <v>1464</v>
      </c>
      <c r="B1" s="336"/>
      <c r="C1" s="336"/>
      <c r="D1" s="336"/>
      <c r="E1" s="336"/>
      <c r="F1" s="336"/>
      <c r="G1" s="336"/>
      <c r="H1" s="336"/>
      <c r="I1" s="336"/>
      <c r="J1" s="336"/>
      <c r="K1" s="336"/>
      <c r="L1" s="336"/>
      <c r="M1" s="336"/>
      <c r="N1" s="336"/>
      <c r="O1" s="336"/>
    </row>
    <row r="2" spans="1:15">
      <c r="A2" s="317" t="s">
        <v>1465</v>
      </c>
      <c r="B2" s="129"/>
      <c r="H2" s="129"/>
      <c r="I2" s="129"/>
      <c r="K2" s="129"/>
      <c r="L2" s="129"/>
      <c r="M2" s="129"/>
      <c r="N2" s="129"/>
      <c r="O2" s="129"/>
    </row>
    <row r="3" spans="1:15" ht="25.5">
      <c r="A3" s="318" t="s">
        <v>1466</v>
      </c>
      <c r="B3" s="318" t="s">
        <v>303</v>
      </c>
      <c r="C3" s="318" t="s">
        <v>304</v>
      </c>
      <c r="D3" s="318" t="s">
        <v>305</v>
      </c>
      <c r="E3" s="318" t="s">
        <v>306</v>
      </c>
      <c r="F3" s="318" t="s">
        <v>339</v>
      </c>
      <c r="G3" s="319" t="s">
        <v>309</v>
      </c>
      <c r="H3" s="129"/>
      <c r="I3" s="129"/>
      <c r="K3" s="129"/>
      <c r="L3" s="129"/>
      <c r="M3" s="129"/>
      <c r="N3" s="129"/>
      <c r="O3" s="129"/>
    </row>
    <row r="4" spans="1:15" ht="15" customHeight="1">
      <c r="A4" s="130">
        <v>1</v>
      </c>
      <c r="B4" s="131" t="s">
        <v>341</v>
      </c>
      <c r="C4" s="132">
        <v>584</v>
      </c>
      <c r="D4" s="132">
        <v>1015.7142857142857</v>
      </c>
      <c r="E4" s="132">
        <v>225</v>
      </c>
      <c r="F4" s="132">
        <v>754.66666666666663</v>
      </c>
      <c r="G4" s="320">
        <v>763</v>
      </c>
    </row>
    <row r="5" spans="1:15">
      <c r="A5" s="130">
        <v>2</v>
      </c>
      <c r="B5" s="131" t="s">
        <v>342</v>
      </c>
      <c r="C5" s="132">
        <v>662.16666666666663</v>
      </c>
      <c r="D5" s="132">
        <v>825.85714285714289</v>
      </c>
      <c r="E5" s="132">
        <v>447</v>
      </c>
      <c r="F5" s="132">
        <v>650.46153846153845</v>
      </c>
      <c r="G5" s="320">
        <v>771</v>
      </c>
    </row>
    <row r="6" spans="1:15">
      <c r="A6" s="130">
        <v>3</v>
      </c>
      <c r="B6" s="131" t="s">
        <v>343</v>
      </c>
      <c r="C6" s="132">
        <v>706.08333333333337</v>
      </c>
      <c r="D6" s="132">
        <v>792.85714285714289</v>
      </c>
      <c r="E6" s="132">
        <v>570</v>
      </c>
      <c r="F6" s="132">
        <v>615.85185185185185</v>
      </c>
      <c r="G6" s="320">
        <v>900</v>
      </c>
    </row>
    <row r="7" spans="1:15" ht="15" customHeight="1">
      <c r="A7" s="130">
        <v>4</v>
      </c>
      <c r="B7" s="131" t="s">
        <v>344</v>
      </c>
      <c r="C7" s="132">
        <v>499.16666666666669</v>
      </c>
      <c r="D7" s="132">
        <v>444.87</v>
      </c>
      <c r="E7" s="132">
        <v>540</v>
      </c>
      <c r="F7" s="132">
        <v>773.85185185185185</v>
      </c>
      <c r="G7" s="320">
        <v>697</v>
      </c>
    </row>
    <row r="8" spans="1:15">
      <c r="A8" s="130">
        <v>5</v>
      </c>
      <c r="B8" s="131" t="s">
        <v>345</v>
      </c>
      <c r="C8" s="132">
        <v>482.5</v>
      </c>
      <c r="D8" s="132">
        <v>1090.2857142857142</v>
      </c>
      <c r="E8" s="132">
        <v>197</v>
      </c>
      <c r="F8" s="132">
        <v>868.59259259259261</v>
      </c>
      <c r="G8" s="320">
        <v>836</v>
      </c>
    </row>
    <row r="9" spans="1:15">
      <c r="A9" s="130">
        <v>6</v>
      </c>
      <c r="B9" s="131" t="s">
        <v>346</v>
      </c>
      <c r="C9" s="132">
        <v>494.66666666666669</v>
      </c>
      <c r="D9" s="132">
        <v>500.57142857142856</v>
      </c>
      <c r="E9" s="132">
        <v>90</v>
      </c>
      <c r="F9" s="132">
        <v>500.81481481481484</v>
      </c>
      <c r="G9" s="320">
        <v>600</v>
      </c>
    </row>
    <row r="10" spans="1:15">
      <c r="A10" s="130">
        <v>7</v>
      </c>
      <c r="B10" s="131" t="s">
        <v>347</v>
      </c>
      <c r="C10" s="132">
        <v>452.5</v>
      </c>
      <c r="D10" s="132">
        <v>758.71428571428567</v>
      </c>
      <c r="E10" s="132">
        <v>10</v>
      </c>
      <c r="F10" s="132">
        <v>724.246913580247</v>
      </c>
      <c r="G10" s="320">
        <f>AVERAGE(831,819,808,797)</f>
        <v>813.75</v>
      </c>
    </row>
    <row r="11" spans="1:15" ht="15" customHeight="1">
      <c r="A11" s="130">
        <v>8</v>
      </c>
      <c r="B11" s="131" t="s">
        <v>318</v>
      </c>
      <c r="C11" s="132">
        <v>494.33333333333331</v>
      </c>
      <c r="D11" s="132">
        <v>582.71428571428567</v>
      </c>
      <c r="E11" s="132">
        <v>383</v>
      </c>
      <c r="F11" s="132">
        <v>561.77777777777783</v>
      </c>
      <c r="G11" s="320">
        <v>744</v>
      </c>
    </row>
    <row r="12" spans="1:15" ht="15" customHeight="1">
      <c r="A12" s="130">
        <v>9</v>
      </c>
      <c r="B12" s="131" t="s">
        <v>348</v>
      </c>
      <c r="C12" s="132">
        <v>261.83333333333331</v>
      </c>
      <c r="D12" s="132">
        <v>523</v>
      </c>
      <c r="E12" s="132">
        <v>74</v>
      </c>
      <c r="F12" s="132">
        <v>390.37037037037038</v>
      </c>
      <c r="G12" s="320">
        <v>0</v>
      </c>
    </row>
    <row r="13" spans="1:15">
      <c r="A13" s="130">
        <v>10</v>
      </c>
      <c r="B13" s="131" t="s">
        <v>349</v>
      </c>
      <c r="C13" s="132">
        <v>617.08333333333337</v>
      </c>
      <c r="D13" s="132">
        <v>630</v>
      </c>
      <c r="E13" s="132">
        <v>510</v>
      </c>
      <c r="F13" s="132">
        <v>660.85185185185185</v>
      </c>
      <c r="G13" s="320">
        <v>824</v>
      </c>
    </row>
    <row r="14" spans="1:15">
      <c r="A14" s="130">
        <v>11</v>
      </c>
      <c r="B14" s="131" t="s">
        <v>350</v>
      </c>
      <c r="C14" s="132">
        <v>738.83333333333337</v>
      </c>
      <c r="D14" s="132">
        <v>972.28571428571433</v>
      </c>
      <c r="E14" s="132">
        <v>0</v>
      </c>
      <c r="F14" s="132">
        <v>764.90123456790127</v>
      </c>
      <c r="G14" s="320">
        <v>794</v>
      </c>
    </row>
    <row r="15" spans="1:15">
      <c r="A15" s="130">
        <v>12</v>
      </c>
      <c r="B15" s="131" t="s">
        <v>351</v>
      </c>
      <c r="C15" s="132">
        <v>756.5</v>
      </c>
      <c r="D15" s="132">
        <v>961.85714285714289</v>
      </c>
      <c r="E15" s="132">
        <v>234</v>
      </c>
      <c r="F15" s="132">
        <v>623</v>
      </c>
      <c r="G15" s="320">
        <v>677</v>
      </c>
    </row>
    <row r="16" spans="1:15" ht="15" customHeight="1">
      <c r="A16" s="130">
        <v>13</v>
      </c>
      <c r="B16" s="131" t="s">
        <v>352</v>
      </c>
      <c r="C16" s="132">
        <v>788.25</v>
      </c>
      <c r="D16" s="132">
        <v>776.35714285714289</v>
      </c>
      <c r="E16" s="132">
        <v>568</v>
      </c>
      <c r="F16" s="132">
        <v>793.14814814814815</v>
      </c>
      <c r="G16" s="320">
        <v>762</v>
      </c>
    </row>
    <row r="17" spans="1:7" ht="15" customHeight="1">
      <c r="A17" s="130">
        <v>14</v>
      </c>
      <c r="B17" s="131" t="s">
        <v>353</v>
      </c>
      <c r="C17" s="132">
        <v>899.16666666666663</v>
      </c>
      <c r="D17" s="132">
        <v>1175.8571428571429</v>
      </c>
      <c r="E17" s="132">
        <v>350</v>
      </c>
      <c r="F17" s="132">
        <v>869.27777777777783</v>
      </c>
      <c r="G17" s="320">
        <v>1064</v>
      </c>
    </row>
    <row r="18" spans="1:7" ht="15" customHeight="1">
      <c r="A18" s="130">
        <v>15</v>
      </c>
      <c r="B18" s="131" t="s">
        <v>354</v>
      </c>
      <c r="C18" s="132">
        <v>558.16666666666663</v>
      </c>
      <c r="D18" s="132">
        <v>801.28571428571433</v>
      </c>
      <c r="E18" s="132">
        <v>341</v>
      </c>
      <c r="F18" s="132">
        <v>746.66666666666663</v>
      </c>
      <c r="G18" s="320">
        <v>0</v>
      </c>
    </row>
    <row r="19" spans="1:7">
      <c r="A19" s="130">
        <v>16</v>
      </c>
      <c r="B19" s="131" t="s">
        <v>355</v>
      </c>
      <c r="C19" s="132">
        <v>522.83333333333337</v>
      </c>
      <c r="D19" s="132">
        <v>754.28571428571433</v>
      </c>
      <c r="E19" s="132">
        <v>156.25</v>
      </c>
      <c r="F19" s="132">
        <v>665.07407407407402</v>
      </c>
      <c r="G19" s="320">
        <v>724</v>
      </c>
    </row>
    <row r="20" spans="1:7">
      <c r="A20" s="130">
        <v>17</v>
      </c>
      <c r="B20" s="131" t="s">
        <v>356</v>
      </c>
      <c r="C20" s="132">
        <v>629.33333333333337</v>
      </c>
      <c r="D20" s="132">
        <v>767</v>
      </c>
      <c r="E20" s="132">
        <v>566</v>
      </c>
      <c r="F20" s="132">
        <v>757.14814814814815</v>
      </c>
      <c r="G20" s="320">
        <v>963</v>
      </c>
    </row>
    <row r="21" spans="1:7">
      <c r="A21" s="130">
        <v>18</v>
      </c>
      <c r="B21" s="131" t="s">
        <v>357</v>
      </c>
      <c r="C21" s="132">
        <v>782.83333333333337</v>
      </c>
      <c r="D21" s="132">
        <v>1032.4285714285713</v>
      </c>
      <c r="E21" s="132">
        <v>570</v>
      </c>
      <c r="F21" s="132">
        <v>538.40740740740739</v>
      </c>
      <c r="G21" s="320">
        <v>645</v>
      </c>
    </row>
    <row r="22" spans="1:7" ht="15" customHeight="1">
      <c r="A22" s="130">
        <v>19</v>
      </c>
      <c r="B22" s="131" t="s">
        <v>358</v>
      </c>
      <c r="C22" s="132">
        <v>407.5</v>
      </c>
      <c r="D22" s="132">
        <v>838.28571428571433</v>
      </c>
      <c r="E22" s="132">
        <v>0</v>
      </c>
      <c r="F22" s="132">
        <v>672.01851851851848</v>
      </c>
      <c r="G22" s="320">
        <v>802</v>
      </c>
    </row>
    <row r="23" spans="1:7" ht="15" customHeight="1">
      <c r="A23" s="130">
        <v>20</v>
      </c>
      <c r="B23" s="131" t="s">
        <v>359</v>
      </c>
      <c r="C23" s="132">
        <v>629.91666666666663</v>
      </c>
      <c r="D23" s="132">
        <v>872.57142857142856</v>
      </c>
      <c r="E23" s="132">
        <v>450</v>
      </c>
      <c r="F23" s="132">
        <v>836.78395061728395</v>
      </c>
      <c r="G23" s="320">
        <f>AVERAGE(1235,1271)</f>
        <v>1253</v>
      </c>
    </row>
    <row r="24" spans="1:7" ht="15" customHeight="1">
      <c r="A24" s="130">
        <v>21</v>
      </c>
      <c r="B24" s="131" t="s">
        <v>360</v>
      </c>
      <c r="C24" s="132">
        <v>491</v>
      </c>
      <c r="D24" s="132">
        <v>688.42857142857144</v>
      </c>
      <c r="E24" s="132">
        <v>208</v>
      </c>
      <c r="F24" s="132">
        <v>619.11111111111109</v>
      </c>
      <c r="G24" s="320">
        <v>709</v>
      </c>
    </row>
    <row r="25" spans="1:7" ht="15" customHeight="1">
      <c r="A25" s="130">
        <v>22</v>
      </c>
      <c r="B25" s="131" t="s">
        <v>361</v>
      </c>
      <c r="C25" s="132">
        <v>785.25</v>
      </c>
      <c r="D25" s="132">
        <v>908.57142857142856</v>
      </c>
      <c r="E25" s="132">
        <v>510</v>
      </c>
      <c r="F25" s="132">
        <v>759.68518518518522</v>
      </c>
      <c r="G25" s="320">
        <f>AVERAGE(936)</f>
        <v>936</v>
      </c>
    </row>
    <row r="26" spans="1:7" ht="15" customHeight="1">
      <c r="A26" s="316" t="s">
        <v>1458</v>
      </c>
      <c r="B26" s="133"/>
      <c r="C26" s="133"/>
      <c r="D26" s="133"/>
      <c r="E26" s="133"/>
      <c r="F26" s="133"/>
      <c r="G26" s="133"/>
    </row>
    <row r="27" spans="1:7">
      <c r="A27" s="134" t="s">
        <v>362</v>
      </c>
      <c r="B27" s="129"/>
      <c r="C27" s="129"/>
      <c r="D27" s="129"/>
      <c r="E27" s="129"/>
      <c r="F27" s="129"/>
      <c r="G27" s="129"/>
    </row>
    <row r="28" spans="1:7" ht="15" customHeight="1">
      <c r="A28" s="130">
        <v>1</v>
      </c>
      <c r="B28" s="131" t="s">
        <v>363</v>
      </c>
      <c r="C28" s="132">
        <v>400</v>
      </c>
      <c r="D28" s="132">
        <v>500</v>
      </c>
      <c r="E28" s="132">
        <v>310</v>
      </c>
      <c r="F28" s="132">
        <v>354.44444444444446</v>
      </c>
      <c r="G28" s="320">
        <v>0</v>
      </c>
    </row>
    <row r="29" spans="1:7">
      <c r="A29" s="130">
        <v>2</v>
      </c>
      <c r="B29" s="131" t="s">
        <v>364</v>
      </c>
      <c r="C29" s="132">
        <v>276.5</v>
      </c>
      <c r="D29" s="132">
        <v>501.28571428571428</v>
      </c>
      <c r="E29" s="132">
        <v>159</v>
      </c>
      <c r="F29" s="132">
        <v>579.64814814814815</v>
      </c>
      <c r="G29" s="320">
        <v>0</v>
      </c>
    </row>
    <row r="30" spans="1:7">
      <c r="A30" s="130">
        <v>3</v>
      </c>
      <c r="B30" s="131" t="s">
        <v>365</v>
      </c>
      <c r="C30" s="132">
        <v>666</v>
      </c>
      <c r="D30" s="132">
        <v>808.57142857142856</v>
      </c>
      <c r="E30" s="132">
        <v>479</v>
      </c>
      <c r="F30" s="132">
        <v>573.48148148148152</v>
      </c>
      <c r="G30" s="320">
        <v>0</v>
      </c>
    </row>
    <row r="31" spans="1:7">
      <c r="A31" s="130">
        <v>4</v>
      </c>
      <c r="B31" s="131" t="s">
        <v>366</v>
      </c>
      <c r="C31" s="132">
        <v>593.16666666666663</v>
      </c>
      <c r="D31" s="132">
        <v>755.14285714285711</v>
      </c>
      <c r="E31" s="132">
        <v>384</v>
      </c>
      <c r="F31" s="132">
        <v>506</v>
      </c>
      <c r="G31" s="320">
        <v>0</v>
      </c>
    </row>
    <row r="32" spans="1:7">
      <c r="A32" s="130">
        <v>5</v>
      </c>
      <c r="B32" s="131" t="s">
        <v>367</v>
      </c>
      <c r="C32" s="132">
        <v>612.16666666666663</v>
      </c>
      <c r="D32" s="132">
        <v>869.28571428571433</v>
      </c>
      <c r="E32" s="132">
        <v>310</v>
      </c>
      <c r="F32" s="132">
        <v>444.7037037037037</v>
      </c>
      <c r="G32" s="320">
        <v>0</v>
      </c>
    </row>
    <row r="33" spans="1:17" ht="15" customHeight="1">
      <c r="A33" s="130">
        <v>6</v>
      </c>
      <c r="B33" s="131" t="s">
        <v>368</v>
      </c>
      <c r="C33" s="132">
        <v>379.16666666666669</v>
      </c>
      <c r="D33" s="132">
        <v>774.28571428571433</v>
      </c>
      <c r="E33" s="132">
        <v>0</v>
      </c>
      <c r="F33" s="132">
        <v>491.48148148148147</v>
      </c>
      <c r="G33" s="320">
        <v>0</v>
      </c>
    </row>
    <row r="34" spans="1:17">
      <c r="A34" s="130">
        <v>7</v>
      </c>
      <c r="B34" s="131" t="s">
        <v>369</v>
      </c>
      <c r="C34" s="132">
        <v>281.16666666666669</v>
      </c>
      <c r="D34" s="132">
        <v>623.42857142857144</v>
      </c>
      <c r="E34" s="132">
        <v>0</v>
      </c>
      <c r="F34" s="132">
        <v>483.2962962962963</v>
      </c>
      <c r="G34" s="320">
        <v>0</v>
      </c>
    </row>
    <row r="35" spans="1:17">
      <c r="A35" s="130">
        <v>8</v>
      </c>
      <c r="B35" s="131" t="s">
        <v>370</v>
      </c>
      <c r="C35" s="132">
        <v>659.16666666666663</v>
      </c>
      <c r="D35" s="132">
        <v>749.14285714285711</v>
      </c>
      <c r="E35" s="132">
        <v>393.75</v>
      </c>
      <c r="F35" s="132">
        <v>140.11111111111111</v>
      </c>
      <c r="G35" s="320">
        <v>0</v>
      </c>
    </row>
    <row r="36" spans="1:17" ht="15" customHeight="1"/>
    <row r="37" spans="1:17" ht="15" customHeight="1"/>
    <row r="38" spans="1:17">
      <c r="A38" s="147" t="s">
        <v>1468</v>
      </c>
    </row>
    <row r="39" spans="1:17">
      <c r="A39" s="135"/>
      <c r="B39" s="129"/>
      <c r="C39" s="129"/>
      <c r="D39" s="129"/>
      <c r="E39" s="129"/>
      <c r="F39" s="129"/>
      <c r="G39" s="129"/>
      <c r="H39" s="129"/>
      <c r="I39" s="129"/>
      <c r="J39" s="129"/>
      <c r="K39" s="129"/>
      <c r="L39" s="129"/>
      <c r="M39" s="129"/>
      <c r="N39" s="129"/>
      <c r="O39" s="129"/>
      <c r="P39" s="129"/>
      <c r="Q39" s="129"/>
    </row>
    <row r="40" spans="1:17">
      <c r="A40" s="135"/>
      <c r="B40" s="129"/>
      <c r="C40" s="129"/>
      <c r="D40" s="129"/>
      <c r="E40" s="129"/>
      <c r="F40" s="129"/>
      <c r="G40" s="129"/>
      <c r="H40" s="129"/>
    </row>
    <row r="41" spans="1:17" ht="63">
      <c r="A41" s="136" t="s">
        <v>1467</v>
      </c>
      <c r="B41" s="136"/>
      <c r="C41" s="136"/>
      <c r="D41" s="136"/>
      <c r="E41" s="136"/>
      <c r="F41" s="136"/>
      <c r="G41" s="136"/>
      <c r="H41" s="136"/>
    </row>
    <row r="42" spans="1:17" ht="15" customHeight="1">
      <c r="A42" s="137" t="s">
        <v>371</v>
      </c>
      <c r="B42" s="138" t="s">
        <v>372</v>
      </c>
      <c r="C42" s="138" t="s">
        <v>373</v>
      </c>
      <c r="D42" s="138" t="s">
        <v>374</v>
      </c>
      <c r="E42" s="138" t="s">
        <v>375</v>
      </c>
      <c r="F42" s="138" t="s">
        <v>376</v>
      </c>
      <c r="G42" s="138" t="s">
        <v>377</v>
      </c>
      <c r="H42" s="138" t="s">
        <v>378</v>
      </c>
    </row>
    <row r="43" spans="1:17">
      <c r="A43" s="139" t="s">
        <v>379</v>
      </c>
      <c r="B43" s="129"/>
      <c r="C43" s="129" t="s">
        <v>380</v>
      </c>
      <c r="D43" s="129" t="s">
        <v>381</v>
      </c>
      <c r="E43" s="129" t="s">
        <v>382</v>
      </c>
      <c r="F43" s="129" t="s">
        <v>383</v>
      </c>
      <c r="G43" s="129" t="s">
        <v>340</v>
      </c>
      <c r="H43" s="129"/>
    </row>
    <row r="44" spans="1:17" ht="15" customHeight="1">
      <c r="A44" s="140">
        <v>1</v>
      </c>
      <c r="B44" s="141" t="s">
        <v>384</v>
      </c>
      <c r="C44" s="142">
        <v>17933.599999999999</v>
      </c>
      <c r="D44" s="142">
        <v>4957.5</v>
      </c>
      <c r="E44" s="142">
        <v>16261.8</v>
      </c>
      <c r="F44" s="142">
        <v>17412</v>
      </c>
      <c r="G44" s="142">
        <v>0</v>
      </c>
      <c r="H44" s="142">
        <f>SUM(C44:G44)+3537.5</f>
        <v>60102.399999999994</v>
      </c>
    </row>
    <row r="45" spans="1:17">
      <c r="A45" s="140">
        <v>2</v>
      </c>
      <c r="B45" s="141" t="s">
        <v>385</v>
      </c>
      <c r="C45" s="142">
        <v>4329</v>
      </c>
      <c r="D45" s="142">
        <v>1237</v>
      </c>
      <c r="E45" s="142">
        <v>65</v>
      </c>
      <c r="F45" s="142">
        <v>1686</v>
      </c>
      <c r="G45" s="142">
        <v>0</v>
      </c>
      <c r="H45" s="142">
        <f>SUM(C45:G45)+105+614</f>
        <v>8036</v>
      </c>
    </row>
    <row r="46" spans="1:17">
      <c r="A46" s="140">
        <v>3</v>
      </c>
      <c r="B46" s="141" t="s">
        <v>386</v>
      </c>
      <c r="C46" s="142">
        <v>16738.3</v>
      </c>
      <c r="D46" s="142">
        <v>2397.6</v>
      </c>
      <c r="E46" s="142">
        <v>1240.0999999999999</v>
      </c>
      <c r="F46" s="142">
        <v>3002.4</v>
      </c>
      <c r="G46" s="142">
        <v>116.4</v>
      </c>
      <c r="H46" s="142">
        <f>SUM(C46:G46)+401.3+151.6</f>
        <v>24047.699999999997</v>
      </c>
    </row>
    <row r="47" spans="1:17">
      <c r="A47" s="140">
        <v>4</v>
      </c>
      <c r="B47" s="141" t="s">
        <v>387</v>
      </c>
      <c r="C47" s="142">
        <v>6767.3</v>
      </c>
      <c r="D47" s="142">
        <v>927.5</v>
      </c>
      <c r="E47" s="142">
        <v>2181</v>
      </c>
      <c r="F47" s="142">
        <v>10394.4</v>
      </c>
      <c r="G47" s="142">
        <v>1085.3</v>
      </c>
      <c r="H47" s="142">
        <f>SUM(C47:G47)+442.2+966.1</f>
        <v>22763.799999999996</v>
      </c>
    </row>
    <row r="48" spans="1:17">
      <c r="A48" s="140">
        <v>5</v>
      </c>
      <c r="B48" s="141" t="s">
        <v>388</v>
      </c>
      <c r="C48" s="142">
        <v>16674.599999999999</v>
      </c>
      <c r="D48" s="142">
        <v>6685.5</v>
      </c>
      <c r="E48" s="142">
        <v>44</v>
      </c>
      <c r="F48" s="142">
        <v>3433</v>
      </c>
      <c r="G48" s="142">
        <v>0</v>
      </c>
      <c r="H48" s="142">
        <f>SUM(C48:G48)+1870.9+391.2+97</f>
        <v>29196.2</v>
      </c>
    </row>
    <row r="49" spans="1:8">
      <c r="A49" s="140">
        <v>6</v>
      </c>
      <c r="B49" s="141" t="s">
        <v>389</v>
      </c>
      <c r="C49" s="142">
        <v>16588.900000000001</v>
      </c>
      <c r="D49" s="142">
        <v>2613.6999999999998</v>
      </c>
      <c r="E49" s="142">
        <v>20433.400000000001</v>
      </c>
      <c r="F49" s="142">
        <v>62719.1</v>
      </c>
      <c r="G49" s="142">
        <v>8</v>
      </c>
      <c r="H49" s="142">
        <f>SUM(C49:G49)+1006+2196.6</f>
        <v>105565.70000000001</v>
      </c>
    </row>
    <row r="50" spans="1:8" ht="15" customHeight="1">
      <c r="A50" s="140">
        <v>7</v>
      </c>
      <c r="B50" s="141" t="s">
        <v>390</v>
      </c>
      <c r="C50" s="142">
        <v>13374.4</v>
      </c>
      <c r="D50" s="142">
        <v>3119</v>
      </c>
      <c r="E50" s="142">
        <v>9318.4</v>
      </c>
      <c r="F50" s="142">
        <v>16932.599999999999</v>
      </c>
      <c r="G50" s="142">
        <v>71.8</v>
      </c>
      <c r="H50" s="142">
        <f>SUM(C50:G50)+1364.3+1597.7</f>
        <v>45778.200000000004</v>
      </c>
    </row>
    <row r="51" spans="1:8" ht="15" customHeight="1">
      <c r="A51" s="140">
        <v>8</v>
      </c>
      <c r="B51" s="141" t="s">
        <v>391</v>
      </c>
      <c r="C51" s="142">
        <v>2457.5</v>
      </c>
      <c r="D51" s="142">
        <v>621.9</v>
      </c>
      <c r="E51" s="142">
        <v>85.1</v>
      </c>
      <c r="F51" s="142">
        <v>5993.3</v>
      </c>
      <c r="G51" s="142">
        <v>0</v>
      </c>
      <c r="H51" s="142">
        <f>SUM(C51:G51)+363.5+676.8</f>
        <v>10198.099999999999</v>
      </c>
    </row>
    <row r="52" spans="1:8" ht="15" customHeight="1">
      <c r="A52" s="140">
        <v>9</v>
      </c>
      <c r="B52" s="141" t="s">
        <v>392</v>
      </c>
      <c r="C52" s="142">
        <v>4003.6</v>
      </c>
      <c r="D52" s="142">
        <v>1765.1</v>
      </c>
      <c r="E52" s="142">
        <v>400.4</v>
      </c>
      <c r="F52" s="142">
        <v>1498.4</v>
      </c>
      <c r="G52" s="142">
        <v>0</v>
      </c>
      <c r="H52" s="142">
        <f>SUM(C52:G52)+260.6+709.9</f>
        <v>8638</v>
      </c>
    </row>
    <row r="53" spans="1:8">
      <c r="A53" s="143">
        <v>10</v>
      </c>
      <c r="B53" s="141" t="s">
        <v>393</v>
      </c>
      <c r="C53" s="142">
        <v>5886.5</v>
      </c>
      <c r="D53" s="142">
        <v>894.7</v>
      </c>
      <c r="E53" s="142">
        <v>255.7</v>
      </c>
      <c r="F53" s="142">
        <v>2730.4</v>
      </c>
      <c r="G53" s="142">
        <v>104.4</v>
      </c>
      <c r="H53" s="142">
        <f>SUM(C53:G53)+22.1</f>
        <v>9893.7999999999993</v>
      </c>
    </row>
    <row r="54" spans="1:8">
      <c r="A54" s="143">
        <v>11</v>
      </c>
      <c r="B54" s="141" t="s">
        <v>394</v>
      </c>
      <c r="C54" s="142">
        <v>14101.9</v>
      </c>
      <c r="D54" s="142">
        <v>5479.8</v>
      </c>
      <c r="E54" s="142">
        <v>21834.3</v>
      </c>
      <c r="F54" s="142">
        <v>9981.1</v>
      </c>
      <c r="G54" s="142">
        <v>0</v>
      </c>
      <c r="H54" s="142">
        <f>SUM(C54:G54)+5625.5+1070.7</f>
        <v>58093.299999999996</v>
      </c>
    </row>
    <row r="55" spans="1:8" ht="15" customHeight="1">
      <c r="A55" s="143">
        <v>12</v>
      </c>
      <c r="B55" s="141" t="s">
        <v>395</v>
      </c>
      <c r="C55" s="142">
        <v>12386.5</v>
      </c>
      <c r="D55" s="142">
        <v>3885.5</v>
      </c>
      <c r="E55" s="142">
        <v>387.2</v>
      </c>
      <c r="F55" s="142">
        <v>6876.1</v>
      </c>
      <c r="G55" s="142">
        <v>323.10000000000002</v>
      </c>
      <c r="H55" s="142">
        <f>SUM(C55:G55)+440.1+693.1</f>
        <v>24991.599999999999</v>
      </c>
    </row>
    <row r="56" spans="1:8" ht="15" customHeight="1">
      <c r="A56" s="143">
        <v>13</v>
      </c>
      <c r="B56" s="141" t="s">
        <v>396</v>
      </c>
      <c r="C56" s="142">
        <v>18771.2</v>
      </c>
      <c r="D56" s="142">
        <v>3734.4</v>
      </c>
      <c r="E56" s="142">
        <v>25452.5</v>
      </c>
      <c r="F56" s="142">
        <v>12285.4</v>
      </c>
      <c r="G56" s="142">
        <v>110.7</v>
      </c>
      <c r="H56" s="142">
        <f>SUM(C56:G56)+1209.1+2700.1</f>
        <v>64263.4</v>
      </c>
    </row>
    <row r="57" spans="1:8" ht="15" customHeight="1">
      <c r="A57" s="143">
        <v>14</v>
      </c>
      <c r="B57" s="141" t="s">
        <v>397</v>
      </c>
      <c r="C57" s="142">
        <v>30803.1</v>
      </c>
      <c r="D57" s="142">
        <v>13915.6</v>
      </c>
      <c r="E57" s="142">
        <v>28546.9</v>
      </c>
      <c r="F57" s="142">
        <v>44031.3</v>
      </c>
      <c r="G57" s="142">
        <v>115.3</v>
      </c>
      <c r="H57" s="142">
        <f>SUM(C57:G57)+7677.1+278.6</f>
        <v>125367.90000000002</v>
      </c>
    </row>
    <row r="58" spans="1:8">
      <c r="A58" s="143">
        <v>15</v>
      </c>
      <c r="B58" s="141" t="s">
        <v>398</v>
      </c>
      <c r="C58" s="142">
        <v>510.5</v>
      </c>
      <c r="D58" s="142">
        <v>103.1</v>
      </c>
      <c r="E58" s="142">
        <v>0.6</v>
      </c>
      <c r="F58" s="142">
        <v>203.5</v>
      </c>
      <c r="G58" s="142">
        <v>0</v>
      </c>
      <c r="H58" s="142">
        <f>SUM(C58:G58)+608.4+44.7</f>
        <v>1470.8</v>
      </c>
    </row>
    <row r="59" spans="1:8">
      <c r="A59" s="143">
        <v>16</v>
      </c>
      <c r="B59" s="141" t="s">
        <v>399</v>
      </c>
      <c r="C59" s="142">
        <v>7709.4</v>
      </c>
      <c r="D59" s="142">
        <v>1927.3</v>
      </c>
      <c r="E59" s="142">
        <v>754.1</v>
      </c>
      <c r="F59" s="142">
        <v>8501.7000000000007</v>
      </c>
      <c r="G59" s="142">
        <v>1043.7</v>
      </c>
      <c r="H59" s="142">
        <f>SUM(C59:G59)+1054.3+456.2</f>
        <v>21446.7</v>
      </c>
    </row>
    <row r="60" spans="1:8">
      <c r="A60" s="143">
        <v>17</v>
      </c>
      <c r="B60" s="141" t="s">
        <v>400</v>
      </c>
      <c r="C60" s="142">
        <v>14305</v>
      </c>
      <c r="D60" s="142">
        <v>3948</v>
      </c>
      <c r="E60" s="142">
        <v>11956</v>
      </c>
      <c r="F60" s="142">
        <v>21804</v>
      </c>
      <c r="G60" s="142">
        <v>0</v>
      </c>
      <c r="H60" s="142">
        <f>SUM(C60:G60)+1267+432</f>
        <v>53712</v>
      </c>
    </row>
    <row r="61" spans="1:8" ht="15" customHeight="1">
      <c r="A61" s="143">
        <v>18</v>
      </c>
      <c r="B61" s="141" t="s">
        <v>401</v>
      </c>
      <c r="C61" s="142">
        <v>13210.6</v>
      </c>
      <c r="D61" s="142">
        <v>4369.6000000000004</v>
      </c>
      <c r="E61" s="142">
        <v>28802.3</v>
      </c>
      <c r="F61" s="142">
        <v>17102</v>
      </c>
      <c r="G61" s="142">
        <v>1.5</v>
      </c>
      <c r="H61" s="142">
        <f>SUM(C61:G61)+3370.2+2960</f>
        <v>69816.2</v>
      </c>
    </row>
    <row r="62" spans="1:8">
      <c r="A62" s="143">
        <v>19</v>
      </c>
      <c r="B62" s="141" t="s">
        <v>402</v>
      </c>
      <c r="C62" s="142">
        <v>31205</v>
      </c>
      <c r="D62" s="142">
        <v>8736</v>
      </c>
      <c r="E62" s="142">
        <v>16501</v>
      </c>
      <c r="F62" s="142">
        <v>21506</v>
      </c>
      <c r="G62" s="142">
        <v>1038</v>
      </c>
      <c r="H62" s="142">
        <f>SUM(C62:G62)+301+4580</f>
        <v>83867</v>
      </c>
    </row>
    <row r="63" spans="1:8" ht="15" customHeight="1">
      <c r="A63" s="143">
        <v>20</v>
      </c>
      <c r="B63" s="141" t="s">
        <v>403</v>
      </c>
      <c r="C63" s="142">
        <v>46155.5</v>
      </c>
      <c r="D63" s="142">
        <v>11309.2</v>
      </c>
      <c r="E63" s="142">
        <v>19798</v>
      </c>
      <c r="F63" s="142">
        <v>16044.2</v>
      </c>
      <c r="G63" s="142">
        <v>190</v>
      </c>
      <c r="H63" s="142">
        <f>SUM(C63:G63)+2940.8+2475.7</f>
        <v>98913.4</v>
      </c>
    </row>
    <row r="64" spans="1:8" ht="15" customHeight="1">
      <c r="A64" s="143">
        <v>21</v>
      </c>
      <c r="B64" s="141" t="s">
        <v>404</v>
      </c>
      <c r="C64" s="142">
        <v>3348.2</v>
      </c>
      <c r="D64" s="142">
        <v>1367.8</v>
      </c>
      <c r="E64" s="142">
        <v>275.10000000000002</v>
      </c>
      <c r="F64" s="142">
        <v>6532.9</v>
      </c>
      <c r="G64" s="142">
        <v>46.3</v>
      </c>
      <c r="H64" s="142">
        <f>SUM(C64:G64)+696.2+172.1</f>
        <v>12438.6</v>
      </c>
    </row>
    <row r="65" spans="1:16">
      <c r="A65" s="143">
        <v>22</v>
      </c>
      <c r="B65" s="141" t="s">
        <v>405</v>
      </c>
      <c r="C65" s="142">
        <v>13922.3</v>
      </c>
      <c r="D65" s="142">
        <v>4617.2</v>
      </c>
      <c r="E65" s="142">
        <v>1224.5999999999999</v>
      </c>
      <c r="F65" s="142">
        <v>10557.7</v>
      </c>
      <c r="G65" s="142">
        <v>1204.9000000000001</v>
      </c>
      <c r="H65" s="142">
        <f>SUM(C65:G65)+1130.3+565.6</f>
        <v>33222.6</v>
      </c>
    </row>
    <row r="66" spans="1:16" ht="31.5" customHeight="1">
      <c r="A66" s="144" t="s">
        <v>406</v>
      </c>
      <c r="B66" s="144"/>
      <c r="C66" s="144"/>
      <c r="D66" s="144"/>
      <c r="E66" s="144"/>
      <c r="F66" s="144"/>
      <c r="G66" s="144"/>
      <c r="H66" s="144"/>
    </row>
    <row r="67" spans="1:16">
      <c r="A67" s="139" t="s">
        <v>407</v>
      </c>
      <c r="B67" s="129"/>
      <c r="C67" s="129"/>
      <c r="D67" s="129"/>
      <c r="E67" s="129"/>
      <c r="F67" s="129"/>
      <c r="G67" s="129"/>
      <c r="H67" s="129"/>
    </row>
    <row r="68" spans="1:16" ht="15" customHeight="1">
      <c r="A68" s="140">
        <v>1</v>
      </c>
      <c r="B68" s="141" t="s">
        <v>408</v>
      </c>
      <c r="C68" s="142">
        <v>190.7</v>
      </c>
      <c r="D68" s="142">
        <v>60.9</v>
      </c>
      <c r="E68" s="142">
        <v>0</v>
      </c>
      <c r="F68" s="142">
        <v>202.4</v>
      </c>
      <c r="G68" s="142">
        <v>0</v>
      </c>
      <c r="H68" s="142">
        <f>SUM(C68:G68)+81.3+8.5</f>
        <v>543.79999999999995</v>
      </c>
    </row>
    <row r="69" spans="1:16">
      <c r="A69" s="140">
        <v>2</v>
      </c>
      <c r="B69" s="141" t="s">
        <v>409</v>
      </c>
      <c r="C69" s="142">
        <v>1303.4000000000001</v>
      </c>
      <c r="D69" s="142">
        <v>614.6</v>
      </c>
      <c r="E69" s="142">
        <v>34.299999999999997</v>
      </c>
      <c r="F69" s="142">
        <v>2086</v>
      </c>
      <c r="G69" s="142">
        <v>0</v>
      </c>
      <c r="H69" s="142">
        <f>SUM(C69:G69)+29.6+17.9</f>
        <v>4085.8</v>
      </c>
    </row>
    <row r="70" spans="1:16">
      <c r="A70" s="140">
        <v>3</v>
      </c>
      <c r="B70" s="141" t="s">
        <v>410</v>
      </c>
      <c r="C70" s="142">
        <v>462.2</v>
      </c>
      <c r="D70" s="142">
        <v>85.1</v>
      </c>
      <c r="E70" s="142">
        <v>1.9</v>
      </c>
      <c r="F70" s="142">
        <v>36.9</v>
      </c>
      <c r="G70" s="142">
        <v>0</v>
      </c>
      <c r="H70" s="142">
        <f>SUM(C70:G70)+92.1+28.4</f>
        <v>706.59999999999991</v>
      </c>
    </row>
    <row r="71" spans="1:16">
      <c r="A71" s="140">
        <v>4</v>
      </c>
      <c r="B71" s="141" t="s">
        <v>411</v>
      </c>
      <c r="C71" s="142">
        <v>337.1</v>
      </c>
      <c r="D71" s="142">
        <v>63.8</v>
      </c>
      <c r="E71" s="142">
        <v>0.2</v>
      </c>
      <c r="F71" s="142">
        <v>12</v>
      </c>
      <c r="G71" s="142">
        <v>0</v>
      </c>
      <c r="H71" s="142">
        <f>SUM(C71:G71)+138.7+73.2</f>
        <v>625</v>
      </c>
    </row>
    <row r="72" spans="1:16">
      <c r="A72" s="140">
        <v>5</v>
      </c>
      <c r="B72" s="141" t="s">
        <v>412</v>
      </c>
      <c r="C72" s="142">
        <v>405.4</v>
      </c>
      <c r="D72" s="142">
        <v>104.1</v>
      </c>
      <c r="E72" s="142">
        <v>0</v>
      </c>
      <c r="F72" s="142">
        <v>46.8</v>
      </c>
      <c r="G72" s="142">
        <v>0</v>
      </c>
      <c r="H72" s="142">
        <f>SUM(C72:G72)+130.8+28.1</f>
        <v>715.19999999999993</v>
      </c>
    </row>
    <row r="73" spans="1:16">
      <c r="A73" s="140">
        <v>6</v>
      </c>
      <c r="B73" s="141" t="s">
        <v>1470</v>
      </c>
      <c r="C73" s="142">
        <v>810.2</v>
      </c>
      <c r="D73" s="142">
        <v>204.9</v>
      </c>
      <c r="E73" s="142">
        <v>61.7</v>
      </c>
      <c r="F73" s="142">
        <v>1598.8</v>
      </c>
      <c r="G73" s="142">
        <v>0</v>
      </c>
      <c r="H73" s="142">
        <f>SUM(C73:G73)+79.1+19</f>
        <v>2773.7</v>
      </c>
    </row>
    <row r="74" spans="1:16" ht="15" customHeight="1">
      <c r="A74" s="140">
        <v>7</v>
      </c>
      <c r="B74" s="141" t="s">
        <v>413</v>
      </c>
      <c r="C74" s="142">
        <v>114</v>
      </c>
      <c r="D74" s="142">
        <v>35</v>
      </c>
      <c r="E74" s="142">
        <v>0</v>
      </c>
      <c r="F74" s="142">
        <v>288.8</v>
      </c>
      <c r="G74" s="142">
        <v>0</v>
      </c>
      <c r="H74" s="142">
        <f>SUM(C74:G74)+35+0.3</f>
        <v>473.1</v>
      </c>
    </row>
    <row r="75" spans="1:16" ht="15" customHeight="1">
      <c r="A75" s="140">
        <v>8</v>
      </c>
      <c r="B75" s="141" t="s">
        <v>414</v>
      </c>
      <c r="C75" s="142">
        <v>622.20000000000005</v>
      </c>
      <c r="D75" s="142">
        <v>72.2</v>
      </c>
      <c r="E75" s="142">
        <v>40</v>
      </c>
      <c r="F75" s="142">
        <v>45.2</v>
      </c>
      <c r="G75" s="142">
        <v>0</v>
      </c>
      <c r="H75" s="142">
        <f>SUM(C75:G75)+154.8+91.7</f>
        <v>1026.1000000000001</v>
      </c>
    </row>
    <row r="76" spans="1:16" ht="29.25" customHeight="1">
      <c r="A76" s="144" t="s">
        <v>415</v>
      </c>
      <c r="B76" s="144"/>
      <c r="C76" s="145"/>
      <c r="D76" s="145"/>
      <c r="E76" s="145"/>
      <c r="F76" s="145"/>
      <c r="G76" s="145"/>
      <c r="H76" s="145"/>
    </row>
    <row r="77" spans="1:16" ht="15" customHeight="1">
      <c r="A77" s="136"/>
      <c r="B77" s="136"/>
      <c r="C77" s="146"/>
      <c r="D77" s="146"/>
      <c r="E77" s="146"/>
      <c r="F77" s="146"/>
      <c r="G77" s="146"/>
      <c r="H77" s="146"/>
    </row>
    <row r="78" spans="1:16">
      <c r="A78" s="135"/>
      <c r="B78" s="129"/>
      <c r="C78" s="129"/>
      <c r="D78" s="129"/>
      <c r="E78" s="129"/>
      <c r="F78" s="129"/>
      <c r="G78" s="129"/>
      <c r="H78" s="129"/>
      <c r="I78" s="129"/>
      <c r="J78" s="129"/>
      <c r="K78" s="129"/>
      <c r="L78" s="129"/>
      <c r="M78" s="129"/>
      <c r="N78" s="129"/>
      <c r="O78" s="129"/>
      <c r="P78" s="129"/>
    </row>
    <row r="80" spans="1:16" ht="47.1" customHeight="1">
      <c r="A80" s="337" t="s">
        <v>1469</v>
      </c>
      <c r="B80" s="337"/>
    </row>
  </sheetData>
  <mergeCells count="2">
    <mergeCell ref="A1:O1"/>
    <mergeCell ref="A80:B80"/>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2325A5-4B7F-4AAF-BDC8-57DC64CEAB70}">
  <dimension ref="A1:F25"/>
  <sheetViews>
    <sheetView workbookViewId="0">
      <selection activeCell="J17" sqref="J17"/>
    </sheetView>
  </sheetViews>
  <sheetFormatPr defaultRowHeight="15"/>
  <cols>
    <col min="3" max="3" width="13.140625" customWidth="1"/>
    <col min="4" max="4" width="11.85546875" customWidth="1"/>
    <col min="5" max="5" width="9.42578125" customWidth="1"/>
  </cols>
  <sheetData>
    <row r="1" spans="1:6">
      <c r="A1" t="s">
        <v>303</v>
      </c>
      <c r="B1" s="129" t="s">
        <v>1459</v>
      </c>
      <c r="C1" s="129" t="s">
        <v>1460</v>
      </c>
      <c r="D1" s="129" t="s">
        <v>1461</v>
      </c>
      <c r="E1" s="129" t="s">
        <v>1463</v>
      </c>
      <c r="F1" s="129" t="s">
        <v>1462</v>
      </c>
    </row>
    <row r="2" spans="1:6">
      <c r="A2" t="s">
        <v>310</v>
      </c>
      <c r="B2">
        <v>708</v>
      </c>
      <c r="C2">
        <v>1051</v>
      </c>
      <c r="D2">
        <f>(100+350)/2</f>
        <v>225</v>
      </c>
      <c r="F2">
        <v>763</v>
      </c>
    </row>
    <row r="3" spans="1:6">
      <c r="A3" t="s">
        <v>311</v>
      </c>
      <c r="B3">
        <v>725</v>
      </c>
      <c r="C3">
        <v>851</v>
      </c>
      <c r="D3">
        <v>447</v>
      </c>
      <c r="F3">
        <v>771</v>
      </c>
    </row>
    <row r="4" spans="1:6">
      <c r="A4" t="s">
        <v>312</v>
      </c>
      <c r="B4">
        <f>(794+664)/2</f>
        <v>729</v>
      </c>
      <c r="C4">
        <f>(856+751)/2</f>
        <v>803.5</v>
      </c>
      <c r="D4">
        <v>570</v>
      </c>
      <c r="F4">
        <v>900</v>
      </c>
    </row>
    <row r="5" spans="1:6">
      <c r="A5" t="s">
        <v>313</v>
      </c>
      <c r="B5">
        <v>405</v>
      </c>
      <c r="C5">
        <v>563</v>
      </c>
      <c r="D5">
        <v>260</v>
      </c>
      <c r="F5">
        <v>0</v>
      </c>
    </row>
    <row r="6" spans="1:6">
      <c r="A6" t="s">
        <v>314</v>
      </c>
      <c r="B6">
        <v>567</v>
      </c>
      <c r="C6">
        <v>1130</v>
      </c>
      <c r="D6">
        <v>197</v>
      </c>
      <c r="F6">
        <v>836</v>
      </c>
    </row>
    <row r="7" spans="1:6">
      <c r="A7" t="s">
        <v>315</v>
      </c>
      <c r="B7">
        <v>317</v>
      </c>
      <c r="C7">
        <v>519</v>
      </c>
      <c r="D7">
        <v>159</v>
      </c>
      <c r="F7">
        <v>0</v>
      </c>
    </row>
    <row r="8" spans="1:6">
      <c r="A8" t="s">
        <v>316</v>
      </c>
      <c r="B8">
        <f>(469+435)/2</f>
        <v>452</v>
      </c>
      <c r="C8">
        <v>514</v>
      </c>
      <c r="D8">
        <v>90</v>
      </c>
      <c r="F8">
        <v>600</v>
      </c>
    </row>
    <row r="9" spans="1:6">
      <c r="A9" t="s">
        <v>317</v>
      </c>
      <c r="B9">
        <v>531</v>
      </c>
      <c r="C9">
        <v>818</v>
      </c>
      <c r="D9">
        <v>10</v>
      </c>
      <c r="F9">
        <f>(831+819+808+797)/4</f>
        <v>813.75</v>
      </c>
    </row>
    <row r="10" spans="1:6">
      <c r="A10" t="s">
        <v>318</v>
      </c>
      <c r="B10">
        <v>508</v>
      </c>
      <c r="C10">
        <v>620</v>
      </c>
      <c r="D10">
        <v>379</v>
      </c>
      <c r="F10">
        <v>744</v>
      </c>
    </row>
    <row r="11" spans="1:6">
      <c r="A11" t="s">
        <v>319</v>
      </c>
      <c r="B11">
        <v>297</v>
      </c>
      <c r="C11">
        <v>571</v>
      </c>
      <c r="D11">
        <v>74</v>
      </c>
      <c r="F11">
        <v>0</v>
      </c>
    </row>
    <row r="12" spans="1:6">
      <c r="A12" t="s">
        <v>320</v>
      </c>
      <c r="B12">
        <f>(638+578)/2</f>
        <v>608</v>
      </c>
      <c r="C12">
        <f>(667+608)/2</f>
        <v>637.5</v>
      </c>
      <c r="D12">
        <v>510</v>
      </c>
      <c r="F12">
        <v>824</v>
      </c>
    </row>
    <row r="13" spans="1:6">
      <c r="A13" t="s">
        <v>321</v>
      </c>
      <c r="B13">
        <f>(835+783)/2</f>
        <v>809</v>
      </c>
      <c r="C13">
        <f>(1004+947)/2</f>
        <v>975.5</v>
      </c>
      <c r="D13">
        <v>0</v>
      </c>
      <c r="F13">
        <v>794</v>
      </c>
    </row>
    <row r="14" spans="1:6">
      <c r="A14" t="s">
        <v>322</v>
      </c>
      <c r="B14">
        <v>940</v>
      </c>
      <c r="C14">
        <v>1023</v>
      </c>
      <c r="D14">
        <v>234</v>
      </c>
      <c r="F14">
        <v>677</v>
      </c>
    </row>
    <row r="15" spans="1:6">
      <c r="A15" t="s">
        <v>323</v>
      </c>
      <c r="B15">
        <f>(862+852)/2</f>
        <v>857</v>
      </c>
      <c r="C15">
        <f>(823+797)/2</f>
        <v>810</v>
      </c>
      <c r="D15">
        <v>583</v>
      </c>
      <c r="F15">
        <v>762</v>
      </c>
    </row>
    <row r="16" spans="1:6">
      <c r="A16" t="s">
        <v>324</v>
      </c>
      <c r="B16">
        <v>999</v>
      </c>
      <c r="C16">
        <v>1524</v>
      </c>
      <c r="D16">
        <v>350</v>
      </c>
      <c r="F16">
        <v>1064</v>
      </c>
    </row>
    <row r="17" spans="1:6">
      <c r="A17" t="s">
        <v>325</v>
      </c>
      <c r="B17">
        <v>699</v>
      </c>
      <c r="C17">
        <v>818</v>
      </c>
      <c r="D17">
        <v>479</v>
      </c>
      <c r="F17">
        <v>0</v>
      </c>
    </row>
    <row r="18" spans="1:6">
      <c r="A18" t="s">
        <v>326</v>
      </c>
      <c r="B18">
        <v>600</v>
      </c>
      <c r="C18">
        <v>808</v>
      </c>
      <c r="D18">
        <v>341</v>
      </c>
      <c r="F18">
        <v>0</v>
      </c>
    </row>
    <row r="19" spans="1:6">
      <c r="A19" t="s">
        <v>327</v>
      </c>
      <c r="B19">
        <v>565</v>
      </c>
      <c r="C19">
        <v>774</v>
      </c>
      <c r="D19">
        <v>155</v>
      </c>
      <c r="F19">
        <v>724</v>
      </c>
    </row>
    <row r="20" spans="1:6">
      <c r="A20" t="s">
        <v>328</v>
      </c>
      <c r="B20">
        <v>682</v>
      </c>
      <c r="C20">
        <v>780</v>
      </c>
      <c r="D20">
        <v>566</v>
      </c>
      <c r="F20">
        <v>963</v>
      </c>
    </row>
    <row r="21" spans="1:6">
      <c r="A21" t="s">
        <v>329</v>
      </c>
      <c r="B21">
        <v>786</v>
      </c>
      <c r="C21">
        <v>1090</v>
      </c>
      <c r="D21">
        <v>570</v>
      </c>
      <c r="F21">
        <v>645</v>
      </c>
    </row>
    <row r="22" spans="1:6">
      <c r="A22" t="s">
        <v>330</v>
      </c>
      <c r="B22">
        <v>533</v>
      </c>
      <c r="C22">
        <v>848</v>
      </c>
      <c r="D22">
        <v>0</v>
      </c>
      <c r="F22">
        <v>802</v>
      </c>
    </row>
    <row r="23" spans="1:6">
      <c r="A23" t="s">
        <v>331</v>
      </c>
      <c r="B23">
        <v>555</v>
      </c>
      <c r="C23">
        <v>753</v>
      </c>
      <c r="D23">
        <v>208</v>
      </c>
      <c r="F23">
        <v>709</v>
      </c>
    </row>
    <row r="24" spans="1:6">
      <c r="A24" t="s">
        <v>332</v>
      </c>
      <c r="B24">
        <f>(731+586)/2</f>
        <v>658.5</v>
      </c>
      <c r="C24">
        <f>(1161+623)/2</f>
        <v>892</v>
      </c>
      <c r="D24">
        <f>(665+235)/2</f>
        <v>450</v>
      </c>
      <c r="F24">
        <f>(1235+1271)/2</f>
        <v>1253</v>
      </c>
    </row>
    <row r="25" spans="1:6">
      <c r="A25" t="s">
        <v>333</v>
      </c>
      <c r="B25">
        <f>(840+832)/2</f>
        <v>836</v>
      </c>
      <c r="C25">
        <f>(931+932)/2</f>
        <v>931.5</v>
      </c>
      <c r="D25">
        <f>(322+602)/2</f>
        <v>462</v>
      </c>
      <c r="F25">
        <v>936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7"/>
  </sheetPr>
  <dimension ref="A1:AC42"/>
  <sheetViews>
    <sheetView workbookViewId="0">
      <selection sqref="A1:N1"/>
    </sheetView>
  </sheetViews>
  <sheetFormatPr defaultColWidth="9.140625" defaultRowHeight="15"/>
  <cols>
    <col min="1" max="1" width="13.85546875" customWidth="1"/>
  </cols>
  <sheetData>
    <row r="1" spans="1:29" ht="15.75">
      <c r="A1" s="326" t="s">
        <v>416</v>
      </c>
      <c r="B1" s="327"/>
      <c r="C1" s="327"/>
      <c r="D1" s="327"/>
      <c r="E1" s="327"/>
      <c r="F1" s="327"/>
      <c r="G1" s="327"/>
      <c r="H1" s="327"/>
      <c r="I1" s="327"/>
      <c r="J1" s="327"/>
      <c r="K1" s="327"/>
      <c r="L1" s="327"/>
      <c r="M1" s="327"/>
      <c r="N1" s="328"/>
    </row>
    <row r="2" spans="1:29">
      <c r="A2" s="338" t="s">
        <v>417</v>
      </c>
      <c r="B2" s="339"/>
      <c r="C2" s="339"/>
      <c r="D2" s="339"/>
      <c r="E2" s="339"/>
      <c r="F2" s="339"/>
      <c r="G2" s="339"/>
      <c r="H2" s="339"/>
      <c r="I2" s="339"/>
      <c r="J2" s="339"/>
      <c r="K2" s="339"/>
      <c r="L2" s="339"/>
      <c r="M2" s="339"/>
      <c r="N2" s="340"/>
    </row>
    <row r="3" spans="1:29">
      <c r="A3" s="148" t="s">
        <v>418</v>
      </c>
      <c r="B3" s="148" t="s">
        <v>419</v>
      </c>
      <c r="C3" s="148" t="s">
        <v>420</v>
      </c>
      <c r="D3" s="149" t="s">
        <v>421</v>
      </c>
      <c r="E3" s="148" t="s">
        <v>422</v>
      </c>
      <c r="F3" s="148" t="s">
        <v>423</v>
      </c>
      <c r="G3" s="149" t="s">
        <v>424</v>
      </c>
      <c r="H3" s="148" t="s">
        <v>425</v>
      </c>
      <c r="I3" s="148" t="s">
        <v>426</v>
      </c>
      <c r="J3" s="148" t="s">
        <v>427</v>
      </c>
      <c r="K3" s="148" t="s">
        <v>428</v>
      </c>
      <c r="L3" s="148" t="s">
        <v>429</v>
      </c>
      <c r="M3" s="148" t="s">
        <v>430</v>
      </c>
      <c r="N3" s="148" t="s">
        <v>431</v>
      </c>
      <c r="P3" s="313" t="s">
        <v>432</v>
      </c>
      <c r="Q3" s="150"/>
      <c r="R3" s="150"/>
      <c r="S3" s="150"/>
      <c r="T3" s="150"/>
      <c r="U3" s="150"/>
      <c r="V3" s="150"/>
      <c r="W3" s="150"/>
      <c r="X3" s="150"/>
      <c r="Y3" s="150"/>
      <c r="Z3" s="150"/>
      <c r="AA3" s="150"/>
      <c r="AB3" s="150"/>
      <c r="AC3" s="151"/>
    </row>
    <row r="4" spans="1:29">
      <c r="A4" s="341" t="s">
        <v>433</v>
      </c>
      <c r="B4" s="342"/>
      <c r="C4" s="342"/>
      <c r="D4" s="342"/>
      <c r="E4" s="342"/>
      <c r="F4" s="342"/>
      <c r="G4" s="342"/>
      <c r="H4" s="342"/>
      <c r="I4" s="342"/>
      <c r="J4" s="342"/>
      <c r="K4" s="342"/>
      <c r="L4" s="342"/>
      <c r="M4" s="342"/>
      <c r="N4" s="343"/>
    </row>
    <row r="5" spans="1:29">
      <c r="A5" s="152" t="s">
        <v>337</v>
      </c>
      <c r="B5" s="153">
        <v>0</v>
      </c>
      <c r="C5" s="153">
        <v>215.8</v>
      </c>
      <c r="D5" s="153">
        <v>316.3</v>
      </c>
      <c r="E5" s="153">
        <v>67.099999999999994</v>
      </c>
      <c r="F5" s="153">
        <v>53.4</v>
      </c>
      <c r="G5" s="153">
        <v>698</v>
      </c>
      <c r="H5" s="153">
        <v>1.9</v>
      </c>
      <c r="I5" s="153">
        <v>4</v>
      </c>
      <c r="J5" s="153">
        <v>0</v>
      </c>
      <c r="K5" s="153">
        <v>9.1999999999999993</v>
      </c>
      <c r="L5" s="153">
        <v>39.799999999999997</v>
      </c>
      <c r="M5" s="153">
        <v>94.500000000000099</v>
      </c>
      <c r="N5" s="153">
        <v>1500</v>
      </c>
    </row>
    <row r="6" spans="1:29">
      <c r="A6" s="154" t="s">
        <v>328</v>
      </c>
      <c r="B6" s="155">
        <v>0</v>
      </c>
      <c r="C6" s="155">
        <v>1027.0999999999999</v>
      </c>
      <c r="D6" s="155">
        <v>1015.8</v>
      </c>
      <c r="E6" s="155">
        <v>0.7</v>
      </c>
      <c r="F6" s="155">
        <v>131.80000000000001</v>
      </c>
      <c r="G6" s="155">
        <v>3113</v>
      </c>
      <c r="H6" s="155">
        <v>11.5</v>
      </c>
      <c r="I6" s="155">
        <v>160.69999999999999</v>
      </c>
      <c r="J6" s="155">
        <v>0.9</v>
      </c>
      <c r="K6" s="155">
        <v>42.3</v>
      </c>
      <c r="L6" s="155">
        <v>149.69999999999999</v>
      </c>
      <c r="M6" s="153">
        <v>924.49999999999932</v>
      </c>
      <c r="N6" s="155">
        <v>6578</v>
      </c>
    </row>
    <row r="7" spans="1:29">
      <c r="A7" s="154" t="s">
        <v>329</v>
      </c>
      <c r="B7" s="155">
        <v>2.7</v>
      </c>
      <c r="C7" s="155">
        <v>1494.1</v>
      </c>
      <c r="D7" s="155">
        <v>1621.5</v>
      </c>
      <c r="E7" s="155">
        <v>1.9</v>
      </c>
      <c r="F7" s="155">
        <v>141.4</v>
      </c>
      <c r="G7" s="155">
        <v>4452</v>
      </c>
      <c r="H7" s="155">
        <v>82.2</v>
      </c>
      <c r="I7" s="155">
        <v>0</v>
      </c>
      <c r="J7" s="155">
        <v>72.099999999999994</v>
      </c>
      <c r="K7" s="155">
        <v>56.8</v>
      </c>
      <c r="L7" s="155">
        <v>325.10000000000002</v>
      </c>
      <c r="M7" s="153">
        <v>1991.1999999999998</v>
      </c>
      <c r="N7" s="155">
        <v>10241</v>
      </c>
    </row>
    <row r="8" spans="1:29">
      <c r="A8" s="154" t="s">
        <v>332</v>
      </c>
      <c r="B8" s="155">
        <v>1.2</v>
      </c>
      <c r="C8" s="155">
        <v>3855.4</v>
      </c>
      <c r="D8" s="155">
        <v>3696.1</v>
      </c>
      <c r="E8" s="155">
        <v>2.5</v>
      </c>
      <c r="F8" s="155">
        <v>211.1</v>
      </c>
      <c r="G8" s="155">
        <v>9496</v>
      </c>
      <c r="H8" s="155">
        <v>99.5</v>
      </c>
      <c r="I8" s="155">
        <v>0</v>
      </c>
      <c r="J8" s="155">
        <v>130.69999999999999</v>
      </c>
      <c r="K8" s="155">
        <v>87.4</v>
      </c>
      <c r="L8" s="155">
        <v>770.3</v>
      </c>
      <c r="M8" s="153">
        <v>438.79999999999882</v>
      </c>
      <c r="N8" s="155">
        <v>18789</v>
      </c>
    </row>
    <row r="9" spans="1:29">
      <c r="A9" s="154" t="s">
        <v>317</v>
      </c>
      <c r="B9" s="155">
        <v>3446.6</v>
      </c>
      <c r="C9" s="155">
        <v>930.8</v>
      </c>
      <c r="D9" s="155">
        <v>1113.7</v>
      </c>
      <c r="E9" s="155">
        <v>0.9</v>
      </c>
      <c r="F9" s="155">
        <v>27.8</v>
      </c>
      <c r="G9" s="155">
        <v>4450</v>
      </c>
      <c r="H9" s="155">
        <v>25.1</v>
      </c>
      <c r="I9" s="155">
        <v>0</v>
      </c>
      <c r="J9" s="155">
        <v>77.5</v>
      </c>
      <c r="K9" s="155">
        <v>54.5</v>
      </c>
      <c r="L9" s="155">
        <v>279.5</v>
      </c>
      <c r="M9" s="153">
        <v>139.5999999999998</v>
      </c>
      <c r="N9" s="155">
        <v>10546</v>
      </c>
    </row>
    <row r="10" spans="1:29">
      <c r="A10" s="154" t="s">
        <v>318</v>
      </c>
      <c r="B10" s="155">
        <v>0</v>
      </c>
      <c r="C10" s="155">
        <v>194.2</v>
      </c>
      <c r="D10" s="155">
        <v>272.3</v>
      </c>
      <c r="E10" s="155">
        <v>5.4</v>
      </c>
      <c r="F10" s="155">
        <v>4.4000000000000004</v>
      </c>
      <c r="G10" s="155">
        <v>777</v>
      </c>
      <c r="H10" s="155">
        <v>1.3</v>
      </c>
      <c r="I10" s="155">
        <v>40.799999999999997</v>
      </c>
      <c r="J10" s="155">
        <v>4</v>
      </c>
      <c r="K10" s="155">
        <v>10.5</v>
      </c>
      <c r="L10" s="155">
        <v>74.7</v>
      </c>
      <c r="M10" s="153">
        <v>539.39999999999986</v>
      </c>
      <c r="N10" s="155">
        <v>1924</v>
      </c>
    </row>
    <row r="11" spans="1:29">
      <c r="A11" s="154" t="s">
        <v>331</v>
      </c>
      <c r="B11" s="155">
        <v>0</v>
      </c>
      <c r="C11" s="155">
        <v>321.8</v>
      </c>
      <c r="D11" s="155">
        <v>338.4</v>
      </c>
      <c r="E11" s="155">
        <v>3.5</v>
      </c>
      <c r="F11" s="155">
        <v>15.5</v>
      </c>
      <c r="G11" s="155">
        <v>700</v>
      </c>
      <c r="H11" s="155">
        <v>2.9</v>
      </c>
      <c r="I11" s="155">
        <v>99</v>
      </c>
      <c r="J11" s="155">
        <v>3.8</v>
      </c>
      <c r="K11" s="155">
        <v>14.4</v>
      </c>
      <c r="L11" s="155">
        <v>32.299999999999997</v>
      </c>
      <c r="M11" s="153">
        <v>87.400000000000048</v>
      </c>
      <c r="N11" s="155">
        <v>1619</v>
      </c>
    </row>
    <row r="12" spans="1:29">
      <c r="A12" s="154" t="s">
        <v>313</v>
      </c>
      <c r="B12" s="155">
        <v>0</v>
      </c>
      <c r="C12" s="155">
        <v>52.6</v>
      </c>
      <c r="D12" s="155">
        <v>110</v>
      </c>
      <c r="E12" s="155">
        <v>0.1</v>
      </c>
      <c r="F12" s="155">
        <v>26.6</v>
      </c>
      <c r="G12" s="155">
        <v>171</v>
      </c>
      <c r="H12" s="155">
        <v>0.5</v>
      </c>
      <c r="I12" s="155">
        <v>1</v>
      </c>
      <c r="J12" s="155">
        <v>0</v>
      </c>
      <c r="K12" s="155">
        <v>2.7</v>
      </c>
      <c r="L12" s="155">
        <v>0.8</v>
      </c>
      <c r="M12" s="153">
        <v>3.6999999999999886</v>
      </c>
      <c r="N12" s="155">
        <v>369</v>
      </c>
    </row>
    <row r="13" spans="1:29">
      <c r="A13" s="154" t="s">
        <v>314</v>
      </c>
      <c r="B13" s="155">
        <v>0</v>
      </c>
      <c r="C13" s="155">
        <v>771.1</v>
      </c>
      <c r="D13" s="155">
        <v>693.3</v>
      </c>
      <c r="E13" s="155">
        <v>0.1</v>
      </c>
      <c r="F13" s="155">
        <v>1314.4</v>
      </c>
      <c r="G13" s="155">
        <v>597</v>
      </c>
      <c r="H13" s="155">
        <v>2.4</v>
      </c>
      <c r="I13" s="155">
        <v>0</v>
      </c>
      <c r="J13" s="155">
        <v>0</v>
      </c>
      <c r="K13" s="155">
        <v>13.6</v>
      </c>
      <c r="L13" s="155">
        <v>3.5</v>
      </c>
      <c r="M13" s="153">
        <v>9.6000000000001382</v>
      </c>
      <c r="N13" s="155">
        <v>3405</v>
      </c>
    </row>
    <row r="14" spans="1:29">
      <c r="A14" s="152" t="s">
        <v>434</v>
      </c>
      <c r="B14" s="153">
        <v>0</v>
      </c>
      <c r="C14" s="153">
        <v>25.4</v>
      </c>
      <c r="D14" s="153">
        <v>55.4</v>
      </c>
      <c r="E14" s="153">
        <v>9.6999999999999993</v>
      </c>
      <c r="F14" s="153">
        <v>1.5</v>
      </c>
      <c r="G14" s="153">
        <v>192</v>
      </c>
      <c r="H14" s="153">
        <v>0</v>
      </c>
      <c r="I14" s="153">
        <v>0</v>
      </c>
      <c r="J14" s="153">
        <v>0</v>
      </c>
      <c r="K14" s="153">
        <v>0.5</v>
      </c>
      <c r="L14" s="153">
        <v>17.2</v>
      </c>
      <c r="M14" s="153">
        <v>0.30000000000002913</v>
      </c>
      <c r="N14" s="153">
        <v>302</v>
      </c>
    </row>
    <row r="15" spans="1:29">
      <c r="A15" s="154" t="s">
        <v>311</v>
      </c>
      <c r="B15" s="155">
        <v>297.39999999999998</v>
      </c>
      <c r="C15" s="155">
        <v>486.3</v>
      </c>
      <c r="D15" s="155">
        <v>510</v>
      </c>
      <c r="E15" s="155">
        <v>92.3</v>
      </c>
      <c r="F15" s="155">
        <v>122.6</v>
      </c>
      <c r="G15" s="155">
        <v>1123</v>
      </c>
      <c r="H15" s="155">
        <v>5</v>
      </c>
      <c r="I15" s="155">
        <v>6.5</v>
      </c>
      <c r="J15" s="155">
        <v>0</v>
      </c>
      <c r="K15" s="155">
        <v>37.6</v>
      </c>
      <c r="L15" s="155">
        <v>20.6</v>
      </c>
      <c r="M15" s="153">
        <v>221.69999999999987</v>
      </c>
      <c r="N15" s="155">
        <v>2923</v>
      </c>
    </row>
    <row r="16" spans="1:29">
      <c r="A16" s="154" t="s">
        <v>325</v>
      </c>
      <c r="B16" s="155">
        <v>0</v>
      </c>
      <c r="C16" s="155">
        <v>51.9</v>
      </c>
      <c r="D16" s="155">
        <v>67.5</v>
      </c>
      <c r="E16" s="155">
        <v>7.9</v>
      </c>
      <c r="F16" s="155">
        <v>3.3</v>
      </c>
      <c r="G16" s="155">
        <v>119</v>
      </c>
      <c r="H16" s="155">
        <v>0.3</v>
      </c>
      <c r="I16" s="155">
        <v>0.5</v>
      </c>
      <c r="J16" s="155">
        <v>0</v>
      </c>
      <c r="K16" s="155">
        <v>0.5</v>
      </c>
      <c r="L16" s="155">
        <v>2.4</v>
      </c>
      <c r="M16" s="153">
        <v>0.69999999999999174</v>
      </c>
      <c r="N16" s="155">
        <v>254</v>
      </c>
    </row>
    <row r="17" spans="1:14">
      <c r="A17" s="154" t="s">
        <v>326</v>
      </c>
      <c r="B17" s="155">
        <v>0</v>
      </c>
      <c r="C17" s="155">
        <v>27.7</v>
      </c>
      <c r="D17" s="155">
        <v>73</v>
      </c>
      <c r="E17" s="155">
        <v>12.5</v>
      </c>
      <c r="F17" s="155">
        <v>0.8</v>
      </c>
      <c r="G17" s="155">
        <v>331</v>
      </c>
      <c r="H17" s="155">
        <v>0.4</v>
      </c>
      <c r="I17" s="155">
        <v>0</v>
      </c>
      <c r="J17" s="155">
        <v>0</v>
      </c>
      <c r="K17" s="155">
        <v>0.9</v>
      </c>
      <c r="L17" s="155">
        <v>3.6</v>
      </c>
      <c r="M17" s="153">
        <v>23.1</v>
      </c>
      <c r="N17" s="155">
        <v>473</v>
      </c>
    </row>
    <row r="18" spans="1:14">
      <c r="A18" s="154" t="s">
        <v>435</v>
      </c>
      <c r="B18" s="155">
        <v>0</v>
      </c>
      <c r="C18" s="155">
        <v>29.6</v>
      </c>
      <c r="D18" s="155">
        <v>26</v>
      </c>
      <c r="E18" s="155">
        <v>2.1</v>
      </c>
      <c r="F18" s="155">
        <v>0.9</v>
      </c>
      <c r="G18" s="155">
        <v>83</v>
      </c>
      <c r="H18" s="155">
        <v>0.2</v>
      </c>
      <c r="I18" s="155">
        <v>0</v>
      </c>
      <c r="J18" s="155">
        <v>0</v>
      </c>
      <c r="K18" s="155">
        <v>0.2</v>
      </c>
      <c r="L18" s="155">
        <v>4.3</v>
      </c>
      <c r="M18" s="153">
        <v>-0.29999999999999449</v>
      </c>
      <c r="N18" s="155">
        <v>146</v>
      </c>
    </row>
    <row r="19" spans="1:14">
      <c r="A19" s="154" t="s">
        <v>436</v>
      </c>
      <c r="B19" s="155">
        <v>0</v>
      </c>
      <c r="C19" s="155">
        <v>27.5</v>
      </c>
      <c r="D19" s="155">
        <v>40.9</v>
      </c>
      <c r="E19" s="155">
        <v>6.1</v>
      </c>
      <c r="F19" s="155">
        <v>5</v>
      </c>
      <c r="G19" s="155">
        <v>101</v>
      </c>
      <c r="H19" s="155">
        <v>0.7</v>
      </c>
      <c r="I19" s="155">
        <v>0</v>
      </c>
      <c r="J19" s="155">
        <v>0</v>
      </c>
      <c r="K19" s="155">
        <v>0.6</v>
      </c>
      <c r="L19" s="155">
        <v>8.8000000000000007</v>
      </c>
      <c r="M19" s="153">
        <v>0.40000000000000036</v>
      </c>
      <c r="N19" s="155">
        <v>191</v>
      </c>
    </row>
    <row r="20" spans="1:14">
      <c r="A20" s="154" t="s">
        <v>437</v>
      </c>
      <c r="B20" s="155">
        <v>0</v>
      </c>
      <c r="C20" s="155">
        <v>57.7</v>
      </c>
      <c r="D20" s="155">
        <v>57.5</v>
      </c>
      <c r="E20" s="155">
        <v>17.5</v>
      </c>
      <c r="F20" s="155">
        <v>4.4000000000000004</v>
      </c>
      <c r="G20" s="155">
        <v>95</v>
      </c>
      <c r="H20" s="155">
        <v>0</v>
      </c>
      <c r="I20" s="155">
        <v>0.1</v>
      </c>
      <c r="J20" s="155">
        <v>0</v>
      </c>
      <c r="K20" s="155">
        <v>0.9</v>
      </c>
      <c r="L20" s="155">
        <v>4.4000000000000004</v>
      </c>
      <c r="M20" s="153">
        <v>-0.49999999999999423</v>
      </c>
      <c r="N20" s="155">
        <v>237</v>
      </c>
    </row>
    <row r="21" spans="1:14">
      <c r="A21" s="154" t="s">
        <v>438</v>
      </c>
      <c r="B21" s="155">
        <v>0</v>
      </c>
      <c r="C21" s="155">
        <v>18.2</v>
      </c>
      <c r="D21" s="155">
        <v>19.399999999999999</v>
      </c>
      <c r="E21" s="155">
        <v>10.199999999999999</v>
      </c>
      <c r="F21" s="155">
        <v>0.8</v>
      </c>
      <c r="G21" s="155">
        <v>74</v>
      </c>
      <c r="H21" s="155">
        <v>5.9</v>
      </c>
      <c r="I21" s="155">
        <v>0</v>
      </c>
      <c r="J21" s="155">
        <v>0</v>
      </c>
      <c r="K21" s="155">
        <v>0.1</v>
      </c>
      <c r="L21" s="155">
        <v>1.4</v>
      </c>
      <c r="M21" s="153">
        <v>5.3290705182007514E-15</v>
      </c>
      <c r="N21" s="155">
        <v>130</v>
      </c>
    </row>
    <row r="22" spans="1:14">
      <c r="A22" s="152" t="s">
        <v>312</v>
      </c>
      <c r="B22" s="153">
        <v>0</v>
      </c>
      <c r="C22" s="153">
        <v>1625</v>
      </c>
      <c r="D22" s="153">
        <v>926.7</v>
      </c>
      <c r="E22" s="153">
        <v>132.19999999999999</v>
      </c>
      <c r="F22" s="153">
        <v>26.6</v>
      </c>
      <c r="G22" s="153">
        <v>2055</v>
      </c>
      <c r="H22" s="153">
        <v>33.700000000000003</v>
      </c>
      <c r="I22" s="153">
        <v>28.5</v>
      </c>
      <c r="J22" s="153">
        <v>0</v>
      </c>
      <c r="K22" s="153">
        <v>13.1</v>
      </c>
      <c r="L22" s="153">
        <v>361.6</v>
      </c>
      <c r="M22" s="153">
        <v>160.60000000000036</v>
      </c>
      <c r="N22" s="153">
        <v>5363</v>
      </c>
    </row>
    <row r="23" spans="1:14">
      <c r="A23" s="154" t="s">
        <v>439</v>
      </c>
      <c r="B23" s="155">
        <v>0.1</v>
      </c>
      <c r="C23" s="155">
        <v>638.4</v>
      </c>
      <c r="D23" s="155">
        <v>863.9</v>
      </c>
      <c r="E23" s="155">
        <v>117</v>
      </c>
      <c r="F23" s="155">
        <v>63.3</v>
      </c>
      <c r="G23" s="155">
        <v>2593</v>
      </c>
      <c r="H23" s="155">
        <v>59.9</v>
      </c>
      <c r="I23" s="155">
        <v>1017.7</v>
      </c>
      <c r="J23" s="155">
        <v>0</v>
      </c>
      <c r="K23" s="155">
        <v>24.7</v>
      </c>
      <c r="L23" s="155">
        <v>113</v>
      </c>
      <c r="M23" s="153">
        <v>663</v>
      </c>
      <c r="N23" s="155">
        <v>6154</v>
      </c>
    </row>
    <row r="24" spans="1:14">
      <c r="A24" s="154" t="s">
        <v>333</v>
      </c>
      <c r="B24" s="155">
        <v>783.2</v>
      </c>
      <c r="C24" s="155">
        <v>1945.1</v>
      </c>
      <c r="D24" s="155">
        <v>1076.9000000000001</v>
      </c>
      <c r="E24" s="155">
        <v>539.20000000000005</v>
      </c>
      <c r="F24" s="155">
        <v>273.39999999999998</v>
      </c>
      <c r="G24" s="155">
        <v>2962</v>
      </c>
      <c r="H24" s="155">
        <v>64.2</v>
      </c>
      <c r="I24" s="155">
        <v>371.2</v>
      </c>
      <c r="J24" s="155">
        <v>0</v>
      </c>
      <c r="K24" s="155">
        <v>79.8</v>
      </c>
      <c r="L24" s="155">
        <v>163.5</v>
      </c>
      <c r="M24" s="153">
        <v>407.50000000000114</v>
      </c>
      <c r="N24" s="155">
        <v>8666</v>
      </c>
    </row>
    <row r="25" spans="1:14">
      <c r="A25" s="154" t="s">
        <v>320</v>
      </c>
      <c r="B25" s="155">
        <v>0.9</v>
      </c>
      <c r="C25" s="155">
        <v>399.3</v>
      </c>
      <c r="D25" s="155">
        <v>574.1</v>
      </c>
      <c r="E25" s="155">
        <v>53.7</v>
      </c>
      <c r="F25" s="155">
        <v>26.7</v>
      </c>
      <c r="G25" s="155">
        <v>1661</v>
      </c>
      <c r="H25" s="155">
        <v>49.4</v>
      </c>
      <c r="I25" s="155">
        <v>122.2</v>
      </c>
      <c r="J25" s="155">
        <v>0</v>
      </c>
      <c r="K25" s="155">
        <v>30.1</v>
      </c>
      <c r="L25" s="155">
        <v>153.5</v>
      </c>
      <c r="M25" s="153">
        <v>21.099999999999994</v>
      </c>
      <c r="N25" s="155">
        <v>3092</v>
      </c>
    </row>
    <row r="26" spans="1:14" ht="22.5">
      <c r="A26" s="154" t="s">
        <v>440</v>
      </c>
      <c r="B26" s="155">
        <v>0</v>
      </c>
      <c r="C26" s="155">
        <v>13.1</v>
      </c>
      <c r="D26" s="155">
        <v>15.7</v>
      </c>
      <c r="E26" s="155">
        <v>0</v>
      </c>
      <c r="F26" s="155">
        <v>12.1</v>
      </c>
      <c r="G26" s="155">
        <v>142</v>
      </c>
      <c r="H26" s="155">
        <v>0</v>
      </c>
      <c r="I26" s="155">
        <v>0</v>
      </c>
      <c r="J26" s="155">
        <v>0</v>
      </c>
      <c r="K26" s="155">
        <v>0.6</v>
      </c>
      <c r="L26" s="155">
        <v>6.4</v>
      </c>
      <c r="M26" s="153">
        <v>0.10000000000002274</v>
      </c>
      <c r="N26" s="155">
        <v>190</v>
      </c>
    </row>
    <row r="27" spans="1:14">
      <c r="A27" s="152" t="s">
        <v>315</v>
      </c>
      <c r="B27" s="153">
        <v>0</v>
      </c>
      <c r="C27" s="153">
        <v>71.099999999999994</v>
      </c>
      <c r="D27" s="153">
        <v>167</v>
      </c>
      <c r="E27" s="153">
        <v>0.2</v>
      </c>
      <c r="F27" s="153">
        <v>87.7</v>
      </c>
      <c r="G27" s="153">
        <v>276</v>
      </c>
      <c r="H27" s="153">
        <v>1.3</v>
      </c>
      <c r="I27" s="153">
        <v>28.1</v>
      </c>
      <c r="J27" s="153">
        <v>0</v>
      </c>
      <c r="K27" s="153">
        <v>4.7</v>
      </c>
      <c r="L27" s="153">
        <v>27.3</v>
      </c>
      <c r="M27" s="153">
        <v>16.599999999999998</v>
      </c>
      <c r="N27" s="153">
        <v>680</v>
      </c>
    </row>
    <row r="28" spans="1:14">
      <c r="A28" s="154" t="s">
        <v>316</v>
      </c>
      <c r="B28" s="155">
        <v>7867.7</v>
      </c>
      <c r="C28" s="155">
        <v>1282</v>
      </c>
      <c r="D28" s="155">
        <v>2134</v>
      </c>
      <c r="E28" s="155">
        <v>44.4</v>
      </c>
      <c r="F28" s="155">
        <v>172</v>
      </c>
      <c r="G28" s="155">
        <v>5780</v>
      </c>
      <c r="H28" s="155">
        <v>146.19999999999999</v>
      </c>
      <c r="I28" s="155">
        <v>1021.7</v>
      </c>
      <c r="J28" s="155">
        <v>20.6</v>
      </c>
      <c r="K28" s="155">
        <v>126.4</v>
      </c>
      <c r="L28" s="155">
        <v>537.70000000000005</v>
      </c>
      <c r="M28" s="153">
        <v>5087.3</v>
      </c>
      <c r="N28" s="155">
        <v>24220</v>
      </c>
    </row>
    <row r="29" spans="1:14">
      <c r="A29" s="154" t="s">
        <v>323</v>
      </c>
      <c r="B29" s="155">
        <v>0.4</v>
      </c>
      <c r="C29" s="155">
        <v>1140.2</v>
      </c>
      <c r="D29" s="155">
        <v>1542.7</v>
      </c>
      <c r="E29" s="155">
        <v>91</v>
      </c>
      <c r="F29" s="155">
        <v>75.900000000000006</v>
      </c>
      <c r="G29" s="155">
        <v>3375</v>
      </c>
      <c r="H29" s="155">
        <v>28.5</v>
      </c>
      <c r="I29" s="155">
        <v>88.2</v>
      </c>
      <c r="J29" s="155">
        <v>4.8</v>
      </c>
      <c r="K29" s="155">
        <v>41.1</v>
      </c>
      <c r="L29" s="155">
        <v>249</v>
      </c>
      <c r="M29" s="153">
        <v>896.20000000000118</v>
      </c>
      <c r="N29" s="155">
        <v>7533</v>
      </c>
    </row>
    <row r="30" spans="1:14">
      <c r="A30" s="154" t="s">
        <v>324</v>
      </c>
      <c r="B30" s="155">
        <v>279.39999999999998</v>
      </c>
      <c r="C30" s="155">
        <v>3307</v>
      </c>
      <c r="D30" s="155">
        <v>3387.6</v>
      </c>
      <c r="E30" s="155">
        <v>14.9</v>
      </c>
      <c r="F30" s="155">
        <v>699</v>
      </c>
      <c r="G30" s="155">
        <v>8322</v>
      </c>
      <c r="H30" s="155">
        <v>213.4</v>
      </c>
      <c r="I30" s="155">
        <v>687.6</v>
      </c>
      <c r="J30" s="155">
        <v>47.6</v>
      </c>
      <c r="K30" s="155">
        <v>378.1</v>
      </c>
      <c r="L30" s="155">
        <v>560.6</v>
      </c>
      <c r="M30" s="153">
        <v>1121.7999999999988</v>
      </c>
      <c r="N30" s="155">
        <v>19019</v>
      </c>
    </row>
    <row r="31" spans="1:14">
      <c r="A31" s="154" t="s">
        <v>441</v>
      </c>
      <c r="B31" s="155">
        <v>0</v>
      </c>
      <c r="C31" s="155">
        <v>52.6</v>
      </c>
      <c r="D31" s="155">
        <v>660.9</v>
      </c>
      <c r="E31" s="155">
        <v>34.4</v>
      </c>
      <c r="F31" s="155">
        <v>28.5</v>
      </c>
      <c r="G31" s="155">
        <v>1657</v>
      </c>
      <c r="H31" s="155">
        <v>42.4</v>
      </c>
      <c r="I31" s="155">
        <v>165.6</v>
      </c>
      <c r="J31" s="155">
        <v>0</v>
      </c>
      <c r="K31" s="155">
        <v>22.3</v>
      </c>
      <c r="L31" s="155">
        <v>180.5</v>
      </c>
      <c r="M31" s="153">
        <v>753.79999999999984</v>
      </c>
      <c r="N31" s="155">
        <v>3598</v>
      </c>
    </row>
    <row r="32" spans="1:14" ht="33.75">
      <c r="A32" s="154" t="s">
        <v>442</v>
      </c>
      <c r="B32" s="155">
        <v>0</v>
      </c>
      <c r="C32" s="155">
        <v>29.2</v>
      </c>
      <c r="D32" s="155">
        <v>38.6</v>
      </c>
      <c r="E32" s="155">
        <v>1</v>
      </c>
      <c r="F32" s="155">
        <v>1.2</v>
      </c>
      <c r="G32" s="155">
        <v>175</v>
      </c>
      <c r="H32" s="155">
        <v>1.6</v>
      </c>
      <c r="I32" s="155">
        <v>89.2</v>
      </c>
      <c r="J32" s="155">
        <v>0</v>
      </c>
      <c r="K32" s="155">
        <v>164.2</v>
      </c>
      <c r="L32" s="155">
        <v>1.7</v>
      </c>
      <c r="M32" s="153">
        <v>20.3</v>
      </c>
      <c r="N32" s="155">
        <v>522</v>
      </c>
    </row>
    <row r="33" spans="1:14">
      <c r="A33" s="154" t="s">
        <v>443</v>
      </c>
      <c r="B33" s="155">
        <v>0</v>
      </c>
      <c r="C33" s="155">
        <v>0</v>
      </c>
      <c r="D33" s="155">
        <v>0</v>
      </c>
      <c r="E33" s="155">
        <v>0</v>
      </c>
      <c r="F33" s="155">
        <v>0</v>
      </c>
      <c r="G33" s="155">
        <v>0</v>
      </c>
      <c r="H33" s="155">
        <v>0</v>
      </c>
      <c r="I33" s="155">
        <v>0</v>
      </c>
      <c r="J33" s="155">
        <v>0</v>
      </c>
      <c r="K33" s="155">
        <v>0</v>
      </c>
      <c r="L33" s="155">
        <v>0</v>
      </c>
      <c r="M33" s="153">
        <v>0</v>
      </c>
      <c r="N33" s="155">
        <v>0</v>
      </c>
    </row>
    <row r="34" spans="1:14">
      <c r="A34" s="152" t="s">
        <v>310</v>
      </c>
      <c r="B34" s="153">
        <v>27.7</v>
      </c>
      <c r="C34" s="153">
        <v>1325.5</v>
      </c>
      <c r="D34" s="153">
        <v>1419.4</v>
      </c>
      <c r="E34" s="153">
        <v>0.8</v>
      </c>
      <c r="F34" s="153">
        <v>58.1</v>
      </c>
      <c r="G34" s="153">
        <v>3432</v>
      </c>
      <c r="H34" s="153">
        <v>36.200000000000003</v>
      </c>
      <c r="I34" s="153">
        <v>239.4</v>
      </c>
      <c r="J34" s="153">
        <v>74.400000000000006</v>
      </c>
      <c r="K34" s="153">
        <v>35.5</v>
      </c>
      <c r="L34" s="153">
        <v>184.3</v>
      </c>
      <c r="M34" s="153">
        <v>713.69999999999914</v>
      </c>
      <c r="N34" s="153">
        <v>7547</v>
      </c>
    </row>
    <row r="35" spans="1:14">
      <c r="A35" s="154" t="s">
        <v>322</v>
      </c>
      <c r="B35" s="155">
        <v>0</v>
      </c>
      <c r="C35" s="155">
        <v>1111.4000000000001</v>
      </c>
      <c r="D35" s="155">
        <v>1495.8</v>
      </c>
      <c r="E35" s="155">
        <v>44.6</v>
      </c>
      <c r="F35" s="155">
        <v>302</v>
      </c>
      <c r="G35" s="155">
        <v>2101</v>
      </c>
      <c r="H35" s="155">
        <v>12.8</v>
      </c>
      <c r="I35" s="155">
        <v>322.89999999999998</v>
      </c>
      <c r="J35" s="155">
        <v>5.2</v>
      </c>
      <c r="K35" s="155">
        <v>43.4</v>
      </c>
      <c r="L35" s="155">
        <v>239</v>
      </c>
      <c r="M35" s="153">
        <v>200.90000000000038</v>
      </c>
      <c r="N35" s="155">
        <v>5879</v>
      </c>
    </row>
    <row r="36" spans="1:14">
      <c r="A36" s="154" t="s">
        <v>444</v>
      </c>
      <c r="B36" s="155">
        <v>1.7</v>
      </c>
      <c r="C36" s="155">
        <v>2375.6</v>
      </c>
      <c r="D36" s="155">
        <v>2758.1</v>
      </c>
      <c r="E36" s="155">
        <v>104.9</v>
      </c>
      <c r="F36" s="155">
        <v>340.6</v>
      </c>
      <c r="G36" s="155">
        <v>5371</v>
      </c>
      <c r="H36" s="155">
        <v>35.799999999999997</v>
      </c>
      <c r="I36" s="155">
        <v>433</v>
      </c>
      <c r="J36" s="155">
        <v>0</v>
      </c>
      <c r="K36" s="155">
        <v>141.9</v>
      </c>
      <c r="L36" s="155">
        <v>428</v>
      </c>
      <c r="M36" s="153">
        <v>1066.3999999999983</v>
      </c>
      <c r="N36" s="155">
        <v>13057</v>
      </c>
    </row>
    <row r="37" spans="1:14">
      <c r="A37" s="154" t="s">
        <v>321</v>
      </c>
      <c r="B37" s="155">
        <v>0</v>
      </c>
      <c r="C37" s="155">
        <v>1927.9</v>
      </c>
      <c r="D37" s="155">
        <v>2235</v>
      </c>
      <c r="E37" s="155">
        <v>26.3</v>
      </c>
      <c r="F37" s="155">
        <v>453.1</v>
      </c>
      <c r="G37" s="155">
        <v>6204</v>
      </c>
      <c r="H37" s="155">
        <v>24.3</v>
      </c>
      <c r="I37" s="155">
        <v>271.39999999999998</v>
      </c>
      <c r="J37" s="155">
        <v>0</v>
      </c>
      <c r="K37" s="155">
        <v>59.5</v>
      </c>
      <c r="L37" s="155">
        <v>127.5</v>
      </c>
      <c r="M37" s="153">
        <v>893</v>
      </c>
      <c r="N37" s="155">
        <v>12222</v>
      </c>
    </row>
    <row r="38" spans="1:14">
      <c r="A38" s="154" t="s">
        <v>445</v>
      </c>
      <c r="B38" s="155">
        <v>0</v>
      </c>
      <c r="C38" s="155">
        <v>1086.9000000000001</v>
      </c>
      <c r="D38" s="155">
        <v>1357.4</v>
      </c>
      <c r="E38" s="155">
        <v>0.7</v>
      </c>
      <c r="F38" s="155">
        <v>314.89999999999998</v>
      </c>
      <c r="G38" s="155">
        <v>3556</v>
      </c>
      <c r="H38" s="155">
        <v>22.1</v>
      </c>
      <c r="I38" s="155">
        <v>117.2</v>
      </c>
      <c r="J38" s="155">
        <v>0</v>
      </c>
      <c r="K38" s="155">
        <v>43.3</v>
      </c>
      <c r="L38" s="155">
        <v>153.69999999999999</v>
      </c>
      <c r="M38" s="153">
        <v>205.80000000000126</v>
      </c>
      <c r="N38" s="155">
        <v>6858</v>
      </c>
    </row>
    <row r="39" spans="1:14">
      <c r="A39" s="154" t="s">
        <v>446</v>
      </c>
      <c r="B39" s="155">
        <v>0</v>
      </c>
      <c r="C39" s="155">
        <v>0.8</v>
      </c>
      <c r="D39" s="155">
        <v>0</v>
      </c>
      <c r="E39" s="155">
        <v>0.5</v>
      </c>
      <c r="F39" s="155">
        <v>3.8</v>
      </c>
      <c r="G39" s="155">
        <v>16</v>
      </c>
      <c r="H39" s="155">
        <v>0</v>
      </c>
      <c r="I39" s="155">
        <v>0</v>
      </c>
      <c r="J39" s="155">
        <v>0</v>
      </c>
      <c r="K39" s="155">
        <v>0.1</v>
      </c>
      <c r="L39" s="155">
        <v>0</v>
      </c>
      <c r="M39" s="153">
        <v>-3.2000000000000015</v>
      </c>
      <c r="N39" s="155">
        <v>18</v>
      </c>
    </row>
    <row r="40" spans="1:14">
      <c r="A40" s="154" t="s">
        <v>447</v>
      </c>
      <c r="B40" s="155">
        <v>0</v>
      </c>
      <c r="C40" s="155">
        <v>47.8</v>
      </c>
      <c r="D40" s="155">
        <v>128.5</v>
      </c>
      <c r="E40" s="155">
        <v>0</v>
      </c>
      <c r="F40" s="155">
        <v>0</v>
      </c>
      <c r="G40" s="155">
        <v>300</v>
      </c>
      <c r="H40" s="155">
        <v>0.9</v>
      </c>
      <c r="I40" s="155">
        <v>37</v>
      </c>
      <c r="J40" s="155">
        <v>0.4</v>
      </c>
      <c r="K40" s="155">
        <v>3</v>
      </c>
      <c r="L40" s="155">
        <v>1.2</v>
      </c>
      <c r="M40" s="153">
        <v>12.199999999999992</v>
      </c>
      <c r="N40" s="155">
        <v>531</v>
      </c>
    </row>
    <row r="41" spans="1:14">
      <c r="A41" s="156" t="s">
        <v>448</v>
      </c>
      <c r="B41" s="157">
        <v>12709.1</v>
      </c>
      <c r="C41" s="157">
        <v>28253.4</v>
      </c>
      <c r="D41" s="157">
        <v>30848.9</v>
      </c>
      <c r="E41" s="157">
        <v>1493.4</v>
      </c>
      <c r="F41" s="157">
        <v>5007.1000000000004</v>
      </c>
      <c r="G41" s="157">
        <v>76620</v>
      </c>
      <c r="H41" s="157">
        <v>1012.6</v>
      </c>
      <c r="I41" s="157">
        <v>5353.3</v>
      </c>
      <c r="J41" s="157">
        <v>446.7</v>
      </c>
      <c r="K41" s="157">
        <v>1544.8</v>
      </c>
      <c r="L41" s="157">
        <v>5241</v>
      </c>
      <c r="M41" s="157">
        <v>35702.700000000004</v>
      </c>
      <c r="N41" s="157">
        <v>204233</v>
      </c>
    </row>
    <row r="42" spans="1:14">
      <c r="A42" s="158" t="s">
        <v>449</v>
      </c>
      <c r="B42" s="285"/>
      <c r="C42" s="285"/>
      <c r="D42" s="285"/>
      <c r="E42" s="285"/>
      <c r="F42" s="285"/>
      <c r="G42" s="285"/>
      <c r="H42" s="285"/>
      <c r="I42" s="285"/>
      <c r="J42" s="285"/>
      <c r="K42" s="285"/>
      <c r="L42" s="285"/>
      <c r="M42" s="285"/>
      <c r="N42" s="285"/>
    </row>
  </sheetData>
  <mergeCells count="3">
    <mergeCell ref="A1:N1"/>
    <mergeCell ref="A2:N2"/>
    <mergeCell ref="A4:N4"/>
  </mergeCells>
  <pageMargins left="0.7" right="0.7" top="0.75" bottom="0.75" header="0.3" footer="0.3"/>
  <pageSetup orientation="portrait" horizontalDpi="1200" verticalDpi="12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7"/>
  </sheetPr>
  <dimension ref="A1:L98"/>
  <sheetViews>
    <sheetView workbookViewId="0">
      <selection sqref="A1:H1"/>
    </sheetView>
  </sheetViews>
  <sheetFormatPr defaultColWidth="9.140625" defaultRowHeight="15"/>
  <cols>
    <col min="1" max="1" width="10.5703125" customWidth="1"/>
  </cols>
  <sheetData>
    <row r="1" spans="1:12" ht="15.75">
      <c r="A1" s="351" t="s">
        <v>450</v>
      </c>
      <c r="B1" s="352"/>
      <c r="C1" s="352"/>
      <c r="D1" s="352"/>
      <c r="E1" s="352"/>
      <c r="F1" s="352"/>
      <c r="G1" s="352"/>
      <c r="H1" s="353"/>
      <c r="I1" s="1" t="s">
        <v>451</v>
      </c>
    </row>
    <row r="2" spans="1:12">
      <c r="A2" s="354" t="s">
        <v>452</v>
      </c>
      <c r="B2" s="355"/>
      <c r="C2" s="355"/>
      <c r="D2" s="355"/>
      <c r="E2" s="355"/>
      <c r="F2" s="355"/>
      <c r="G2" s="355"/>
      <c r="H2" s="356"/>
    </row>
    <row r="3" spans="1:12" ht="24">
      <c r="A3" s="159" t="s">
        <v>453</v>
      </c>
      <c r="B3" s="159"/>
      <c r="C3" s="159"/>
      <c r="D3" s="159"/>
      <c r="E3" s="159"/>
      <c r="F3" s="159"/>
      <c r="G3" s="160"/>
      <c r="H3" s="160" t="s">
        <v>454</v>
      </c>
    </row>
    <row r="4" spans="1:12">
      <c r="A4" s="161">
        <v>-1</v>
      </c>
      <c r="B4" s="161"/>
      <c r="C4" s="161"/>
      <c r="D4" s="161"/>
      <c r="E4" s="161"/>
      <c r="F4" s="161"/>
      <c r="G4" s="161"/>
      <c r="H4" s="161">
        <v>-8</v>
      </c>
    </row>
    <row r="5" spans="1:12">
      <c r="A5" s="347" t="s">
        <v>455</v>
      </c>
      <c r="B5" s="348"/>
      <c r="C5" s="348"/>
      <c r="D5" s="348"/>
      <c r="E5" s="348"/>
      <c r="F5" s="348"/>
      <c r="G5" s="348"/>
      <c r="H5" s="349"/>
    </row>
    <row r="6" spans="1:12" ht="36">
      <c r="A6" s="162" t="s">
        <v>456</v>
      </c>
      <c r="B6" s="163"/>
      <c r="C6" s="163"/>
      <c r="D6" s="163"/>
      <c r="E6" s="163"/>
      <c r="F6" s="163"/>
      <c r="G6" s="163"/>
      <c r="H6" s="163">
        <v>3371.45</v>
      </c>
      <c r="I6" t="str">
        <f>IF(LEFT(A6,5)="Gross",A5,I5)</f>
        <v>Assam</v>
      </c>
      <c r="L6" s="164"/>
    </row>
    <row r="7" spans="1:12">
      <c r="A7" s="165" t="s">
        <v>457</v>
      </c>
      <c r="B7" s="166"/>
      <c r="C7" s="166"/>
      <c r="D7" s="166"/>
      <c r="E7" s="166"/>
      <c r="F7" s="166"/>
      <c r="G7" s="166"/>
      <c r="H7" s="166"/>
      <c r="I7" t="str">
        <f t="shared" ref="I7:I70" si="0">IF(LEFT(A7,5)="Gross",A6,I6)</f>
        <v>Assam</v>
      </c>
    </row>
    <row r="8" spans="1:12" ht="24">
      <c r="A8" s="165" t="s">
        <v>458</v>
      </c>
      <c r="B8" s="166"/>
      <c r="C8" s="166"/>
      <c r="D8" s="166"/>
      <c r="E8" s="166"/>
      <c r="F8" s="166"/>
      <c r="G8" s="166"/>
      <c r="H8" s="166"/>
      <c r="I8" t="str">
        <f t="shared" si="0"/>
        <v>Assam</v>
      </c>
    </row>
    <row r="9" spans="1:12" ht="24">
      <c r="A9" s="165" t="s">
        <v>459</v>
      </c>
      <c r="B9" s="166"/>
      <c r="C9" s="166"/>
      <c r="D9" s="166"/>
      <c r="E9" s="166"/>
      <c r="F9" s="166"/>
      <c r="G9" s="166"/>
      <c r="H9" s="166"/>
      <c r="I9" t="str">
        <f t="shared" si="0"/>
        <v>Assam</v>
      </c>
    </row>
    <row r="10" spans="1:12" ht="36">
      <c r="A10" s="165" t="s">
        <v>460</v>
      </c>
      <c r="B10" s="166"/>
      <c r="C10" s="166"/>
      <c r="D10" s="166"/>
      <c r="E10" s="166"/>
      <c r="F10" s="166"/>
      <c r="G10" s="166"/>
      <c r="H10" s="167">
        <v>2486.4299999999998</v>
      </c>
      <c r="I10" t="str">
        <f t="shared" si="0"/>
        <v>Assam</v>
      </c>
    </row>
    <row r="11" spans="1:12" ht="24">
      <c r="A11" s="168" t="s">
        <v>461</v>
      </c>
      <c r="B11" s="169"/>
      <c r="C11" s="169"/>
      <c r="D11" s="169"/>
      <c r="E11" s="169"/>
      <c r="F11" s="169"/>
      <c r="G11" s="169"/>
      <c r="H11" s="169"/>
      <c r="I11" t="str">
        <f t="shared" si="0"/>
        <v>Assam</v>
      </c>
    </row>
    <row r="12" spans="1:12">
      <c r="A12" s="347" t="s">
        <v>462</v>
      </c>
      <c r="B12" s="348"/>
      <c r="C12" s="348"/>
      <c r="D12" s="348"/>
      <c r="E12" s="348"/>
      <c r="F12" s="348"/>
      <c r="G12" s="348"/>
      <c r="H12" s="349"/>
    </row>
    <row r="13" spans="1:12" ht="24">
      <c r="A13" s="162" t="s">
        <v>463</v>
      </c>
      <c r="B13" s="163"/>
      <c r="C13" s="163"/>
      <c r="D13" s="163"/>
      <c r="E13" s="163"/>
      <c r="F13" s="163"/>
      <c r="G13" s="163"/>
      <c r="H13" s="163">
        <v>57.7</v>
      </c>
      <c r="I13" t="str">
        <f t="shared" si="0"/>
        <v>Arunachal Pradesh</v>
      </c>
    </row>
    <row r="14" spans="1:12">
      <c r="A14" s="165" t="s">
        <v>457</v>
      </c>
      <c r="B14" s="166"/>
      <c r="C14" s="166"/>
      <c r="D14" s="166"/>
      <c r="E14" s="166"/>
      <c r="F14" s="166"/>
      <c r="G14" s="166"/>
      <c r="H14" s="166"/>
      <c r="I14" t="str">
        <f t="shared" si="0"/>
        <v>Arunachal Pradesh</v>
      </c>
    </row>
    <row r="15" spans="1:12" ht="24">
      <c r="A15" s="165" t="s">
        <v>458</v>
      </c>
      <c r="B15" s="166"/>
      <c r="C15" s="166"/>
      <c r="D15" s="166"/>
      <c r="E15" s="166"/>
      <c r="F15" s="166"/>
      <c r="G15" s="166"/>
      <c r="H15" s="166"/>
      <c r="I15" t="str">
        <f t="shared" si="0"/>
        <v>Arunachal Pradesh</v>
      </c>
    </row>
    <row r="16" spans="1:12" ht="24">
      <c r="A16" s="165" t="s">
        <v>459</v>
      </c>
      <c r="B16" s="166"/>
      <c r="C16" s="166"/>
      <c r="D16" s="166"/>
      <c r="E16" s="166"/>
      <c r="F16" s="166"/>
      <c r="G16" s="166"/>
      <c r="H16" s="166"/>
      <c r="I16" t="str">
        <f t="shared" si="0"/>
        <v>Arunachal Pradesh</v>
      </c>
    </row>
    <row r="17" spans="1:9" ht="36">
      <c r="A17" s="165" t="s">
        <v>460</v>
      </c>
      <c r="B17" s="166"/>
      <c r="C17" s="166"/>
      <c r="D17" s="166"/>
      <c r="E17" s="166"/>
      <c r="F17" s="166"/>
      <c r="G17" s="166"/>
      <c r="H17" s="167">
        <v>0</v>
      </c>
      <c r="I17" t="str">
        <f t="shared" si="0"/>
        <v>Arunachal Pradesh</v>
      </c>
    </row>
    <row r="18" spans="1:9" ht="24">
      <c r="A18" s="168" t="s">
        <v>461</v>
      </c>
      <c r="B18" s="169"/>
      <c r="C18" s="169"/>
      <c r="D18" s="169"/>
      <c r="E18" s="169"/>
      <c r="F18" s="169"/>
      <c r="G18" s="169"/>
      <c r="H18" s="169"/>
      <c r="I18" t="str">
        <f t="shared" si="0"/>
        <v>Arunachal Pradesh</v>
      </c>
    </row>
    <row r="19" spans="1:9">
      <c r="A19" s="347" t="s">
        <v>464</v>
      </c>
      <c r="B19" s="348"/>
      <c r="C19" s="348"/>
      <c r="D19" s="348"/>
      <c r="E19" s="348"/>
      <c r="F19" s="348"/>
      <c r="G19" s="348"/>
      <c r="H19" s="349"/>
    </row>
    <row r="20" spans="1:9" ht="24">
      <c r="A20" s="162" t="s">
        <v>463</v>
      </c>
      <c r="B20" s="163"/>
      <c r="C20" s="163"/>
      <c r="D20" s="163"/>
      <c r="E20" s="163"/>
      <c r="F20" s="163"/>
      <c r="G20" s="163"/>
      <c r="H20" s="163">
        <v>2618.83</v>
      </c>
      <c r="I20" t="str">
        <f t="shared" si="0"/>
        <v>Rajasthan</v>
      </c>
    </row>
    <row r="21" spans="1:9">
      <c r="A21" s="165" t="s">
        <v>457</v>
      </c>
      <c r="B21" s="166"/>
      <c r="C21" s="166"/>
      <c r="D21" s="166"/>
      <c r="E21" s="166"/>
      <c r="F21" s="166"/>
      <c r="G21" s="166"/>
      <c r="H21" s="166"/>
      <c r="I21" t="str">
        <f t="shared" si="0"/>
        <v>Rajasthan</v>
      </c>
    </row>
    <row r="22" spans="1:9" ht="24">
      <c r="A22" s="165" t="s">
        <v>458</v>
      </c>
      <c r="B22" s="166"/>
      <c r="C22" s="166"/>
      <c r="D22" s="166"/>
      <c r="E22" s="166"/>
      <c r="F22" s="166"/>
      <c r="G22" s="166"/>
      <c r="H22" s="166"/>
      <c r="I22" t="str">
        <f t="shared" si="0"/>
        <v>Rajasthan</v>
      </c>
    </row>
    <row r="23" spans="1:9" ht="24">
      <c r="A23" s="165" t="s">
        <v>459</v>
      </c>
      <c r="B23" s="166"/>
      <c r="C23" s="166"/>
      <c r="D23" s="166"/>
      <c r="E23" s="166"/>
      <c r="F23" s="166"/>
      <c r="G23" s="166"/>
      <c r="H23" s="166"/>
      <c r="I23" t="str">
        <f t="shared" si="0"/>
        <v>Rajasthan</v>
      </c>
    </row>
    <row r="24" spans="1:9" ht="36">
      <c r="A24" s="165" t="s">
        <v>460</v>
      </c>
      <c r="B24" s="166"/>
      <c r="C24" s="166"/>
      <c r="D24" s="166"/>
      <c r="E24" s="166"/>
      <c r="F24" s="166"/>
      <c r="G24" s="166"/>
      <c r="H24" s="167">
        <v>1785.88</v>
      </c>
      <c r="I24" t="str">
        <f t="shared" si="0"/>
        <v>Rajasthan</v>
      </c>
    </row>
    <row r="25" spans="1:9" ht="24">
      <c r="A25" s="168" t="s">
        <v>461</v>
      </c>
      <c r="B25" s="169"/>
      <c r="C25" s="169"/>
      <c r="D25" s="169"/>
      <c r="E25" s="169"/>
      <c r="F25" s="169"/>
      <c r="G25" s="169"/>
      <c r="H25" s="169"/>
      <c r="I25" t="str">
        <f t="shared" si="0"/>
        <v>Rajasthan</v>
      </c>
    </row>
    <row r="26" spans="1:9">
      <c r="A26" s="347" t="s">
        <v>465</v>
      </c>
      <c r="B26" s="348"/>
      <c r="C26" s="348"/>
      <c r="D26" s="348"/>
      <c r="E26" s="348"/>
      <c r="F26" s="348"/>
      <c r="G26" s="348"/>
      <c r="H26" s="349"/>
    </row>
    <row r="27" spans="1:9" ht="24">
      <c r="A27" s="162" t="s">
        <v>463</v>
      </c>
      <c r="B27" s="163"/>
      <c r="C27" s="163"/>
      <c r="D27" s="163"/>
      <c r="E27" s="163"/>
      <c r="F27" s="163"/>
      <c r="G27" s="163"/>
      <c r="H27" s="163">
        <v>1017.29</v>
      </c>
      <c r="I27" t="str">
        <f t="shared" si="0"/>
        <v>Gujarat</v>
      </c>
    </row>
    <row r="28" spans="1:9">
      <c r="A28" s="165" t="s">
        <v>457</v>
      </c>
      <c r="B28" s="166"/>
      <c r="C28" s="166"/>
      <c r="D28" s="166"/>
      <c r="E28" s="166"/>
      <c r="F28" s="166"/>
      <c r="G28" s="166"/>
      <c r="H28" s="166"/>
      <c r="I28" t="str">
        <f t="shared" si="0"/>
        <v>Gujarat</v>
      </c>
    </row>
    <row r="29" spans="1:9" ht="24">
      <c r="A29" s="165" t="s">
        <v>458</v>
      </c>
      <c r="B29" s="166"/>
      <c r="C29" s="166"/>
      <c r="D29" s="166"/>
      <c r="E29" s="166"/>
      <c r="F29" s="166"/>
      <c r="G29" s="166"/>
      <c r="H29" s="166"/>
      <c r="I29" t="str">
        <f t="shared" si="0"/>
        <v>Gujarat</v>
      </c>
    </row>
    <row r="30" spans="1:9" ht="24">
      <c r="A30" s="165" t="s">
        <v>459</v>
      </c>
      <c r="B30" s="166"/>
      <c r="C30" s="166"/>
      <c r="D30" s="166"/>
      <c r="E30" s="166"/>
      <c r="F30" s="166"/>
      <c r="G30" s="166"/>
      <c r="H30" s="166"/>
      <c r="I30" t="str">
        <f t="shared" si="0"/>
        <v>Gujarat</v>
      </c>
    </row>
    <row r="31" spans="1:9" ht="36">
      <c r="A31" s="165" t="s">
        <v>460</v>
      </c>
      <c r="B31" s="166"/>
      <c r="C31" s="166"/>
      <c r="D31" s="166"/>
      <c r="E31" s="166"/>
      <c r="F31" s="166"/>
      <c r="G31" s="166"/>
      <c r="H31" s="167">
        <v>635.04999999999995</v>
      </c>
      <c r="I31" t="str">
        <f t="shared" si="0"/>
        <v>Gujarat</v>
      </c>
    </row>
    <row r="32" spans="1:9" ht="24">
      <c r="A32" s="168" t="s">
        <v>461</v>
      </c>
      <c r="B32" s="169"/>
      <c r="C32" s="169"/>
      <c r="D32" s="169"/>
      <c r="E32" s="169"/>
      <c r="F32" s="169"/>
      <c r="G32" s="169"/>
      <c r="H32" s="169"/>
      <c r="I32" t="str">
        <f t="shared" si="0"/>
        <v>Gujarat</v>
      </c>
    </row>
    <row r="33" spans="1:9">
      <c r="A33" s="347" t="s">
        <v>466</v>
      </c>
      <c r="B33" s="348"/>
      <c r="C33" s="348"/>
      <c r="D33" s="348"/>
      <c r="E33" s="348"/>
      <c r="F33" s="348"/>
      <c r="G33" s="348"/>
      <c r="H33" s="349"/>
    </row>
    <row r="34" spans="1:9" ht="24">
      <c r="A34" s="162" t="s">
        <v>463</v>
      </c>
      <c r="B34" s="163"/>
      <c r="C34" s="163"/>
      <c r="D34" s="163"/>
      <c r="E34" s="163"/>
      <c r="F34" s="163"/>
      <c r="G34" s="163"/>
      <c r="H34" s="163">
        <v>1066.52</v>
      </c>
      <c r="I34" t="str">
        <f t="shared" si="0"/>
        <v>Tamil Nadu</v>
      </c>
    </row>
    <row r="35" spans="1:9">
      <c r="A35" s="165" t="s">
        <v>457</v>
      </c>
      <c r="B35" s="166"/>
      <c r="C35" s="166"/>
      <c r="D35" s="166"/>
      <c r="E35" s="166"/>
      <c r="F35" s="166"/>
      <c r="G35" s="166"/>
      <c r="H35" s="166"/>
      <c r="I35" t="str">
        <f t="shared" si="0"/>
        <v>Tamil Nadu</v>
      </c>
    </row>
    <row r="36" spans="1:9" ht="24">
      <c r="A36" s="165" t="s">
        <v>458</v>
      </c>
      <c r="B36" s="166"/>
      <c r="C36" s="166"/>
      <c r="D36" s="166"/>
      <c r="E36" s="166"/>
      <c r="F36" s="166"/>
      <c r="G36" s="166"/>
      <c r="H36" s="166"/>
      <c r="I36" t="str">
        <f t="shared" si="0"/>
        <v>Tamil Nadu</v>
      </c>
    </row>
    <row r="37" spans="1:9" ht="24">
      <c r="A37" s="165" t="s">
        <v>459</v>
      </c>
      <c r="B37" s="166"/>
      <c r="C37" s="166"/>
      <c r="D37" s="166"/>
      <c r="E37" s="166"/>
      <c r="F37" s="166"/>
      <c r="G37" s="166"/>
      <c r="H37" s="166"/>
      <c r="I37" t="str">
        <f t="shared" si="0"/>
        <v>Tamil Nadu</v>
      </c>
    </row>
    <row r="38" spans="1:9" ht="36">
      <c r="A38" s="165" t="s">
        <v>460</v>
      </c>
      <c r="B38" s="166"/>
      <c r="C38" s="166"/>
      <c r="D38" s="166"/>
      <c r="E38" s="166"/>
      <c r="F38" s="166"/>
      <c r="G38" s="166"/>
      <c r="H38" s="167">
        <v>1038.08</v>
      </c>
      <c r="I38" t="str">
        <f t="shared" si="0"/>
        <v>Tamil Nadu</v>
      </c>
    </row>
    <row r="39" spans="1:9" ht="24">
      <c r="A39" s="168" t="s">
        <v>461</v>
      </c>
      <c r="B39" s="169"/>
      <c r="C39" s="169"/>
      <c r="D39" s="169"/>
      <c r="E39" s="169"/>
      <c r="F39" s="169"/>
      <c r="G39" s="169"/>
      <c r="H39" s="169"/>
      <c r="I39" t="str">
        <f t="shared" si="0"/>
        <v>Tamil Nadu</v>
      </c>
    </row>
    <row r="40" spans="1:9">
      <c r="A40" s="347" t="s">
        <v>467</v>
      </c>
      <c r="B40" s="348"/>
      <c r="C40" s="348"/>
      <c r="D40" s="348"/>
      <c r="E40" s="348"/>
      <c r="F40" s="348"/>
      <c r="G40" s="348"/>
      <c r="H40" s="349"/>
    </row>
    <row r="41" spans="1:9" ht="24">
      <c r="A41" s="162" t="s">
        <v>463</v>
      </c>
      <c r="B41" s="163"/>
      <c r="C41" s="163"/>
      <c r="D41" s="163"/>
      <c r="E41" s="163"/>
      <c r="F41" s="163"/>
      <c r="G41" s="163"/>
      <c r="H41" s="163">
        <v>808.64</v>
      </c>
      <c r="I41" t="str">
        <f t="shared" si="0"/>
        <v>Andhra Pradesh</v>
      </c>
    </row>
    <row r="42" spans="1:9">
      <c r="A42" s="165" t="s">
        <v>457</v>
      </c>
      <c r="B42" s="166"/>
      <c r="C42" s="166"/>
      <c r="D42" s="166"/>
      <c r="E42" s="166"/>
      <c r="F42" s="166"/>
      <c r="G42" s="166"/>
      <c r="H42" s="166"/>
      <c r="I42" t="str">
        <f t="shared" si="0"/>
        <v>Andhra Pradesh</v>
      </c>
    </row>
    <row r="43" spans="1:9" ht="24">
      <c r="A43" s="165" t="s">
        <v>458</v>
      </c>
      <c r="B43" s="166"/>
      <c r="C43" s="166"/>
      <c r="D43" s="166"/>
      <c r="E43" s="166"/>
      <c r="F43" s="166"/>
      <c r="G43" s="166"/>
      <c r="H43" s="166"/>
      <c r="I43" t="str">
        <f t="shared" si="0"/>
        <v>Andhra Pradesh</v>
      </c>
    </row>
    <row r="44" spans="1:9" ht="24">
      <c r="A44" s="165" t="s">
        <v>459</v>
      </c>
      <c r="B44" s="166"/>
      <c r="C44" s="166"/>
      <c r="D44" s="166"/>
      <c r="E44" s="166"/>
      <c r="F44" s="166"/>
      <c r="G44" s="166"/>
      <c r="H44" s="166"/>
      <c r="I44" t="str">
        <f t="shared" si="0"/>
        <v>Andhra Pradesh</v>
      </c>
    </row>
    <row r="45" spans="1:9" ht="36">
      <c r="A45" s="165" t="s">
        <v>460</v>
      </c>
      <c r="B45" s="166"/>
      <c r="C45" s="166"/>
      <c r="D45" s="166"/>
      <c r="E45" s="166"/>
      <c r="F45" s="166"/>
      <c r="G45" s="166"/>
      <c r="H45" s="167">
        <v>743.76</v>
      </c>
      <c r="I45" t="str">
        <f t="shared" si="0"/>
        <v>Andhra Pradesh</v>
      </c>
    </row>
    <row r="46" spans="1:9" ht="24">
      <c r="A46" s="168" t="s">
        <v>461</v>
      </c>
      <c r="B46" s="169"/>
      <c r="C46" s="169"/>
      <c r="D46" s="169"/>
      <c r="E46" s="169"/>
      <c r="F46" s="169"/>
      <c r="G46" s="169"/>
      <c r="H46" s="169"/>
      <c r="I46" t="str">
        <f t="shared" si="0"/>
        <v>Andhra Pradesh</v>
      </c>
    </row>
    <row r="47" spans="1:9">
      <c r="A47" s="350" t="s">
        <v>437</v>
      </c>
      <c r="B47" s="348"/>
      <c r="C47" s="348"/>
      <c r="D47" s="348"/>
      <c r="E47" s="348"/>
      <c r="F47" s="348"/>
      <c r="G47" s="348"/>
      <c r="H47" s="349"/>
    </row>
    <row r="48" spans="1:9" ht="24">
      <c r="A48" s="162" t="s">
        <v>463</v>
      </c>
      <c r="B48" s="163"/>
      <c r="C48" s="163"/>
      <c r="D48" s="163"/>
      <c r="E48" s="163"/>
      <c r="F48" s="163"/>
      <c r="G48" s="163"/>
      <c r="H48" s="163">
        <v>1530.78</v>
      </c>
      <c r="I48" t="str">
        <f t="shared" si="0"/>
        <v>Tripura</v>
      </c>
    </row>
    <row r="49" spans="1:9">
      <c r="A49" s="165" t="s">
        <v>457</v>
      </c>
      <c r="B49" s="166"/>
      <c r="C49" s="166"/>
      <c r="D49" s="166"/>
      <c r="E49" s="166"/>
      <c r="F49" s="166"/>
      <c r="G49" s="166"/>
      <c r="H49" s="166"/>
      <c r="I49" t="str">
        <f t="shared" si="0"/>
        <v>Tripura</v>
      </c>
    </row>
    <row r="50" spans="1:9" ht="24">
      <c r="A50" s="165" t="s">
        <v>458</v>
      </c>
      <c r="B50" s="166"/>
      <c r="C50" s="166"/>
      <c r="D50" s="166"/>
      <c r="E50" s="166"/>
      <c r="F50" s="166"/>
      <c r="G50" s="166"/>
      <c r="H50" s="166"/>
      <c r="I50" t="str">
        <f t="shared" si="0"/>
        <v>Tripura</v>
      </c>
    </row>
    <row r="51" spans="1:9" ht="24">
      <c r="A51" s="165" t="s">
        <v>459</v>
      </c>
      <c r="B51" s="166"/>
      <c r="C51" s="166"/>
      <c r="D51" s="166"/>
      <c r="E51" s="166"/>
      <c r="F51" s="166"/>
      <c r="G51" s="166"/>
      <c r="H51" s="166"/>
      <c r="I51" t="str">
        <f t="shared" si="0"/>
        <v>Tripura</v>
      </c>
    </row>
    <row r="52" spans="1:9" ht="36">
      <c r="A52" s="165" t="s">
        <v>460</v>
      </c>
      <c r="B52" s="166"/>
      <c r="C52" s="166"/>
      <c r="D52" s="166"/>
      <c r="E52" s="166"/>
      <c r="F52" s="166"/>
      <c r="G52" s="166"/>
      <c r="H52" s="167">
        <v>1527.47</v>
      </c>
      <c r="I52" t="str">
        <f t="shared" si="0"/>
        <v>Tripura</v>
      </c>
    </row>
    <row r="53" spans="1:9" ht="24">
      <c r="A53" s="168" t="s">
        <v>461</v>
      </c>
      <c r="B53" s="169"/>
      <c r="C53" s="169"/>
      <c r="D53" s="169"/>
      <c r="E53" s="169"/>
      <c r="F53" s="169"/>
      <c r="G53" s="169"/>
      <c r="H53" s="169"/>
      <c r="I53" t="str">
        <f t="shared" si="0"/>
        <v>Tripura</v>
      </c>
    </row>
    <row r="54" spans="1:9">
      <c r="A54" s="350" t="s">
        <v>333</v>
      </c>
      <c r="B54" s="348"/>
      <c r="C54" s="348"/>
      <c r="D54" s="348"/>
      <c r="E54" s="348"/>
      <c r="F54" s="348"/>
      <c r="G54" s="348"/>
      <c r="H54" s="349"/>
    </row>
    <row r="55" spans="1:9" ht="24">
      <c r="A55" s="162" t="s">
        <v>463</v>
      </c>
      <c r="B55" s="163"/>
      <c r="C55" s="163"/>
      <c r="D55" s="163"/>
      <c r="E55" s="163"/>
      <c r="F55" s="163"/>
      <c r="G55" s="163"/>
      <c r="H55" s="163">
        <v>389.25</v>
      </c>
      <c r="I55" t="str">
        <f t="shared" si="0"/>
        <v>West Bengal</v>
      </c>
    </row>
    <row r="56" spans="1:9">
      <c r="A56" s="165" t="s">
        <v>457</v>
      </c>
      <c r="B56" s="166"/>
      <c r="C56" s="166"/>
      <c r="D56" s="166"/>
      <c r="E56" s="166"/>
      <c r="F56" s="166"/>
      <c r="G56" s="166"/>
      <c r="H56" s="166"/>
      <c r="I56" t="str">
        <f t="shared" si="0"/>
        <v>West Bengal</v>
      </c>
    </row>
    <row r="57" spans="1:9" ht="24">
      <c r="A57" s="165" t="s">
        <v>458</v>
      </c>
      <c r="B57" s="166"/>
      <c r="C57" s="166"/>
      <c r="D57" s="166"/>
      <c r="E57" s="166"/>
      <c r="F57" s="166"/>
      <c r="G57" s="166"/>
      <c r="H57" s="166"/>
      <c r="I57" t="str">
        <f t="shared" si="0"/>
        <v>West Bengal</v>
      </c>
    </row>
    <row r="58" spans="1:9" ht="24">
      <c r="A58" s="165" t="s">
        <v>459</v>
      </c>
      <c r="B58" s="166"/>
      <c r="C58" s="166"/>
      <c r="D58" s="166"/>
      <c r="E58" s="166"/>
      <c r="F58" s="166"/>
      <c r="G58" s="166"/>
      <c r="H58" s="166"/>
      <c r="I58" t="str">
        <f t="shared" si="0"/>
        <v>West Bengal</v>
      </c>
    </row>
    <row r="59" spans="1:9" ht="36">
      <c r="A59" s="165" t="s">
        <v>460</v>
      </c>
      <c r="B59" s="166"/>
      <c r="C59" s="166"/>
      <c r="D59" s="166"/>
      <c r="E59" s="166"/>
      <c r="F59" s="166"/>
      <c r="G59" s="166"/>
      <c r="H59" s="167">
        <v>296.51</v>
      </c>
      <c r="I59" t="str">
        <f t="shared" si="0"/>
        <v>West Bengal</v>
      </c>
    </row>
    <row r="60" spans="1:9" ht="24">
      <c r="A60" s="168" t="s">
        <v>461</v>
      </c>
      <c r="B60" s="169"/>
      <c r="C60" s="169"/>
      <c r="D60" s="169"/>
      <c r="E60" s="169"/>
      <c r="F60" s="169"/>
      <c r="G60" s="169"/>
      <c r="H60" s="169"/>
      <c r="I60" t="str">
        <f t="shared" si="0"/>
        <v>West Bengal</v>
      </c>
    </row>
    <row r="61" spans="1:9">
      <c r="A61" s="350" t="s">
        <v>323</v>
      </c>
      <c r="B61" s="348"/>
      <c r="C61" s="348"/>
      <c r="D61" s="348"/>
      <c r="E61" s="348"/>
      <c r="F61" s="348"/>
      <c r="G61" s="348"/>
      <c r="H61" s="349"/>
    </row>
    <row r="62" spans="1:9" ht="24">
      <c r="A62" s="162" t="s">
        <v>463</v>
      </c>
      <c r="B62" s="170"/>
      <c r="C62" s="163"/>
      <c r="D62" s="163"/>
      <c r="E62" s="163"/>
      <c r="F62" s="163"/>
      <c r="G62" s="163"/>
      <c r="H62" s="163">
        <v>290.10000000000002</v>
      </c>
      <c r="I62" t="str">
        <f t="shared" si="0"/>
        <v>Madhya Pradesh</v>
      </c>
    </row>
    <row r="63" spans="1:9">
      <c r="A63" s="165" t="s">
        <v>457</v>
      </c>
      <c r="B63" s="171"/>
      <c r="C63" s="166"/>
      <c r="D63" s="166"/>
      <c r="E63" s="166"/>
      <c r="F63" s="166"/>
      <c r="G63" s="166"/>
      <c r="H63" s="166"/>
      <c r="I63" t="str">
        <f t="shared" si="0"/>
        <v>Madhya Pradesh</v>
      </c>
    </row>
    <row r="64" spans="1:9" ht="24">
      <c r="A64" s="165" t="s">
        <v>458</v>
      </c>
      <c r="B64" s="171"/>
      <c r="C64" s="166"/>
      <c r="D64" s="166"/>
      <c r="E64" s="166"/>
      <c r="F64" s="166"/>
      <c r="G64" s="166"/>
      <c r="H64" s="166"/>
      <c r="I64" t="str">
        <f t="shared" si="0"/>
        <v>Madhya Pradesh</v>
      </c>
    </row>
    <row r="65" spans="1:9" ht="24">
      <c r="A65" s="165" t="s">
        <v>459</v>
      </c>
      <c r="B65" s="171"/>
      <c r="C65" s="166"/>
      <c r="D65" s="166"/>
      <c r="E65" s="166"/>
      <c r="F65" s="166"/>
      <c r="G65" s="166"/>
      <c r="H65" s="166"/>
      <c r="I65" t="str">
        <f t="shared" si="0"/>
        <v>Madhya Pradesh</v>
      </c>
    </row>
    <row r="66" spans="1:9" ht="36">
      <c r="A66" s="165" t="s">
        <v>460</v>
      </c>
      <c r="B66" s="171"/>
      <c r="C66" s="166"/>
      <c r="D66" s="166"/>
      <c r="E66" s="166"/>
      <c r="F66" s="166"/>
      <c r="G66" s="166"/>
      <c r="H66" s="167">
        <v>265.11</v>
      </c>
      <c r="I66" t="str">
        <f t="shared" si="0"/>
        <v>Madhya Pradesh</v>
      </c>
    </row>
    <row r="67" spans="1:9" ht="24">
      <c r="A67" s="168" t="s">
        <v>461</v>
      </c>
      <c r="B67" s="172"/>
      <c r="C67" s="169"/>
      <c r="D67" s="169"/>
      <c r="E67" s="169"/>
      <c r="F67" s="169"/>
      <c r="G67" s="169"/>
      <c r="H67" s="169"/>
      <c r="I67" t="str">
        <f t="shared" si="0"/>
        <v>Madhya Pradesh</v>
      </c>
    </row>
    <row r="68" spans="1:9">
      <c r="A68" s="350" t="s">
        <v>320</v>
      </c>
      <c r="B68" s="348"/>
      <c r="C68" s="348"/>
      <c r="D68" s="348"/>
      <c r="E68" s="348"/>
      <c r="F68" s="348"/>
      <c r="G68" s="348"/>
      <c r="H68" s="349"/>
    </row>
    <row r="69" spans="1:9" ht="24">
      <c r="A69" s="162" t="s">
        <v>463</v>
      </c>
      <c r="B69" s="170"/>
      <c r="C69" s="163"/>
      <c r="D69" s="163"/>
      <c r="E69" s="163"/>
      <c r="F69" s="163"/>
      <c r="G69" s="163"/>
      <c r="H69" s="163">
        <v>4.04</v>
      </c>
      <c r="I69" t="str">
        <f t="shared" si="0"/>
        <v>Jharkhand</v>
      </c>
    </row>
    <row r="70" spans="1:9">
      <c r="A70" s="165" t="s">
        <v>457</v>
      </c>
      <c r="B70" s="171"/>
      <c r="C70" s="166"/>
      <c r="D70" s="166"/>
      <c r="E70" s="166"/>
      <c r="F70" s="166"/>
      <c r="G70" s="166"/>
      <c r="H70" s="166"/>
      <c r="I70" t="str">
        <f t="shared" si="0"/>
        <v>Jharkhand</v>
      </c>
    </row>
    <row r="71" spans="1:9" ht="24">
      <c r="A71" s="165" t="s">
        <v>458</v>
      </c>
      <c r="B71" s="171"/>
      <c r="C71" s="166"/>
      <c r="D71" s="166"/>
      <c r="E71" s="166"/>
      <c r="F71" s="166"/>
      <c r="G71" s="166"/>
      <c r="H71" s="166"/>
      <c r="I71" t="str">
        <f t="shared" ref="I71:I95" si="1">IF(LEFT(A71,5)="Gross",A70,I70)</f>
        <v>Jharkhand</v>
      </c>
    </row>
    <row r="72" spans="1:9" ht="24">
      <c r="A72" s="165" t="s">
        <v>459</v>
      </c>
      <c r="B72" s="171"/>
      <c r="C72" s="166"/>
      <c r="D72" s="166"/>
      <c r="E72" s="166"/>
      <c r="F72" s="166"/>
      <c r="G72" s="166"/>
      <c r="H72" s="166"/>
      <c r="I72" t="str">
        <f t="shared" si="1"/>
        <v>Jharkhand</v>
      </c>
    </row>
    <row r="73" spans="1:9" ht="36">
      <c r="A73" s="165" t="s">
        <v>460</v>
      </c>
      <c r="B73" s="171"/>
      <c r="C73" s="166"/>
      <c r="D73" s="166"/>
      <c r="E73" s="166"/>
      <c r="F73" s="166"/>
      <c r="G73" s="166"/>
      <c r="H73" s="167">
        <v>2.2400000000000002</v>
      </c>
      <c r="I73" t="str">
        <f t="shared" si="1"/>
        <v>Jharkhand</v>
      </c>
    </row>
    <row r="74" spans="1:9" ht="24">
      <c r="A74" s="168" t="s">
        <v>461</v>
      </c>
      <c r="B74" s="172"/>
      <c r="C74" s="169"/>
      <c r="D74" s="169"/>
      <c r="E74" s="169"/>
      <c r="F74" s="169"/>
      <c r="G74" s="169"/>
      <c r="H74" s="169"/>
      <c r="I74" t="str">
        <f t="shared" si="1"/>
        <v>Jharkhand</v>
      </c>
    </row>
    <row r="75" spans="1:9">
      <c r="A75" s="344" t="s">
        <v>468</v>
      </c>
      <c r="B75" s="345"/>
      <c r="C75" s="345"/>
      <c r="D75" s="345"/>
      <c r="E75" s="345"/>
      <c r="F75" s="345"/>
      <c r="G75" s="345"/>
      <c r="H75" s="346"/>
    </row>
    <row r="76" spans="1:9" ht="24">
      <c r="A76" s="162" t="s">
        <v>463</v>
      </c>
      <c r="B76" s="163"/>
      <c r="C76" s="163"/>
      <c r="D76" s="163"/>
      <c r="E76" s="163"/>
      <c r="F76" s="163"/>
      <c r="G76" s="163"/>
      <c r="H76" s="163"/>
      <c r="I76" t="str">
        <f t="shared" si="1"/>
        <v>A. Total Onshore</v>
      </c>
    </row>
    <row r="77" spans="1:9">
      <c r="A77" s="165" t="s">
        <v>457</v>
      </c>
      <c r="B77" s="166"/>
      <c r="C77" s="166"/>
      <c r="D77" s="166"/>
      <c r="E77" s="166"/>
      <c r="F77" s="166"/>
      <c r="G77" s="166"/>
      <c r="H77" s="166"/>
      <c r="I77" t="str">
        <f t="shared" si="1"/>
        <v>A. Total Onshore</v>
      </c>
    </row>
    <row r="78" spans="1:9" ht="24">
      <c r="A78" s="165" t="s">
        <v>458</v>
      </c>
      <c r="B78" s="166"/>
      <c r="C78" s="166"/>
      <c r="D78" s="166"/>
      <c r="E78" s="166"/>
      <c r="F78" s="166"/>
      <c r="G78" s="166"/>
      <c r="H78" s="166"/>
      <c r="I78" t="str">
        <f t="shared" si="1"/>
        <v>A. Total Onshore</v>
      </c>
    </row>
    <row r="79" spans="1:9" ht="24">
      <c r="A79" s="165" t="s">
        <v>459</v>
      </c>
      <c r="B79" s="166"/>
      <c r="C79" s="166"/>
      <c r="D79" s="166"/>
      <c r="E79" s="166"/>
      <c r="F79" s="166"/>
      <c r="G79" s="166"/>
      <c r="H79" s="166"/>
      <c r="I79" t="str">
        <f t="shared" si="1"/>
        <v>A. Total Onshore</v>
      </c>
    </row>
    <row r="80" spans="1:9" ht="36">
      <c r="A80" s="165" t="s">
        <v>460</v>
      </c>
      <c r="B80" s="166"/>
      <c r="C80" s="166"/>
      <c r="D80" s="166"/>
      <c r="E80" s="166"/>
      <c r="F80" s="166"/>
      <c r="G80" s="166"/>
      <c r="H80" s="167">
        <v>8780.52</v>
      </c>
      <c r="I80" t="str">
        <f t="shared" si="1"/>
        <v>A. Total Onshore</v>
      </c>
    </row>
    <row r="81" spans="1:9" ht="24">
      <c r="A81" s="168" t="s">
        <v>461</v>
      </c>
      <c r="B81" s="169"/>
      <c r="C81" s="169"/>
      <c r="D81" s="169"/>
      <c r="E81" s="169"/>
      <c r="F81" s="169"/>
      <c r="G81" s="169"/>
      <c r="H81" s="169"/>
      <c r="I81" t="str">
        <f t="shared" si="1"/>
        <v>A. Total Onshore</v>
      </c>
    </row>
    <row r="82" spans="1:9">
      <c r="A82" s="344" t="s">
        <v>469</v>
      </c>
      <c r="B82" s="345"/>
      <c r="C82" s="345"/>
      <c r="D82" s="345"/>
      <c r="E82" s="345"/>
      <c r="F82" s="345"/>
      <c r="G82" s="345"/>
      <c r="H82" s="346"/>
      <c r="I82" t="str">
        <f t="shared" si="1"/>
        <v>A. Total Onshore</v>
      </c>
    </row>
    <row r="83" spans="1:9" ht="24">
      <c r="A83" s="162" t="s">
        <v>463</v>
      </c>
      <c r="B83" s="163"/>
      <c r="C83" s="163"/>
      <c r="D83" s="163"/>
      <c r="E83" s="163"/>
      <c r="F83" s="163"/>
      <c r="G83" s="163"/>
      <c r="H83" s="163"/>
      <c r="I83" t="str">
        <f t="shared" si="1"/>
        <v>B. Offshore</v>
      </c>
    </row>
    <row r="84" spans="1:9">
      <c r="A84" s="165" t="s">
        <v>457</v>
      </c>
      <c r="B84" s="166"/>
      <c r="C84" s="166"/>
      <c r="D84" s="166"/>
      <c r="E84" s="166"/>
      <c r="F84" s="166"/>
      <c r="G84" s="166"/>
      <c r="H84" s="166"/>
      <c r="I84" t="str">
        <f t="shared" si="1"/>
        <v>B. Offshore</v>
      </c>
    </row>
    <row r="85" spans="1:9" ht="24">
      <c r="A85" s="165" t="s">
        <v>458</v>
      </c>
      <c r="B85" s="166"/>
      <c r="C85" s="166"/>
      <c r="D85" s="166"/>
      <c r="E85" s="166"/>
      <c r="F85" s="166"/>
      <c r="G85" s="166"/>
      <c r="H85" s="166"/>
      <c r="I85" t="str">
        <f t="shared" si="1"/>
        <v>B. Offshore</v>
      </c>
    </row>
    <row r="86" spans="1:9" ht="24">
      <c r="A86" s="165" t="s">
        <v>459</v>
      </c>
      <c r="B86" s="166"/>
      <c r="C86" s="166"/>
      <c r="D86" s="166"/>
      <c r="E86" s="166"/>
      <c r="F86" s="166"/>
      <c r="G86" s="166"/>
      <c r="H86" s="166"/>
      <c r="I86" t="str">
        <f t="shared" si="1"/>
        <v>B. Offshore</v>
      </c>
    </row>
    <row r="87" spans="1:9" ht="36">
      <c r="A87" s="165" t="s">
        <v>460</v>
      </c>
      <c r="B87" s="166"/>
      <c r="C87" s="166"/>
      <c r="D87" s="166"/>
      <c r="E87" s="166"/>
      <c r="F87" s="166"/>
      <c r="G87" s="166"/>
      <c r="H87" s="167">
        <v>18593.12</v>
      </c>
      <c r="I87" t="str">
        <f t="shared" si="1"/>
        <v>B. Offshore</v>
      </c>
    </row>
    <row r="88" spans="1:9" ht="24">
      <c r="A88" s="168" t="s">
        <v>461</v>
      </c>
      <c r="B88" s="169"/>
      <c r="C88" s="169"/>
      <c r="D88" s="169"/>
      <c r="E88" s="169"/>
      <c r="F88" s="169"/>
      <c r="G88" s="169"/>
      <c r="H88" s="169"/>
      <c r="I88" t="str">
        <f t="shared" si="1"/>
        <v>B. Offshore</v>
      </c>
    </row>
    <row r="89" spans="1:9">
      <c r="A89" s="347" t="s">
        <v>470</v>
      </c>
      <c r="B89" s="348"/>
      <c r="C89" s="348"/>
      <c r="D89" s="348"/>
      <c r="E89" s="348"/>
      <c r="F89" s="348"/>
      <c r="G89" s="348"/>
      <c r="H89" s="349"/>
      <c r="I89" t="str">
        <f t="shared" si="1"/>
        <v>B. Offshore</v>
      </c>
    </row>
    <row r="90" spans="1:9" ht="24">
      <c r="A90" s="162" t="s">
        <v>463</v>
      </c>
      <c r="B90" s="163"/>
      <c r="C90" s="163"/>
      <c r="D90" s="163"/>
      <c r="E90" s="163"/>
      <c r="F90" s="163"/>
      <c r="G90" s="163"/>
      <c r="H90" s="163"/>
      <c r="I90" t="str">
        <f t="shared" si="1"/>
        <v>Total (A+B)</v>
      </c>
    </row>
    <row r="91" spans="1:9">
      <c r="A91" s="165" t="s">
        <v>457</v>
      </c>
      <c r="B91" s="166"/>
      <c r="C91" s="166"/>
      <c r="D91" s="166"/>
      <c r="E91" s="166"/>
      <c r="F91" s="166"/>
      <c r="G91" s="166"/>
      <c r="H91" s="166"/>
      <c r="I91" t="str">
        <f t="shared" si="1"/>
        <v>Total (A+B)</v>
      </c>
    </row>
    <row r="92" spans="1:9" ht="24">
      <c r="A92" s="165" t="s">
        <v>458</v>
      </c>
      <c r="B92" s="166"/>
      <c r="C92" s="166"/>
      <c r="D92" s="166"/>
      <c r="E92" s="166"/>
      <c r="F92" s="166"/>
      <c r="G92" s="166"/>
      <c r="H92" s="166"/>
      <c r="I92" t="str">
        <f t="shared" si="1"/>
        <v>Total (A+B)</v>
      </c>
    </row>
    <row r="93" spans="1:9" ht="24">
      <c r="A93" s="165" t="s">
        <v>459</v>
      </c>
      <c r="B93" s="166"/>
      <c r="C93" s="166"/>
      <c r="D93" s="166"/>
      <c r="E93" s="166"/>
      <c r="F93" s="166"/>
      <c r="G93" s="166"/>
      <c r="H93" s="166"/>
      <c r="I93" t="str">
        <f t="shared" si="1"/>
        <v>Total (A+B)</v>
      </c>
    </row>
    <row r="94" spans="1:9" ht="36">
      <c r="A94" s="165" t="s">
        <v>460</v>
      </c>
      <c r="B94" s="166"/>
      <c r="C94" s="166"/>
      <c r="D94" s="166"/>
      <c r="E94" s="166"/>
      <c r="F94" s="166"/>
      <c r="G94" s="166"/>
      <c r="H94" s="167">
        <f>H87+H80</f>
        <v>27373.64</v>
      </c>
      <c r="I94" t="str">
        <f t="shared" si="1"/>
        <v>Total (A+B)</v>
      </c>
    </row>
    <row r="95" spans="1:9" ht="24">
      <c r="A95" s="168" t="s">
        <v>461</v>
      </c>
      <c r="B95" s="169"/>
      <c r="C95" s="169"/>
      <c r="D95" s="169"/>
      <c r="E95" s="169"/>
      <c r="F95" s="169"/>
      <c r="G95" s="169"/>
      <c r="H95" s="169"/>
      <c r="I95" t="str">
        <f t="shared" si="1"/>
        <v>Total (A+B)</v>
      </c>
    </row>
    <row r="97" spans="1:1">
      <c r="A97" s="55" t="s">
        <v>471</v>
      </c>
    </row>
    <row r="98" spans="1:1">
      <c r="A98" s="55" t="s">
        <v>472</v>
      </c>
    </row>
  </sheetData>
  <mergeCells count="15">
    <mergeCell ref="A26:H26"/>
    <mergeCell ref="A1:H1"/>
    <mergeCell ref="A2:H2"/>
    <mergeCell ref="A5:H5"/>
    <mergeCell ref="A12:H12"/>
    <mergeCell ref="A19:H19"/>
    <mergeCell ref="A75:H75"/>
    <mergeCell ref="A82:H82"/>
    <mergeCell ref="A89:H89"/>
    <mergeCell ref="A33:H33"/>
    <mergeCell ref="A40:H40"/>
    <mergeCell ref="A47:H47"/>
    <mergeCell ref="A54:H54"/>
    <mergeCell ref="A61:H61"/>
    <mergeCell ref="A68:H68"/>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7"/>
  </sheetPr>
  <dimension ref="A1:E16"/>
  <sheetViews>
    <sheetView workbookViewId="0"/>
  </sheetViews>
  <sheetFormatPr defaultColWidth="9.140625" defaultRowHeight="15"/>
  <cols>
    <col min="1" max="1" width="41" customWidth="1"/>
    <col min="2" max="2" width="9.140625" bestFit="1" customWidth="1"/>
  </cols>
  <sheetData>
    <row r="1" spans="1:5">
      <c r="A1" t="s">
        <v>473</v>
      </c>
    </row>
    <row r="2" spans="1:5">
      <c r="A2" s="173" t="s">
        <v>474</v>
      </c>
      <c r="B2" s="173" t="s">
        <v>454</v>
      </c>
    </row>
    <row r="3" spans="1:5">
      <c r="A3" s="174">
        <v>-1</v>
      </c>
      <c r="B3" s="174">
        <v>-8</v>
      </c>
    </row>
    <row r="4" spans="1:5">
      <c r="A4" t="s">
        <v>475</v>
      </c>
    </row>
    <row r="5" spans="1:5">
      <c r="A5" t="s">
        <v>476</v>
      </c>
      <c r="C5" t="s">
        <v>477</v>
      </c>
    </row>
    <row r="6" spans="1:5">
      <c r="A6" t="s">
        <v>310</v>
      </c>
      <c r="B6">
        <v>202</v>
      </c>
      <c r="C6" s="120">
        <f>'Tax Rates'!B6</f>
        <v>0.05</v>
      </c>
      <c r="D6">
        <f>B6*C6</f>
        <v>10.100000000000001</v>
      </c>
    </row>
    <row r="7" spans="1:5">
      <c r="A7" t="s">
        <v>434</v>
      </c>
      <c r="B7">
        <v>48</v>
      </c>
      <c r="C7" s="120">
        <f>'Tax Rates'!B7</f>
        <v>0.04</v>
      </c>
      <c r="D7">
        <f t="shared" ref="D7:D11" si="0">B7*C7</f>
        <v>1.92</v>
      </c>
    </row>
    <row r="8" spans="1:5">
      <c r="A8" t="s">
        <v>311</v>
      </c>
      <c r="B8">
        <v>3988</v>
      </c>
      <c r="C8" s="120">
        <f>'Tax Rates'!B8</f>
        <v>0.05</v>
      </c>
      <c r="D8">
        <f t="shared" si="0"/>
        <v>199.4</v>
      </c>
    </row>
    <row r="9" spans="1:5">
      <c r="A9" t="s">
        <v>316</v>
      </c>
      <c r="B9">
        <v>4627</v>
      </c>
      <c r="C9" s="120">
        <f>'Tax Rates'!B14</f>
        <v>0.05</v>
      </c>
      <c r="D9">
        <f t="shared" si="0"/>
        <v>231.35000000000002</v>
      </c>
    </row>
    <row r="10" spans="1:5">
      <c r="A10" t="s">
        <v>329</v>
      </c>
      <c r="B10">
        <v>5887</v>
      </c>
      <c r="C10" s="120">
        <f>'Tax Rates'!B30</f>
        <v>0.05</v>
      </c>
      <c r="D10">
        <f t="shared" si="0"/>
        <v>294.35000000000002</v>
      </c>
    </row>
    <row r="11" spans="1:5">
      <c r="A11" t="s">
        <v>330</v>
      </c>
      <c r="B11">
        <v>367</v>
      </c>
      <c r="C11" s="120">
        <f>'Tax Rates'!B33</f>
        <v>0.05</v>
      </c>
      <c r="D11">
        <f t="shared" si="0"/>
        <v>18.350000000000001</v>
      </c>
    </row>
    <row r="12" spans="1:5">
      <c r="A12" t="s">
        <v>478</v>
      </c>
      <c r="B12" s="1">
        <v>15122</v>
      </c>
      <c r="D12">
        <f>SUM(D6:D11)</f>
        <v>755.47000000000014</v>
      </c>
    </row>
    <row r="13" spans="1:5">
      <c r="A13" t="s">
        <v>479</v>
      </c>
      <c r="D13">
        <f>D12/B12</f>
        <v>4.9958338844068258E-2</v>
      </c>
      <c r="E13" t="s">
        <v>480</v>
      </c>
    </row>
    <row r="14" spans="1:5">
      <c r="A14" t="s">
        <v>481</v>
      </c>
      <c r="B14">
        <v>13619</v>
      </c>
    </row>
    <row r="15" spans="1:5">
      <c r="A15" t="s">
        <v>482</v>
      </c>
      <c r="B15">
        <v>950</v>
      </c>
    </row>
    <row r="16" spans="1:5">
      <c r="A16" t="s">
        <v>483</v>
      </c>
      <c r="B16" s="1">
        <v>14569</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7"/>
  </sheetPr>
  <dimension ref="A1:G29"/>
  <sheetViews>
    <sheetView workbookViewId="0"/>
  </sheetViews>
  <sheetFormatPr defaultColWidth="9.140625" defaultRowHeight="15"/>
  <cols>
    <col min="1" max="1" width="30.42578125" customWidth="1"/>
    <col min="2" max="2" width="7.7109375" customWidth="1"/>
    <col min="3" max="3" width="9.28515625" customWidth="1"/>
    <col min="4" max="4" width="16.42578125" customWidth="1"/>
    <col min="5" max="5" width="18.7109375" customWidth="1"/>
    <col min="6" max="6" width="22.28515625" customWidth="1"/>
    <col min="7" max="7" width="13.28515625" customWidth="1"/>
  </cols>
  <sheetData>
    <row r="1" spans="1:7">
      <c r="A1" s="18" t="s">
        <v>484</v>
      </c>
      <c r="B1" s="17"/>
      <c r="E1" s="18" t="s">
        <v>485</v>
      </c>
      <c r="F1" s="18"/>
      <c r="G1" s="18"/>
    </row>
    <row r="2" spans="1:7" ht="33.75" customHeight="1">
      <c r="B2" t="s">
        <v>486</v>
      </c>
      <c r="C2" t="s">
        <v>487</v>
      </c>
      <c r="E2" s="357" t="s">
        <v>488</v>
      </c>
      <c r="F2" s="358"/>
    </row>
    <row r="3" spans="1:7">
      <c r="A3" t="s">
        <v>489</v>
      </c>
      <c r="B3" s="286">
        <v>778.21</v>
      </c>
      <c r="C3" s="286">
        <v>47.37</v>
      </c>
      <c r="E3" t="s">
        <v>490</v>
      </c>
      <c r="F3" t="s">
        <v>491</v>
      </c>
    </row>
    <row r="4" spans="1:7">
      <c r="A4" t="s">
        <v>492</v>
      </c>
      <c r="B4">
        <v>1076698.8</v>
      </c>
      <c r="C4" s="287">
        <v>71267.600000000006</v>
      </c>
      <c r="E4">
        <v>1240</v>
      </c>
      <c r="F4">
        <v>1490</v>
      </c>
    </row>
    <row r="5" spans="1:7">
      <c r="A5" t="s">
        <v>493</v>
      </c>
      <c r="B5" s="287">
        <f>B4/B3</f>
        <v>1383.5581655337248</v>
      </c>
      <c r="C5" s="287">
        <f>C4/C3</f>
        <v>1504.4880726198019</v>
      </c>
      <c r="E5" t="s">
        <v>494</v>
      </c>
      <c r="F5" s="22">
        <f>AVERAGE(E4:F4)</f>
        <v>1365</v>
      </c>
    </row>
    <row r="6" spans="1:7">
      <c r="E6" t="s">
        <v>495</v>
      </c>
    </row>
    <row r="7" spans="1:7">
      <c r="A7" s="55" t="s">
        <v>496</v>
      </c>
      <c r="E7" s="55" t="s">
        <v>497</v>
      </c>
    </row>
    <row r="8" spans="1:7">
      <c r="A8" s="55" t="s">
        <v>498</v>
      </c>
      <c r="E8" s="55" t="s">
        <v>499</v>
      </c>
    </row>
    <row r="10" spans="1:7">
      <c r="A10" s="18" t="s">
        <v>1441</v>
      </c>
      <c r="E10" s="18" t="s">
        <v>500</v>
      </c>
      <c r="F10" s="18"/>
      <c r="G10" s="18"/>
    </row>
    <row r="11" spans="1:7">
      <c r="A11" s="175">
        <f>F5*(C5/B5)</f>
        <v>1484.3078305521167</v>
      </c>
      <c r="B11" t="s">
        <v>501</v>
      </c>
      <c r="E11" t="s">
        <v>502</v>
      </c>
      <c r="F11" t="s">
        <v>503</v>
      </c>
    </row>
    <row r="12" spans="1:7">
      <c r="A12" s="55" t="s">
        <v>504</v>
      </c>
      <c r="E12" t="s">
        <v>505</v>
      </c>
      <c r="F12">
        <v>1054.7</v>
      </c>
    </row>
    <row r="13" spans="1:7">
      <c r="A13" s="55"/>
      <c r="F13" s="1"/>
    </row>
    <row r="14" spans="1:7" ht="15" customHeight="1">
      <c r="A14" s="18" t="s">
        <v>1447</v>
      </c>
      <c r="B14" s="17"/>
      <c r="C14" s="17"/>
      <c r="E14" s="361" t="s">
        <v>1442</v>
      </c>
      <c r="F14" s="361"/>
    </row>
    <row r="15" spans="1:7">
      <c r="B15" t="s">
        <v>486</v>
      </c>
      <c r="C15" t="s">
        <v>487</v>
      </c>
      <c r="E15" s="55" t="s">
        <v>506</v>
      </c>
    </row>
    <row r="16" spans="1:7">
      <c r="A16" t="s">
        <v>507</v>
      </c>
      <c r="B16">
        <f>F5</f>
        <v>1365</v>
      </c>
      <c r="C16" s="48">
        <f>A11</f>
        <v>1484.3078305521167</v>
      </c>
    </row>
    <row r="17" spans="1:7">
      <c r="A17" t="s">
        <v>508</v>
      </c>
      <c r="B17" s="70">
        <f>0.05*B16</f>
        <v>68.25</v>
      </c>
      <c r="C17" s="176">
        <f>0.05*C16</f>
        <v>74.215391527605831</v>
      </c>
      <c r="E17" s="359" t="s">
        <v>509</v>
      </c>
      <c r="F17" s="360"/>
      <c r="G17" s="360"/>
    </row>
    <row r="18" spans="1:7" ht="30">
      <c r="A18" s="85" t="s">
        <v>510</v>
      </c>
      <c r="B18" s="70">
        <v>400</v>
      </c>
      <c r="C18" s="70">
        <v>400</v>
      </c>
      <c r="E18" s="360"/>
      <c r="F18" s="360"/>
      <c r="G18" s="360"/>
    </row>
    <row r="19" spans="1:7">
      <c r="A19" s="85" t="s">
        <v>511</v>
      </c>
      <c r="B19" s="70">
        <f>0.14*B16</f>
        <v>191.10000000000002</v>
      </c>
      <c r="C19" s="70">
        <f>0.06*C16</f>
        <v>89.058469833126992</v>
      </c>
      <c r="E19" s="360"/>
      <c r="F19" s="360"/>
      <c r="G19" s="360"/>
    </row>
    <row r="20" spans="1:7">
      <c r="A20" t="s">
        <v>512</v>
      </c>
      <c r="B20">
        <f>F12</f>
        <v>1054.7</v>
      </c>
      <c r="C20">
        <f>F12</f>
        <v>1054.7</v>
      </c>
      <c r="E20" s="360"/>
      <c r="F20" s="360"/>
      <c r="G20" s="360"/>
    </row>
    <row r="21" spans="1:7">
      <c r="A21" t="s">
        <v>513</v>
      </c>
      <c r="B21">
        <f>0.05*B20</f>
        <v>52.735000000000007</v>
      </c>
      <c r="C21">
        <f>0.05*C20</f>
        <v>52.735000000000007</v>
      </c>
      <c r="E21" s="360"/>
      <c r="F21" s="360"/>
      <c r="G21" s="360"/>
    </row>
    <row r="22" spans="1:7">
      <c r="A22" t="s">
        <v>514</v>
      </c>
      <c r="B22">
        <f>SUM(B16:B21)</f>
        <v>3131.7850000000003</v>
      </c>
      <c r="C22" s="56">
        <f>SUM(C16:C21)</f>
        <v>3155.0166919128496</v>
      </c>
      <c r="E22" s="360"/>
      <c r="F22" s="360"/>
      <c r="G22" s="360"/>
    </row>
    <row r="23" spans="1:7" ht="30">
      <c r="A23" s="85" t="s">
        <v>515</v>
      </c>
      <c r="B23" s="177">
        <f>SUM(B17:B19,B21)/B22</f>
        <v>0.22737352659904814</v>
      </c>
      <c r="C23" s="177">
        <f>SUM(C17:C19,C21)/C22</f>
        <v>0.19524741753022354</v>
      </c>
    </row>
    <row r="24" spans="1:7">
      <c r="A24" s="1"/>
    </row>
    <row r="25" spans="1:7">
      <c r="A25" s="359" t="s">
        <v>516</v>
      </c>
      <c r="B25" s="360"/>
      <c r="C25" s="360"/>
    </row>
    <row r="26" spans="1:7">
      <c r="A26" s="360"/>
      <c r="B26" s="360"/>
      <c r="C26" s="360"/>
    </row>
    <row r="27" spans="1:7">
      <c r="A27" s="360"/>
      <c r="B27" s="360"/>
      <c r="C27" s="360"/>
    </row>
    <row r="28" spans="1:7">
      <c r="A28" s="360"/>
      <c r="B28" s="360"/>
      <c r="C28" s="360"/>
    </row>
    <row r="29" spans="1:7" ht="3.75" customHeight="1">
      <c r="A29" s="360"/>
      <c r="B29" s="360"/>
      <c r="C29" s="360"/>
    </row>
  </sheetData>
  <mergeCells count="4">
    <mergeCell ref="E2:F2"/>
    <mergeCell ref="E17:G22"/>
    <mergeCell ref="A25:C29"/>
    <mergeCell ref="E14:F14"/>
  </mergeCells>
  <pageMargins left="0.7" right="0.7" top="0.75" bottom="0.75" header="0.3" footer="0.3"/>
  <legacy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7"/>
  </sheetPr>
  <dimension ref="A1:D6"/>
  <sheetViews>
    <sheetView workbookViewId="0"/>
  </sheetViews>
  <sheetFormatPr defaultColWidth="9.140625" defaultRowHeight="15"/>
  <cols>
    <col min="1" max="1" width="16.42578125" customWidth="1"/>
  </cols>
  <sheetData>
    <row r="1" spans="1:4">
      <c r="A1" s="1" t="s">
        <v>517</v>
      </c>
    </row>
    <row r="2" spans="1:4">
      <c r="A2" s="54" t="s">
        <v>518</v>
      </c>
      <c r="B2" s="54" t="s">
        <v>519</v>
      </c>
      <c r="C2" s="54" t="s">
        <v>520</v>
      </c>
      <c r="D2" t="s">
        <v>521</v>
      </c>
    </row>
    <row r="3" spans="1:4">
      <c r="A3" s="54" t="s">
        <v>522</v>
      </c>
      <c r="B3" s="178">
        <v>9</v>
      </c>
      <c r="C3" s="178">
        <v>9</v>
      </c>
    </row>
    <row r="4" spans="1:4">
      <c r="A4" s="54" t="s">
        <v>523</v>
      </c>
      <c r="B4" s="178">
        <v>2.5</v>
      </c>
      <c r="C4" s="178">
        <v>2.5</v>
      </c>
    </row>
    <row r="5" spans="1:4">
      <c r="A5" s="55" t="s">
        <v>471</v>
      </c>
    </row>
    <row r="6" spans="1:4">
      <c r="A6" s="55" t="s">
        <v>524</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7"/>
  </sheetPr>
  <dimension ref="A1:C22"/>
  <sheetViews>
    <sheetView workbookViewId="0"/>
  </sheetViews>
  <sheetFormatPr defaultColWidth="9.140625" defaultRowHeight="15"/>
  <cols>
    <col min="1" max="1" width="21.85546875" customWidth="1"/>
    <col min="2" max="2" width="17.140625" customWidth="1"/>
  </cols>
  <sheetData>
    <row r="1" spans="1:2">
      <c r="B1" t="s">
        <v>525</v>
      </c>
    </row>
    <row r="2" spans="1:2">
      <c r="A2" t="s">
        <v>526</v>
      </c>
      <c r="B2" s="12">
        <f>'Coal &amp; Lignite'!B23</f>
        <v>0.22737352659904814</v>
      </c>
    </row>
    <row r="3" spans="1:2">
      <c r="A3" t="s">
        <v>527</v>
      </c>
      <c r="B3" s="12">
        <f>SUMPRODUCT('Tax Rates'!C6:C38,'Tax Rates'!Z6:Z38)/SUM('Tax Rates'!Z6:Z38)</f>
        <v>0.13008789902204082</v>
      </c>
    </row>
    <row r="4" spans="1:2">
      <c r="A4" t="s">
        <v>528</v>
      </c>
      <c r="B4" s="12">
        <f>'Petroleum &amp; Diesel Prices'!B9</f>
        <v>0.49449743213499636</v>
      </c>
    </row>
    <row r="5" spans="1:2">
      <c r="A5" t="s">
        <v>529</v>
      </c>
      <c r="B5" s="12">
        <f>'Petroleum &amp; Diesel Prices'!C9</f>
        <v>0.42725279796930887</v>
      </c>
    </row>
    <row r="6" spans="1:2">
      <c r="A6" t="s">
        <v>530</v>
      </c>
      <c r="B6" s="12">
        <f>SUMPRODUCT('Tax Rates'!Y6:Y38,'Tax Rates'!P6:P38)/SUM('Tax Rates'!Y6:Y38)</f>
        <v>0.17497962338086417</v>
      </c>
    </row>
    <row r="7" spans="1:2">
      <c r="A7" t="s">
        <v>531</v>
      </c>
      <c r="B7" s="12">
        <v>0.05</v>
      </c>
    </row>
    <row r="8" spans="1:2">
      <c r="A8" t="s">
        <v>532</v>
      </c>
      <c r="B8" s="12">
        <v>0.05</v>
      </c>
    </row>
    <row r="9" spans="1:2">
      <c r="A9" t="s">
        <v>533</v>
      </c>
      <c r="B9" s="12">
        <f>SUMPRODUCT('Electricity Tax Rates'!B30:G53,'Electricity Tax Rates'!B57:G80)/SUM('Electricity Tax Rates'!B57:G80)</f>
        <v>6.388870260500451E-2</v>
      </c>
    </row>
    <row r="10" spans="1:2">
      <c r="A10" t="s">
        <v>534</v>
      </c>
      <c r="B10" s="12">
        <v>0.05</v>
      </c>
    </row>
    <row r="11" spans="1:2">
      <c r="A11" s="1" t="s">
        <v>535</v>
      </c>
      <c r="B11" s="12">
        <f>'Coal &amp; Lignite'!C23</f>
        <v>0.19524741753022354</v>
      </c>
    </row>
    <row r="12" spans="1:2">
      <c r="A12" s="1" t="s">
        <v>536</v>
      </c>
      <c r="B12" s="12">
        <f>'Crude Oil Production'!D13</f>
        <v>4.9958338844068258E-2</v>
      </c>
    </row>
    <row r="13" spans="1:2">
      <c r="A13" s="1" t="s">
        <v>537</v>
      </c>
      <c r="B13" s="12">
        <f>SUM('Fuel Oil &amp; LPG'!B3:C3)/100</f>
        <v>0.18</v>
      </c>
    </row>
    <row r="14" spans="1:2">
      <c r="A14" s="1" t="s">
        <v>538</v>
      </c>
      <c r="B14" s="12">
        <f>SUM('Fuel Oil &amp; LPG'!B4:C4)/100</f>
        <v>0.05</v>
      </c>
    </row>
    <row r="15" spans="1:2">
      <c r="A15" s="1" t="s">
        <v>539</v>
      </c>
      <c r="B15" s="12">
        <v>0</v>
      </c>
    </row>
    <row r="16" spans="1:2">
      <c r="A16" s="1" t="s">
        <v>540</v>
      </c>
      <c r="B16" s="12">
        <f>B9</f>
        <v>6.388870260500451E-2</v>
      </c>
    </row>
    <row r="21" spans="1:3">
      <c r="A21" t="s">
        <v>430</v>
      </c>
    </row>
    <row r="22" spans="1:3">
      <c r="A22" t="s">
        <v>541</v>
      </c>
      <c r="B22">
        <v>1.1000000000000001</v>
      </c>
      <c r="C22" t="s">
        <v>542</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7"/>
  </sheetPr>
  <dimension ref="A1:AI22"/>
  <sheetViews>
    <sheetView workbookViewId="0"/>
  </sheetViews>
  <sheetFormatPr defaultColWidth="9.140625" defaultRowHeight="15"/>
  <cols>
    <col min="1" max="1" width="37.28515625" customWidth="1"/>
  </cols>
  <sheetData>
    <row r="1" spans="1:35">
      <c r="A1" s="1" t="s">
        <v>543</v>
      </c>
      <c r="B1" s="1">
        <v>2017</v>
      </c>
      <c r="C1" s="1">
        <v>2018</v>
      </c>
      <c r="D1" s="1">
        <v>2019</v>
      </c>
      <c r="E1" s="1">
        <v>2020</v>
      </c>
      <c r="F1" s="1">
        <v>2021</v>
      </c>
      <c r="G1" s="1">
        <v>2022</v>
      </c>
      <c r="H1" s="1">
        <v>2023</v>
      </c>
      <c r="I1" s="1">
        <v>2024</v>
      </c>
      <c r="J1" s="1">
        <v>2025</v>
      </c>
      <c r="K1" s="1">
        <v>2026</v>
      </c>
      <c r="L1" s="1">
        <v>2027</v>
      </c>
      <c r="M1" s="1">
        <v>2028</v>
      </c>
      <c r="N1" s="1">
        <v>2029</v>
      </c>
      <c r="O1" s="1">
        <v>2030</v>
      </c>
      <c r="P1" s="1">
        <v>2031</v>
      </c>
      <c r="Q1" s="1">
        <v>2032</v>
      </c>
      <c r="R1" s="1">
        <v>2033</v>
      </c>
      <c r="S1" s="1">
        <v>2034</v>
      </c>
      <c r="T1" s="1">
        <v>2035</v>
      </c>
      <c r="U1" s="1">
        <v>2036</v>
      </c>
      <c r="V1" s="1">
        <v>2037</v>
      </c>
      <c r="W1" s="1">
        <v>2038</v>
      </c>
      <c r="X1" s="1">
        <v>2039</v>
      </c>
      <c r="Y1" s="1">
        <v>2040</v>
      </c>
      <c r="Z1" s="1">
        <v>2041</v>
      </c>
      <c r="AA1" s="1">
        <v>2042</v>
      </c>
      <c r="AB1" s="1">
        <v>2043</v>
      </c>
      <c r="AC1" s="1">
        <v>2044</v>
      </c>
      <c r="AD1" s="1">
        <v>2045</v>
      </c>
      <c r="AE1" s="1">
        <v>2046</v>
      </c>
      <c r="AF1" s="1">
        <v>2047</v>
      </c>
      <c r="AG1" s="1">
        <v>2048</v>
      </c>
      <c r="AH1" s="1">
        <v>2049</v>
      </c>
      <c r="AI1" s="1">
        <v>2050</v>
      </c>
    </row>
    <row r="2" spans="1:35">
      <c r="A2" s="1" t="s">
        <v>533</v>
      </c>
      <c r="B2" s="12">
        <f>'Start Year Taxes'!B9</f>
        <v>6.388870260500451E-2</v>
      </c>
      <c r="C2" s="12">
        <f>B2</f>
        <v>6.388870260500451E-2</v>
      </c>
      <c r="D2" s="12">
        <f t="shared" ref="D2:AI9" si="0">C2</f>
        <v>6.388870260500451E-2</v>
      </c>
      <c r="E2" s="12">
        <f t="shared" si="0"/>
        <v>6.388870260500451E-2</v>
      </c>
      <c r="F2" s="12">
        <f t="shared" si="0"/>
        <v>6.388870260500451E-2</v>
      </c>
      <c r="G2" s="12">
        <f t="shared" si="0"/>
        <v>6.388870260500451E-2</v>
      </c>
      <c r="H2" s="12">
        <f t="shared" si="0"/>
        <v>6.388870260500451E-2</v>
      </c>
      <c r="I2" s="12">
        <f t="shared" si="0"/>
        <v>6.388870260500451E-2</v>
      </c>
      <c r="J2" s="12">
        <f t="shared" si="0"/>
        <v>6.388870260500451E-2</v>
      </c>
      <c r="K2" s="12">
        <f t="shared" si="0"/>
        <v>6.388870260500451E-2</v>
      </c>
      <c r="L2" s="12">
        <f t="shared" si="0"/>
        <v>6.388870260500451E-2</v>
      </c>
      <c r="M2" s="12">
        <f t="shared" si="0"/>
        <v>6.388870260500451E-2</v>
      </c>
      <c r="N2" s="12">
        <f t="shared" si="0"/>
        <v>6.388870260500451E-2</v>
      </c>
      <c r="O2" s="12">
        <f t="shared" si="0"/>
        <v>6.388870260500451E-2</v>
      </c>
      <c r="P2" s="12">
        <f t="shared" si="0"/>
        <v>6.388870260500451E-2</v>
      </c>
      <c r="Q2" s="12">
        <f t="shared" si="0"/>
        <v>6.388870260500451E-2</v>
      </c>
      <c r="R2" s="12">
        <f t="shared" si="0"/>
        <v>6.388870260500451E-2</v>
      </c>
      <c r="S2" s="12">
        <f t="shared" si="0"/>
        <v>6.388870260500451E-2</v>
      </c>
      <c r="T2" s="12">
        <f t="shared" si="0"/>
        <v>6.388870260500451E-2</v>
      </c>
      <c r="U2" s="12">
        <f t="shared" si="0"/>
        <v>6.388870260500451E-2</v>
      </c>
      <c r="V2" s="12">
        <f t="shared" si="0"/>
        <v>6.388870260500451E-2</v>
      </c>
      <c r="W2" s="12">
        <f t="shared" si="0"/>
        <v>6.388870260500451E-2</v>
      </c>
      <c r="X2" s="12">
        <f t="shared" si="0"/>
        <v>6.388870260500451E-2</v>
      </c>
      <c r="Y2" s="12">
        <f t="shared" si="0"/>
        <v>6.388870260500451E-2</v>
      </c>
      <c r="Z2" s="12">
        <f t="shared" si="0"/>
        <v>6.388870260500451E-2</v>
      </c>
      <c r="AA2" s="12">
        <f t="shared" si="0"/>
        <v>6.388870260500451E-2</v>
      </c>
      <c r="AB2" s="12">
        <f t="shared" si="0"/>
        <v>6.388870260500451E-2</v>
      </c>
      <c r="AC2" s="12">
        <f t="shared" si="0"/>
        <v>6.388870260500451E-2</v>
      </c>
      <c r="AD2" s="12">
        <f t="shared" si="0"/>
        <v>6.388870260500451E-2</v>
      </c>
      <c r="AE2" s="12">
        <f t="shared" si="0"/>
        <v>6.388870260500451E-2</v>
      </c>
      <c r="AF2" s="12">
        <f t="shared" si="0"/>
        <v>6.388870260500451E-2</v>
      </c>
      <c r="AG2" s="12">
        <f t="shared" si="0"/>
        <v>6.388870260500451E-2</v>
      </c>
      <c r="AH2" s="12">
        <f t="shared" si="0"/>
        <v>6.388870260500451E-2</v>
      </c>
      <c r="AI2" s="12">
        <f t="shared" si="0"/>
        <v>6.388870260500451E-2</v>
      </c>
    </row>
    <row r="3" spans="1:35">
      <c r="A3" s="1" t="s">
        <v>486</v>
      </c>
      <c r="B3" s="12">
        <f>'Start Year Taxes'!B2</f>
        <v>0.22737352659904814</v>
      </c>
      <c r="C3" s="12">
        <f t="shared" ref="C3:C9" si="1">B3</f>
        <v>0.22737352659904814</v>
      </c>
      <c r="D3" s="12">
        <f t="shared" si="0"/>
        <v>0.22737352659904814</v>
      </c>
      <c r="E3" s="12">
        <f t="shared" si="0"/>
        <v>0.22737352659904814</v>
      </c>
      <c r="F3" s="12">
        <f t="shared" si="0"/>
        <v>0.22737352659904814</v>
      </c>
      <c r="G3" s="12">
        <f t="shared" si="0"/>
        <v>0.22737352659904814</v>
      </c>
      <c r="H3" s="12">
        <f t="shared" si="0"/>
        <v>0.22737352659904814</v>
      </c>
      <c r="I3" s="12">
        <f t="shared" si="0"/>
        <v>0.22737352659904814</v>
      </c>
      <c r="J3" s="12">
        <f t="shared" si="0"/>
        <v>0.22737352659904814</v>
      </c>
      <c r="K3" s="12">
        <f t="shared" si="0"/>
        <v>0.22737352659904814</v>
      </c>
      <c r="L3" s="12">
        <f t="shared" si="0"/>
        <v>0.22737352659904814</v>
      </c>
      <c r="M3" s="12">
        <f t="shared" si="0"/>
        <v>0.22737352659904814</v>
      </c>
      <c r="N3" s="12">
        <f t="shared" si="0"/>
        <v>0.22737352659904814</v>
      </c>
      <c r="O3" s="12">
        <f t="shared" si="0"/>
        <v>0.22737352659904814</v>
      </c>
      <c r="P3" s="12">
        <f t="shared" si="0"/>
        <v>0.22737352659904814</v>
      </c>
      <c r="Q3" s="12">
        <f t="shared" si="0"/>
        <v>0.22737352659904814</v>
      </c>
      <c r="R3" s="12">
        <f t="shared" si="0"/>
        <v>0.22737352659904814</v>
      </c>
      <c r="S3" s="12">
        <f t="shared" si="0"/>
        <v>0.22737352659904814</v>
      </c>
      <c r="T3" s="12">
        <f t="shared" si="0"/>
        <v>0.22737352659904814</v>
      </c>
      <c r="U3" s="12">
        <f t="shared" si="0"/>
        <v>0.22737352659904814</v>
      </c>
      <c r="V3" s="12">
        <f t="shared" si="0"/>
        <v>0.22737352659904814</v>
      </c>
      <c r="W3" s="12">
        <f t="shared" si="0"/>
        <v>0.22737352659904814</v>
      </c>
      <c r="X3" s="12">
        <f t="shared" si="0"/>
        <v>0.22737352659904814</v>
      </c>
      <c r="Y3" s="12">
        <f t="shared" si="0"/>
        <v>0.22737352659904814</v>
      </c>
      <c r="Z3" s="12">
        <f t="shared" si="0"/>
        <v>0.22737352659904814</v>
      </c>
      <c r="AA3" s="12">
        <f t="shared" si="0"/>
        <v>0.22737352659904814</v>
      </c>
      <c r="AB3" s="12">
        <f t="shared" si="0"/>
        <v>0.22737352659904814</v>
      </c>
      <c r="AC3" s="12">
        <f t="shared" si="0"/>
        <v>0.22737352659904814</v>
      </c>
      <c r="AD3" s="12">
        <f t="shared" si="0"/>
        <v>0.22737352659904814</v>
      </c>
      <c r="AE3" s="12">
        <f t="shared" si="0"/>
        <v>0.22737352659904814</v>
      </c>
      <c r="AF3" s="12">
        <f t="shared" si="0"/>
        <v>0.22737352659904814</v>
      </c>
      <c r="AG3" s="12">
        <f t="shared" si="0"/>
        <v>0.22737352659904814</v>
      </c>
      <c r="AH3" s="12">
        <f t="shared" si="0"/>
        <v>0.22737352659904814</v>
      </c>
      <c r="AI3" s="12">
        <f t="shared" si="0"/>
        <v>0.22737352659904814</v>
      </c>
    </row>
    <row r="4" spans="1:35">
      <c r="A4" s="1" t="s">
        <v>527</v>
      </c>
      <c r="B4" s="12">
        <f>'Start Year Taxes'!B3</f>
        <v>0.13008789902204082</v>
      </c>
      <c r="C4" s="12">
        <f t="shared" si="1"/>
        <v>0.13008789902204082</v>
      </c>
      <c r="D4" s="12">
        <f t="shared" si="0"/>
        <v>0.13008789902204082</v>
      </c>
      <c r="E4" s="12">
        <f t="shared" si="0"/>
        <v>0.13008789902204082</v>
      </c>
      <c r="F4" s="12">
        <f t="shared" si="0"/>
        <v>0.13008789902204082</v>
      </c>
      <c r="G4" s="12">
        <f t="shared" si="0"/>
        <v>0.13008789902204082</v>
      </c>
      <c r="H4" s="12">
        <f t="shared" si="0"/>
        <v>0.13008789902204082</v>
      </c>
      <c r="I4" s="12">
        <f t="shared" si="0"/>
        <v>0.13008789902204082</v>
      </c>
      <c r="J4" s="12">
        <f t="shared" si="0"/>
        <v>0.13008789902204082</v>
      </c>
      <c r="K4" s="12">
        <f t="shared" si="0"/>
        <v>0.13008789902204082</v>
      </c>
      <c r="L4" s="12">
        <f t="shared" si="0"/>
        <v>0.13008789902204082</v>
      </c>
      <c r="M4" s="12">
        <f t="shared" si="0"/>
        <v>0.13008789902204082</v>
      </c>
      <c r="N4" s="12">
        <f t="shared" si="0"/>
        <v>0.13008789902204082</v>
      </c>
      <c r="O4" s="12">
        <f t="shared" si="0"/>
        <v>0.13008789902204082</v>
      </c>
      <c r="P4" s="12">
        <f t="shared" si="0"/>
        <v>0.13008789902204082</v>
      </c>
      <c r="Q4" s="12">
        <f t="shared" si="0"/>
        <v>0.13008789902204082</v>
      </c>
      <c r="R4" s="12">
        <f t="shared" si="0"/>
        <v>0.13008789902204082</v>
      </c>
      <c r="S4" s="12">
        <f t="shared" si="0"/>
        <v>0.13008789902204082</v>
      </c>
      <c r="T4" s="12">
        <f t="shared" si="0"/>
        <v>0.13008789902204082</v>
      </c>
      <c r="U4" s="12">
        <f t="shared" si="0"/>
        <v>0.13008789902204082</v>
      </c>
      <c r="V4" s="12">
        <f t="shared" si="0"/>
        <v>0.13008789902204082</v>
      </c>
      <c r="W4" s="12">
        <f t="shared" si="0"/>
        <v>0.13008789902204082</v>
      </c>
      <c r="X4" s="12">
        <f t="shared" si="0"/>
        <v>0.13008789902204082</v>
      </c>
      <c r="Y4" s="12">
        <f t="shared" si="0"/>
        <v>0.13008789902204082</v>
      </c>
      <c r="Z4" s="12">
        <f t="shared" si="0"/>
        <v>0.13008789902204082</v>
      </c>
      <c r="AA4" s="12">
        <f t="shared" si="0"/>
        <v>0.13008789902204082</v>
      </c>
      <c r="AB4" s="12">
        <f t="shared" si="0"/>
        <v>0.13008789902204082</v>
      </c>
      <c r="AC4" s="12">
        <f t="shared" si="0"/>
        <v>0.13008789902204082</v>
      </c>
      <c r="AD4" s="12">
        <f t="shared" si="0"/>
        <v>0.13008789902204082</v>
      </c>
      <c r="AE4" s="12">
        <f t="shared" si="0"/>
        <v>0.13008789902204082</v>
      </c>
      <c r="AF4" s="12">
        <f t="shared" si="0"/>
        <v>0.13008789902204082</v>
      </c>
      <c r="AG4" s="12">
        <f t="shared" si="0"/>
        <v>0.13008789902204082</v>
      </c>
      <c r="AH4" s="12">
        <f t="shared" si="0"/>
        <v>0.13008789902204082</v>
      </c>
      <c r="AI4" s="12">
        <f t="shared" si="0"/>
        <v>0.13008789902204082</v>
      </c>
    </row>
    <row r="5" spans="1:35">
      <c r="A5" s="1" t="s">
        <v>544</v>
      </c>
      <c r="B5" s="12">
        <f>About!$G$59</f>
        <v>0</v>
      </c>
      <c r="C5" s="12">
        <f t="shared" si="1"/>
        <v>0</v>
      </c>
      <c r="D5" s="12">
        <f t="shared" si="0"/>
        <v>0</v>
      </c>
      <c r="E5" s="12">
        <f t="shared" si="0"/>
        <v>0</v>
      </c>
      <c r="F5" s="12">
        <f t="shared" si="0"/>
        <v>0</v>
      </c>
      <c r="G5" s="12">
        <f t="shared" si="0"/>
        <v>0</v>
      </c>
      <c r="H5" s="12">
        <f t="shared" si="0"/>
        <v>0</v>
      </c>
      <c r="I5" s="12">
        <f t="shared" si="0"/>
        <v>0</v>
      </c>
      <c r="J5" s="12">
        <f t="shared" si="0"/>
        <v>0</v>
      </c>
      <c r="K5" s="12">
        <f t="shared" si="0"/>
        <v>0</v>
      </c>
      <c r="L5" s="12">
        <f t="shared" si="0"/>
        <v>0</v>
      </c>
      <c r="M5" s="12">
        <f t="shared" si="0"/>
        <v>0</v>
      </c>
      <c r="N5" s="12">
        <f t="shared" si="0"/>
        <v>0</v>
      </c>
      <c r="O5" s="12">
        <f t="shared" si="0"/>
        <v>0</v>
      </c>
      <c r="P5" s="12">
        <f t="shared" si="0"/>
        <v>0</v>
      </c>
      <c r="Q5" s="12">
        <f t="shared" si="0"/>
        <v>0</v>
      </c>
      <c r="R5" s="12">
        <f t="shared" si="0"/>
        <v>0</v>
      </c>
      <c r="S5" s="12">
        <f t="shared" si="0"/>
        <v>0</v>
      </c>
      <c r="T5" s="12">
        <f t="shared" si="0"/>
        <v>0</v>
      </c>
      <c r="U5" s="12">
        <f t="shared" si="0"/>
        <v>0</v>
      </c>
      <c r="V5" s="12">
        <f t="shared" si="0"/>
        <v>0</v>
      </c>
      <c r="W5" s="12">
        <f t="shared" si="0"/>
        <v>0</v>
      </c>
      <c r="X5" s="12">
        <f t="shared" si="0"/>
        <v>0</v>
      </c>
      <c r="Y5" s="12">
        <f t="shared" si="0"/>
        <v>0</v>
      </c>
      <c r="Z5" s="12">
        <f t="shared" si="0"/>
        <v>0</v>
      </c>
      <c r="AA5" s="12">
        <f t="shared" si="0"/>
        <v>0</v>
      </c>
      <c r="AB5" s="12">
        <f t="shared" si="0"/>
        <v>0</v>
      </c>
      <c r="AC5" s="12">
        <f t="shared" si="0"/>
        <v>0</v>
      </c>
      <c r="AD5" s="12">
        <f t="shared" si="0"/>
        <v>0</v>
      </c>
      <c r="AE5" s="12">
        <f t="shared" si="0"/>
        <v>0</v>
      </c>
      <c r="AF5" s="12">
        <f t="shared" si="0"/>
        <v>0</v>
      </c>
      <c r="AG5" s="12">
        <f t="shared" si="0"/>
        <v>0</v>
      </c>
      <c r="AH5" s="12">
        <f t="shared" si="0"/>
        <v>0</v>
      </c>
      <c r="AI5" s="12">
        <f t="shared" si="0"/>
        <v>0</v>
      </c>
    </row>
    <row r="6" spans="1:35">
      <c r="A6" s="1" t="s">
        <v>545</v>
      </c>
      <c r="B6" s="12">
        <v>0</v>
      </c>
      <c r="C6" s="12">
        <f t="shared" si="1"/>
        <v>0</v>
      </c>
      <c r="D6" s="12">
        <f t="shared" si="0"/>
        <v>0</v>
      </c>
      <c r="E6" s="12">
        <f t="shared" si="0"/>
        <v>0</v>
      </c>
      <c r="F6" s="12">
        <f t="shared" si="0"/>
        <v>0</v>
      </c>
      <c r="G6" s="12">
        <f t="shared" si="0"/>
        <v>0</v>
      </c>
      <c r="H6" s="12">
        <f t="shared" si="0"/>
        <v>0</v>
      </c>
      <c r="I6" s="12">
        <f t="shared" si="0"/>
        <v>0</v>
      </c>
      <c r="J6" s="12">
        <f t="shared" si="0"/>
        <v>0</v>
      </c>
      <c r="K6" s="12">
        <f t="shared" si="0"/>
        <v>0</v>
      </c>
      <c r="L6" s="12">
        <f t="shared" si="0"/>
        <v>0</v>
      </c>
      <c r="M6" s="12">
        <f t="shared" si="0"/>
        <v>0</v>
      </c>
      <c r="N6" s="12">
        <f t="shared" si="0"/>
        <v>0</v>
      </c>
      <c r="O6" s="12">
        <f t="shared" si="0"/>
        <v>0</v>
      </c>
      <c r="P6" s="12">
        <f t="shared" si="0"/>
        <v>0</v>
      </c>
      <c r="Q6" s="12">
        <f t="shared" si="0"/>
        <v>0</v>
      </c>
      <c r="R6" s="12">
        <f t="shared" si="0"/>
        <v>0</v>
      </c>
      <c r="S6" s="12">
        <f t="shared" si="0"/>
        <v>0</v>
      </c>
      <c r="T6" s="12">
        <f t="shared" si="0"/>
        <v>0</v>
      </c>
      <c r="U6" s="12">
        <f t="shared" si="0"/>
        <v>0</v>
      </c>
      <c r="V6" s="12">
        <f t="shared" si="0"/>
        <v>0</v>
      </c>
      <c r="W6" s="12">
        <f t="shared" si="0"/>
        <v>0</v>
      </c>
      <c r="X6" s="12">
        <f t="shared" si="0"/>
        <v>0</v>
      </c>
      <c r="Y6" s="12">
        <f t="shared" si="0"/>
        <v>0</v>
      </c>
      <c r="Z6" s="12">
        <f t="shared" si="0"/>
        <v>0</v>
      </c>
      <c r="AA6" s="12">
        <f t="shared" si="0"/>
        <v>0</v>
      </c>
      <c r="AB6" s="12">
        <f t="shared" si="0"/>
        <v>0</v>
      </c>
      <c r="AC6" s="12">
        <f t="shared" si="0"/>
        <v>0</v>
      </c>
      <c r="AD6" s="12">
        <f t="shared" si="0"/>
        <v>0</v>
      </c>
      <c r="AE6" s="12">
        <f t="shared" si="0"/>
        <v>0</v>
      </c>
      <c r="AF6" s="12">
        <f t="shared" si="0"/>
        <v>0</v>
      </c>
      <c r="AG6" s="12">
        <f t="shared" si="0"/>
        <v>0</v>
      </c>
      <c r="AH6" s="12">
        <f t="shared" si="0"/>
        <v>0</v>
      </c>
      <c r="AI6" s="12">
        <f t="shared" si="0"/>
        <v>0</v>
      </c>
    </row>
    <row r="7" spans="1:35">
      <c r="A7" s="1" t="s">
        <v>546</v>
      </c>
      <c r="B7" s="12">
        <v>0</v>
      </c>
      <c r="C7" s="12">
        <f t="shared" si="1"/>
        <v>0</v>
      </c>
      <c r="D7" s="12">
        <f t="shared" si="0"/>
        <v>0</v>
      </c>
      <c r="E7" s="12">
        <f t="shared" si="0"/>
        <v>0</v>
      </c>
      <c r="F7" s="12">
        <f t="shared" si="0"/>
        <v>0</v>
      </c>
      <c r="G7" s="12">
        <f t="shared" si="0"/>
        <v>0</v>
      </c>
      <c r="H7" s="12">
        <f t="shared" si="0"/>
        <v>0</v>
      </c>
      <c r="I7" s="12">
        <f t="shared" si="0"/>
        <v>0</v>
      </c>
      <c r="J7" s="12">
        <f t="shared" si="0"/>
        <v>0</v>
      </c>
      <c r="K7" s="12">
        <f t="shared" si="0"/>
        <v>0</v>
      </c>
      <c r="L7" s="12">
        <f t="shared" si="0"/>
        <v>0</v>
      </c>
      <c r="M7" s="12">
        <f t="shared" si="0"/>
        <v>0</v>
      </c>
      <c r="N7" s="12">
        <f t="shared" si="0"/>
        <v>0</v>
      </c>
      <c r="O7" s="12">
        <f t="shared" si="0"/>
        <v>0</v>
      </c>
      <c r="P7" s="12">
        <f t="shared" si="0"/>
        <v>0</v>
      </c>
      <c r="Q7" s="12">
        <f t="shared" si="0"/>
        <v>0</v>
      </c>
      <c r="R7" s="12">
        <f t="shared" si="0"/>
        <v>0</v>
      </c>
      <c r="S7" s="12">
        <f t="shared" si="0"/>
        <v>0</v>
      </c>
      <c r="T7" s="12">
        <f t="shared" si="0"/>
        <v>0</v>
      </c>
      <c r="U7" s="12">
        <f t="shared" si="0"/>
        <v>0</v>
      </c>
      <c r="V7" s="12">
        <f t="shared" si="0"/>
        <v>0</v>
      </c>
      <c r="W7" s="12">
        <f t="shared" si="0"/>
        <v>0</v>
      </c>
      <c r="X7" s="12">
        <f t="shared" si="0"/>
        <v>0</v>
      </c>
      <c r="Y7" s="12">
        <f t="shared" si="0"/>
        <v>0</v>
      </c>
      <c r="Z7" s="12">
        <f t="shared" si="0"/>
        <v>0</v>
      </c>
      <c r="AA7" s="12">
        <f t="shared" si="0"/>
        <v>0</v>
      </c>
      <c r="AB7" s="12">
        <f t="shared" si="0"/>
        <v>0</v>
      </c>
      <c r="AC7" s="12">
        <f t="shared" si="0"/>
        <v>0</v>
      </c>
      <c r="AD7" s="12">
        <f t="shared" si="0"/>
        <v>0</v>
      </c>
      <c r="AE7" s="12">
        <f t="shared" si="0"/>
        <v>0</v>
      </c>
      <c r="AF7" s="12">
        <f t="shared" si="0"/>
        <v>0</v>
      </c>
      <c r="AG7" s="12">
        <f t="shared" si="0"/>
        <v>0</v>
      </c>
      <c r="AH7" s="12">
        <f t="shared" si="0"/>
        <v>0</v>
      </c>
      <c r="AI7" s="12">
        <f t="shared" si="0"/>
        <v>0</v>
      </c>
    </row>
    <row r="8" spans="1:35">
      <c r="A8" s="1" t="s">
        <v>547</v>
      </c>
      <c r="B8" s="12">
        <v>0</v>
      </c>
      <c r="C8" s="12">
        <f t="shared" si="1"/>
        <v>0</v>
      </c>
      <c r="D8" s="12">
        <f t="shared" si="0"/>
        <v>0</v>
      </c>
      <c r="E8" s="12">
        <f t="shared" si="0"/>
        <v>0</v>
      </c>
      <c r="F8" s="12">
        <f t="shared" si="0"/>
        <v>0</v>
      </c>
      <c r="G8" s="12">
        <f t="shared" si="0"/>
        <v>0</v>
      </c>
      <c r="H8" s="12">
        <f t="shared" si="0"/>
        <v>0</v>
      </c>
      <c r="I8" s="12">
        <f t="shared" si="0"/>
        <v>0</v>
      </c>
      <c r="J8" s="12">
        <f t="shared" si="0"/>
        <v>0</v>
      </c>
      <c r="K8" s="12">
        <f t="shared" si="0"/>
        <v>0</v>
      </c>
      <c r="L8" s="12">
        <f t="shared" si="0"/>
        <v>0</v>
      </c>
      <c r="M8" s="12">
        <f t="shared" si="0"/>
        <v>0</v>
      </c>
      <c r="N8" s="12">
        <f t="shared" si="0"/>
        <v>0</v>
      </c>
      <c r="O8" s="12">
        <f t="shared" si="0"/>
        <v>0</v>
      </c>
      <c r="P8" s="12">
        <f t="shared" si="0"/>
        <v>0</v>
      </c>
      <c r="Q8" s="12">
        <f t="shared" si="0"/>
        <v>0</v>
      </c>
      <c r="R8" s="12">
        <f t="shared" si="0"/>
        <v>0</v>
      </c>
      <c r="S8" s="12">
        <f t="shared" si="0"/>
        <v>0</v>
      </c>
      <c r="T8" s="12">
        <f t="shared" si="0"/>
        <v>0</v>
      </c>
      <c r="U8" s="12">
        <f t="shared" si="0"/>
        <v>0</v>
      </c>
      <c r="V8" s="12">
        <f t="shared" si="0"/>
        <v>0</v>
      </c>
      <c r="W8" s="12">
        <f t="shared" si="0"/>
        <v>0</v>
      </c>
      <c r="X8" s="12">
        <f t="shared" si="0"/>
        <v>0</v>
      </c>
      <c r="Y8" s="12">
        <f t="shared" si="0"/>
        <v>0</v>
      </c>
      <c r="Z8" s="12">
        <f t="shared" si="0"/>
        <v>0</v>
      </c>
      <c r="AA8" s="12">
        <f t="shared" si="0"/>
        <v>0</v>
      </c>
      <c r="AB8" s="12">
        <f t="shared" si="0"/>
        <v>0</v>
      </c>
      <c r="AC8" s="12">
        <f t="shared" si="0"/>
        <v>0</v>
      </c>
      <c r="AD8" s="12">
        <f t="shared" si="0"/>
        <v>0</v>
      </c>
      <c r="AE8" s="12">
        <f t="shared" si="0"/>
        <v>0</v>
      </c>
      <c r="AF8" s="12">
        <f t="shared" si="0"/>
        <v>0</v>
      </c>
      <c r="AG8" s="12">
        <f t="shared" si="0"/>
        <v>0</v>
      </c>
      <c r="AH8" s="12">
        <f t="shared" si="0"/>
        <v>0</v>
      </c>
      <c r="AI8" s="12">
        <f t="shared" si="0"/>
        <v>0</v>
      </c>
    </row>
    <row r="9" spans="1:35">
      <c r="A9" s="1" t="s">
        <v>534</v>
      </c>
      <c r="B9" s="12">
        <f>'Start Year Taxes'!B10</f>
        <v>0.05</v>
      </c>
      <c r="C9" s="12">
        <f t="shared" si="1"/>
        <v>0.05</v>
      </c>
      <c r="D9" s="12">
        <f t="shared" si="0"/>
        <v>0.05</v>
      </c>
      <c r="E9" s="12">
        <f t="shared" si="0"/>
        <v>0.05</v>
      </c>
      <c r="F9" s="12">
        <f t="shared" si="0"/>
        <v>0.05</v>
      </c>
      <c r="G9" s="12">
        <f t="shared" si="0"/>
        <v>0.05</v>
      </c>
      <c r="H9" s="12">
        <f t="shared" si="0"/>
        <v>0.05</v>
      </c>
      <c r="I9" s="12">
        <f t="shared" si="0"/>
        <v>0.05</v>
      </c>
      <c r="J9" s="12">
        <f t="shared" si="0"/>
        <v>0.05</v>
      </c>
      <c r="K9" s="12">
        <f t="shared" si="0"/>
        <v>0.05</v>
      </c>
      <c r="L9" s="12">
        <f t="shared" si="0"/>
        <v>0.05</v>
      </c>
      <c r="M9" s="12">
        <f t="shared" si="0"/>
        <v>0.05</v>
      </c>
      <c r="N9" s="12">
        <f t="shared" si="0"/>
        <v>0.05</v>
      </c>
      <c r="O9" s="12">
        <f t="shared" si="0"/>
        <v>0.05</v>
      </c>
      <c r="P9" s="12">
        <f t="shared" si="0"/>
        <v>0.05</v>
      </c>
      <c r="Q9" s="12">
        <f t="shared" si="0"/>
        <v>0.05</v>
      </c>
      <c r="R9" s="12">
        <f t="shared" si="0"/>
        <v>0.05</v>
      </c>
      <c r="S9" s="12">
        <f t="shared" si="0"/>
        <v>0.05</v>
      </c>
      <c r="T9" s="12">
        <f t="shared" si="0"/>
        <v>0.05</v>
      </c>
      <c r="U9" s="12">
        <f t="shared" si="0"/>
        <v>0.05</v>
      </c>
      <c r="V9" s="12">
        <f t="shared" si="0"/>
        <v>0.05</v>
      </c>
      <c r="W9" s="12">
        <f t="shared" si="0"/>
        <v>0.05</v>
      </c>
      <c r="X9" s="12">
        <f t="shared" si="0"/>
        <v>0.05</v>
      </c>
      <c r="Y9" s="12">
        <f t="shared" si="0"/>
        <v>0.05</v>
      </c>
      <c r="Z9" s="12">
        <f t="shared" si="0"/>
        <v>0.05</v>
      </c>
      <c r="AA9" s="12">
        <f t="shared" si="0"/>
        <v>0.05</v>
      </c>
      <c r="AB9" s="12">
        <f t="shared" si="0"/>
        <v>0.05</v>
      </c>
      <c r="AC9" s="12">
        <f t="shared" si="0"/>
        <v>0.05</v>
      </c>
      <c r="AD9" s="12">
        <f t="shared" si="0"/>
        <v>0.05</v>
      </c>
      <c r="AE9" s="12">
        <f t="shared" si="0"/>
        <v>0.05</v>
      </c>
      <c r="AF9" s="12">
        <f t="shared" si="0"/>
        <v>0.05</v>
      </c>
      <c r="AG9" s="12">
        <f t="shared" si="0"/>
        <v>0.05</v>
      </c>
      <c r="AH9" s="12">
        <f t="shared" si="0"/>
        <v>0.05</v>
      </c>
      <c r="AI9" s="12">
        <f t="shared" ref="AI9" si="2">AH9</f>
        <v>0.05</v>
      </c>
    </row>
    <row r="10" spans="1:35">
      <c r="A10" s="1" t="s">
        <v>528</v>
      </c>
      <c r="B10" s="12">
        <f>'Start Year Taxes'!B4</f>
        <v>0.49449743213499636</v>
      </c>
      <c r="C10" s="12">
        <f>B10</f>
        <v>0.49449743213499636</v>
      </c>
      <c r="D10" s="12">
        <f t="shared" ref="D10:AI17" si="3">C10</f>
        <v>0.49449743213499636</v>
      </c>
      <c r="E10" s="12">
        <f t="shared" si="3"/>
        <v>0.49449743213499636</v>
      </c>
      <c r="F10" s="12">
        <f t="shared" si="3"/>
        <v>0.49449743213499636</v>
      </c>
      <c r="G10" s="12">
        <f t="shared" si="3"/>
        <v>0.49449743213499636</v>
      </c>
      <c r="H10" s="12">
        <f t="shared" si="3"/>
        <v>0.49449743213499636</v>
      </c>
      <c r="I10" s="12">
        <f t="shared" si="3"/>
        <v>0.49449743213499636</v>
      </c>
      <c r="J10" s="12">
        <f t="shared" si="3"/>
        <v>0.49449743213499636</v>
      </c>
      <c r="K10" s="12">
        <f t="shared" si="3"/>
        <v>0.49449743213499636</v>
      </c>
      <c r="L10" s="12">
        <f t="shared" si="3"/>
        <v>0.49449743213499636</v>
      </c>
      <c r="M10" s="12">
        <f t="shared" si="3"/>
        <v>0.49449743213499636</v>
      </c>
      <c r="N10" s="12">
        <f t="shared" si="3"/>
        <v>0.49449743213499636</v>
      </c>
      <c r="O10" s="12">
        <f t="shared" si="3"/>
        <v>0.49449743213499636</v>
      </c>
      <c r="P10" s="12">
        <f t="shared" si="3"/>
        <v>0.49449743213499636</v>
      </c>
      <c r="Q10" s="12">
        <f t="shared" si="3"/>
        <v>0.49449743213499636</v>
      </c>
      <c r="R10" s="12">
        <f t="shared" si="3"/>
        <v>0.49449743213499636</v>
      </c>
      <c r="S10" s="12">
        <f t="shared" si="3"/>
        <v>0.49449743213499636</v>
      </c>
      <c r="T10" s="12">
        <f t="shared" si="3"/>
        <v>0.49449743213499636</v>
      </c>
      <c r="U10" s="12">
        <f t="shared" si="3"/>
        <v>0.49449743213499636</v>
      </c>
      <c r="V10" s="12">
        <f t="shared" si="3"/>
        <v>0.49449743213499636</v>
      </c>
      <c r="W10" s="12">
        <f t="shared" si="3"/>
        <v>0.49449743213499636</v>
      </c>
      <c r="X10" s="12">
        <f t="shared" si="3"/>
        <v>0.49449743213499636</v>
      </c>
      <c r="Y10" s="12">
        <f t="shared" si="3"/>
        <v>0.49449743213499636</v>
      </c>
      <c r="Z10" s="12">
        <f t="shared" si="3"/>
        <v>0.49449743213499636</v>
      </c>
      <c r="AA10" s="12">
        <f t="shared" si="3"/>
        <v>0.49449743213499636</v>
      </c>
      <c r="AB10" s="12">
        <f t="shared" si="3"/>
        <v>0.49449743213499636</v>
      </c>
      <c r="AC10" s="12">
        <f t="shared" si="3"/>
        <v>0.49449743213499636</v>
      </c>
      <c r="AD10" s="12">
        <f t="shared" si="3"/>
        <v>0.49449743213499636</v>
      </c>
      <c r="AE10" s="12">
        <f t="shared" si="3"/>
        <v>0.49449743213499636</v>
      </c>
      <c r="AF10" s="12">
        <f t="shared" si="3"/>
        <v>0.49449743213499636</v>
      </c>
      <c r="AG10" s="12">
        <f t="shared" si="3"/>
        <v>0.49449743213499636</v>
      </c>
      <c r="AH10" s="12">
        <f t="shared" si="3"/>
        <v>0.49449743213499636</v>
      </c>
      <c r="AI10" s="12">
        <f t="shared" si="3"/>
        <v>0.49449743213499636</v>
      </c>
    </row>
    <row r="11" spans="1:35">
      <c r="A11" s="1" t="s">
        <v>529</v>
      </c>
      <c r="B11" s="12">
        <f>'Start Year Taxes'!B5</f>
        <v>0.42725279796930887</v>
      </c>
      <c r="C11" s="12">
        <f>B11</f>
        <v>0.42725279796930887</v>
      </c>
      <c r="D11" s="12">
        <f t="shared" si="3"/>
        <v>0.42725279796930887</v>
      </c>
      <c r="E11" s="12">
        <f t="shared" si="3"/>
        <v>0.42725279796930887</v>
      </c>
      <c r="F11" s="12">
        <f t="shared" si="3"/>
        <v>0.42725279796930887</v>
      </c>
      <c r="G11" s="12">
        <f t="shared" si="3"/>
        <v>0.42725279796930887</v>
      </c>
      <c r="H11" s="12">
        <f t="shared" si="3"/>
        <v>0.42725279796930887</v>
      </c>
      <c r="I11" s="12">
        <f t="shared" si="3"/>
        <v>0.42725279796930887</v>
      </c>
      <c r="J11" s="12">
        <f t="shared" si="3"/>
        <v>0.42725279796930887</v>
      </c>
      <c r="K11" s="12">
        <f t="shared" si="3"/>
        <v>0.42725279796930887</v>
      </c>
      <c r="L11" s="12">
        <f t="shared" si="3"/>
        <v>0.42725279796930887</v>
      </c>
      <c r="M11" s="12">
        <f t="shared" si="3"/>
        <v>0.42725279796930887</v>
      </c>
      <c r="N11" s="12">
        <f t="shared" si="3"/>
        <v>0.42725279796930887</v>
      </c>
      <c r="O11" s="12">
        <f t="shared" si="3"/>
        <v>0.42725279796930887</v>
      </c>
      <c r="P11" s="12">
        <f t="shared" si="3"/>
        <v>0.42725279796930887</v>
      </c>
      <c r="Q11" s="12">
        <f t="shared" si="3"/>
        <v>0.42725279796930887</v>
      </c>
      <c r="R11" s="12">
        <f t="shared" si="3"/>
        <v>0.42725279796930887</v>
      </c>
      <c r="S11" s="12">
        <f t="shared" si="3"/>
        <v>0.42725279796930887</v>
      </c>
      <c r="T11" s="12">
        <f t="shared" si="3"/>
        <v>0.42725279796930887</v>
      </c>
      <c r="U11" s="12">
        <f t="shared" si="3"/>
        <v>0.42725279796930887</v>
      </c>
      <c r="V11" s="12">
        <f t="shared" si="3"/>
        <v>0.42725279796930887</v>
      </c>
      <c r="W11" s="12">
        <f t="shared" si="3"/>
        <v>0.42725279796930887</v>
      </c>
      <c r="X11" s="12">
        <f t="shared" si="3"/>
        <v>0.42725279796930887</v>
      </c>
      <c r="Y11" s="12">
        <f t="shared" si="3"/>
        <v>0.42725279796930887</v>
      </c>
      <c r="Z11" s="12">
        <f t="shared" si="3"/>
        <v>0.42725279796930887</v>
      </c>
      <c r="AA11" s="12">
        <f t="shared" si="3"/>
        <v>0.42725279796930887</v>
      </c>
      <c r="AB11" s="12">
        <f t="shared" si="3"/>
        <v>0.42725279796930887</v>
      </c>
      <c r="AC11" s="12">
        <f t="shared" si="3"/>
        <v>0.42725279796930887</v>
      </c>
      <c r="AD11" s="12">
        <f t="shared" si="3"/>
        <v>0.42725279796930887</v>
      </c>
      <c r="AE11" s="12">
        <f t="shared" si="3"/>
        <v>0.42725279796930887</v>
      </c>
      <c r="AF11" s="12">
        <f t="shared" si="3"/>
        <v>0.42725279796930887</v>
      </c>
      <c r="AG11" s="12">
        <f t="shared" si="3"/>
        <v>0.42725279796930887</v>
      </c>
      <c r="AH11" s="12">
        <f t="shared" si="3"/>
        <v>0.42725279796930887</v>
      </c>
      <c r="AI11" s="12">
        <f t="shared" si="3"/>
        <v>0.42725279796930887</v>
      </c>
    </row>
    <row r="12" spans="1:35">
      <c r="A12" s="1" t="s">
        <v>531</v>
      </c>
      <c r="B12" s="12">
        <f>'Start Year Taxes'!B7</f>
        <v>0.05</v>
      </c>
      <c r="C12" s="12">
        <f>B12</f>
        <v>0.05</v>
      </c>
      <c r="D12" s="12">
        <f t="shared" si="3"/>
        <v>0.05</v>
      </c>
      <c r="E12" s="12">
        <f t="shared" si="3"/>
        <v>0.05</v>
      </c>
      <c r="F12" s="12">
        <f t="shared" si="3"/>
        <v>0.05</v>
      </c>
      <c r="G12" s="12">
        <f t="shared" si="3"/>
        <v>0.05</v>
      </c>
      <c r="H12" s="12">
        <f t="shared" si="3"/>
        <v>0.05</v>
      </c>
      <c r="I12" s="12">
        <f t="shared" si="3"/>
        <v>0.05</v>
      </c>
      <c r="J12" s="12">
        <f t="shared" si="3"/>
        <v>0.05</v>
      </c>
      <c r="K12" s="12">
        <f t="shared" si="3"/>
        <v>0.05</v>
      </c>
      <c r="L12" s="12">
        <f t="shared" si="3"/>
        <v>0.05</v>
      </c>
      <c r="M12" s="12">
        <f t="shared" si="3"/>
        <v>0.05</v>
      </c>
      <c r="N12" s="12">
        <f t="shared" si="3"/>
        <v>0.05</v>
      </c>
      <c r="O12" s="12">
        <f t="shared" si="3"/>
        <v>0.05</v>
      </c>
      <c r="P12" s="12">
        <f t="shared" si="3"/>
        <v>0.05</v>
      </c>
      <c r="Q12" s="12">
        <f t="shared" si="3"/>
        <v>0.05</v>
      </c>
      <c r="R12" s="12">
        <f t="shared" si="3"/>
        <v>0.05</v>
      </c>
      <c r="S12" s="12">
        <f t="shared" si="3"/>
        <v>0.05</v>
      </c>
      <c r="T12" s="12">
        <f t="shared" si="3"/>
        <v>0.05</v>
      </c>
      <c r="U12" s="12">
        <f t="shared" si="3"/>
        <v>0.05</v>
      </c>
      <c r="V12" s="12">
        <f t="shared" si="3"/>
        <v>0.05</v>
      </c>
      <c r="W12" s="12">
        <f t="shared" si="3"/>
        <v>0.05</v>
      </c>
      <c r="X12" s="12">
        <f t="shared" si="3"/>
        <v>0.05</v>
      </c>
      <c r="Y12" s="12">
        <f t="shared" si="3"/>
        <v>0.05</v>
      </c>
      <c r="Z12" s="12">
        <f t="shared" si="3"/>
        <v>0.05</v>
      </c>
      <c r="AA12" s="12">
        <f t="shared" si="3"/>
        <v>0.05</v>
      </c>
      <c r="AB12" s="12">
        <f t="shared" si="3"/>
        <v>0.05</v>
      </c>
      <c r="AC12" s="12">
        <f t="shared" si="3"/>
        <v>0.05</v>
      </c>
      <c r="AD12" s="12">
        <f t="shared" si="3"/>
        <v>0.05</v>
      </c>
      <c r="AE12" s="12">
        <f t="shared" si="3"/>
        <v>0.05</v>
      </c>
      <c r="AF12" s="12">
        <f t="shared" si="3"/>
        <v>0.05</v>
      </c>
      <c r="AG12" s="12">
        <f t="shared" si="3"/>
        <v>0.05</v>
      </c>
      <c r="AH12" s="12">
        <f t="shared" si="3"/>
        <v>0.05</v>
      </c>
      <c r="AI12" s="12">
        <f t="shared" si="3"/>
        <v>0.05</v>
      </c>
    </row>
    <row r="13" spans="1:35">
      <c r="A13" s="1" t="s">
        <v>532</v>
      </c>
      <c r="B13" s="12">
        <f>'Start Year Taxes'!B8</f>
        <v>0.05</v>
      </c>
      <c r="C13" s="12">
        <f>B13</f>
        <v>0.05</v>
      </c>
      <c r="D13" s="12">
        <f t="shared" si="3"/>
        <v>0.05</v>
      </c>
      <c r="E13" s="12">
        <f t="shared" si="3"/>
        <v>0.05</v>
      </c>
      <c r="F13" s="12">
        <f t="shared" si="3"/>
        <v>0.05</v>
      </c>
      <c r="G13" s="12">
        <f t="shared" si="3"/>
        <v>0.05</v>
      </c>
      <c r="H13" s="12">
        <f t="shared" si="3"/>
        <v>0.05</v>
      </c>
      <c r="I13" s="12">
        <f t="shared" si="3"/>
        <v>0.05</v>
      </c>
      <c r="J13" s="12">
        <f t="shared" si="3"/>
        <v>0.05</v>
      </c>
      <c r="K13" s="12">
        <f t="shared" si="3"/>
        <v>0.05</v>
      </c>
      <c r="L13" s="12">
        <f t="shared" si="3"/>
        <v>0.05</v>
      </c>
      <c r="M13" s="12">
        <f t="shared" si="3"/>
        <v>0.05</v>
      </c>
      <c r="N13" s="12">
        <f t="shared" si="3"/>
        <v>0.05</v>
      </c>
      <c r="O13" s="12">
        <f t="shared" si="3"/>
        <v>0.05</v>
      </c>
      <c r="P13" s="12">
        <f t="shared" si="3"/>
        <v>0.05</v>
      </c>
      <c r="Q13" s="12">
        <f t="shared" si="3"/>
        <v>0.05</v>
      </c>
      <c r="R13" s="12">
        <f t="shared" si="3"/>
        <v>0.05</v>
      </c>
      <c r="S13" s="12">
        <f t="shared" si="3"/>
        <v>0.05</v>
      </c>
      <c r="T13" s="12">
        <f t="shared" si="3"/>
        <v>0.05</v>
      </c>
      <c r="U13" s="12">
        <f t="shared" si="3"/>
        <v>0.05</v>
      </c>
      <c r="V13" s="12">
        <f t="shared" si="3"/>
        <v>0.05</v>
      </c>
      <c r="W13" s="12">
        <f t="shared" si="3"/>
        <v>0.05</v>
      </c>
      <c r="X13" s="12">
        <f t="shared" si="3"/>
        <v>0.05</v>
      </c>
      <c r="Y13" s="12">
        <f t="shared" si="3"/>
        <v>0.05</v>
      </c>
      <c r="Z13" s="12">
        <f t="shared" si="3"/>
        <v>0.05</v>
      </c>
      <c r="AA13" s="12">
        <f t="shared" si="3"/>
        <v>0.05</v>
      </c>
      <c r="AB13" s="12">
        <f t="shared" si="3"/>
        <v>0.05</v>
      </c>
      <c r="AC13" s="12">
        <f t="shared" si="3"/>
        <v>0.05</v>
      </c>
      <c r="AD13" s="12">
        <f t="shared" si="3"/>
        <v>0.05</v>
      </c>
      <c r="AE13" s="12">
        <f t="shared" si="3"/>
        <v>0.05</v>
      </c>
      <c r="AF13" s="12">
        <f t="shared" si="3"/>
        <v>0.05</v>
      </c>
      <c r="AG13" s="12">
        <f t="shared" si="3"/>
        <v>0.05</v>
      </c>
      <c r="AH13" s="12">
        <f t="shared" si="3"/>
        <v>0.05</v>
      </c>
      <c r="AI13" s="12">
        <f t="shared" si="3"/>
        <v>0.05</v>
      </c>
    </row>
    <row r="14" spans="1:35">
      <c r="A14" s="1" t="s">
        <v>548</v>
      </c>
      <c r="B14" s="12">
        <f>'Start Year Taxes'!B6</f>
        <v>0.17497962338086417</v>
      </c>
      <c r="C14" s="12">
        <f>B14</f>
        <v>0.17497962338086417</v>
      </c>
      <c r="D14" s="12">
        <f t="shared" si="3"/>
        <v>0.17497962338086417</v>
      </c>
      <c r="E14" s="12">
        <f t="shared" si="3"/>
        <v>0.17497962338086417</v>
      </c>
      <c r="F14" s="12">
        <f t="shared" si="3"/>
        <v>0.17497962338086417</v>
      </c>
      <c r="G14" s="12">
        <f t="shared" si="3"/>
        <v>0.17497962338086417</v>
      </c>
      <c r="H14" s="12">
        <f t="shared" si="3"/>
        <v>0.17497962338086417</v>
      </c>
      <c r="I14" s="12">
        <f t="shared" si="3"/>
        <v>0.17497962338086417</v>
      </c>
      <c r="J14" s="12">
        <f t="shared" si="3"/>
        <v>0.17497962338086417</v>
      </c>
      <c r="K14" s="12">
        <f t="shared" si="3"/>
        <v>0.17497962338086417</v>
      </c>
      <c r="L14" s="12">
        <f t="shared" si="3"/>
        <v>0.17497962338086417</v>
      </c>
      <c r="M14" s="12">
        <f t="shared" si="3"/>
        <v>0.17497962338086417</v>
      </c>
      <c r="N14" s="12">
        <f t="shared" si="3"/>
        <v>0.17497962338086417</v>
      </c>
      <c r="O14" s="12">
        <f t="shared" si="3"/>
        <v>0.17497962338086417</v>
      </c>
      <c r="P14" s="12">
        <f t="shared" si="3"/>
        <v>0.17497962338086417</v>
      </c>
      <c r="Q14" s="12">
        <f t="shared" si="3"/>
        <v>0.17497962338086417</v>
      </c>
      <c r="R14" s="12">
        <f t="shared" si="3"/>
        <v>0.17497962338086417</v>
      </c>
      <c r="S14" s="12">
        <f t="shared" si="3"/>
        <v>0.17497962338086417</v>
      </c>
      <c r="T14" s="12">
        <f t="shared" si="3"/>
        <v>0.17497962338086417</v>
      </c>
      <c r="U14" s="12">
        <f t="shared" si="3"/>
        <v>0.17497962338086417</v>
      </c>
      <c r="V14" s="12">
        <f t="shared" si="3"/>
        <v>0.17497962338086417</v>
      </c>
      <c r="W14" s="12">
        <f t="shared" si="3"/>
        <v>0.17497962338086417</v>
      </c>
      <c r="X14" s="12">
        <f t="shared" si="3"/>
        <v>0.17497962338086417</v>
      </c>
      <c r="Y14" s="12">
        <f t="shared" si="3"/>
        <v>0.17497962338086417</v>
      </c>
      <c r="Z14" s="12">
        <f t="shared" si="3"/>
        <v>0.17497962338086417</v>
      </c>
      <c r="AA14" s="12">
        <f t="shared" si="3"/>
        <v>0.17497962338086417</v>
      </c>
      <c r="AB14" s="12">
        <f t="shared" si="3"/>
        <v>0.17497962338086417</v>
      </c>
      <c r="AC14" s="12">
        <f t="shared" si="3"/>
        <v>0.17497962338086417</v>
      </c>
      <c r="AD14" s="12">
        <f t="shared" si="3"/>
        <v>0.17497962338086417</v>
      </c>
      <c r="AE14" s="12">
        <f t="shared" si="3"/>
        <v>0.17497962338086417</v>
      </c>
      <c r="AF14" s="12">
        <f t="shared" si="3"/>
        <v>0.17497962338086417</v>
      </c>
      <c r="AG14" s="12">
        <f t="shared" si="3"/>
        <v>0.17497962338086417</v>
      </c>
      <c r="AH14" s="12">
        <f t="shared" si="3"/>
        <v>0.17497962338086417</v>
      </c>
      <c r="AI14" s="12">
        <f t="shared" si="3"/>
        <v>0.17497962338086417</v>
      </c>
    </row>
    <row r="15" spans="1:35">
      <c r="A15" s="1" t="s">
        <v>549</v>
      </c>
      <c r="B15" s="12">
        <v>0</v>
      </c>
      <c r="C15" s="12">
        <f t="shared" ref="C15:C17" si="4">B15</f>
        <v>0</v>
      </c>
      <c r="D15" s="12">
        <f t="shared" si="3"/>
        <v>0</v>
      </c>
      <c r="E15" s="12">
        <f t="shared" si="3"/>
        <v>0</v>
      </c>
      <c r="F15" s="12">
        <f t="shared" si="3"/>
        <v>0</v>
      </c>
      <c r="G15" s="12">
        <f t="shared" si="3"/>
        <v>0</v>
      </c>
      <c r="H15" s="12">
        <f t="shared" si="3"/>
        <v>0</v>
      </c>
      <c r="I15" s="12">
        <f t="shared" si="3"/>
        <v>0</v>
      </c>
      <c r="J15" s="12">
        <f t="shared" si="3"/>
        <v>0</v>
      </c>
      <c r="K15" s="12">
        <f t="shared" si="3"/>
        <v>0</v>
      </c>
      <c r="L15" s="12">
        <f t="shared" si="3"/>
        <v>0</v>
      </c>
      <c r="M15" s="12">
        <f t="shared" si="3"/>
        <v>0</v>
      </c>
      <c r="N15" s="12">
        <f t="shared" si="3"/>
        <v>0</v>
      </c>
      <c r="O15" s="12">
        <f t="shared" si="3"/>
        <v>0</v>
      </c>
      <c r="P15" s="12">
        <f t="shared" si="3"/>
        <v>0</v>
      </c>
      <c r="Q15" s="12">
        <f t="shared" si="3"/>
        <v>0</v>
      </c>
      <c r="R15" s="12">
        <f t="shared" si="3"/>
        <v>0</v>
      </c>
      <c r="S15" s="12">
        <f t="shared" si="3"/>
        <v>0</v>
      </c>
      <c r="T15" s="12">
        <f t="shared" si="3"/>
        <v>0</v>
      </c>
      <c r="U15" s="12">
        <f t="shared" si="3"/>
        <v>0</v>
      </c>
      <c r="V15" s="12">
        <f t="shared" si="3"/>
        <v>0</v>
      </c>
      <c r="W15" s="12">
        <f t="shared" si="3"/>
        <v>0</v>
      </c>
      <c r="X15" s="12">
        <f t="shared" si="3"/>
        <v>0</v>
      </c>
      <c r="Y15" s="12">
        <f t="shared" si="3"/>
        <v>0</v>
      </c>
      <c r="Z15" s="12">
        <f t="shared" si="3"/>
        <v>0</v>
      </c>
      <c r="AA15" s="12">
        <f t="shared" si="3"/>
        <v>0</v>
      </c>
      <c r="AB15" s="12">
        <f t="shared" si="3"/>
        <v>0</v>
      </c>
      <c r="AC15" s="12">
        <f t="shared" si="3"/>
        <v>0</v>
      </c>
      <c r="AD15" s="12">
        <f t="shared" si="3"/>
        <v>0</v>
      </c>
      <c r="AE15" s="12">
        <f t="shared" si="3"/>
        <v>0</v>
      </c>
      <c r="AF15" s="12">
        <f t="shared" si="3"/>
        <v>0</v>
      </c>
      <c r="AG15" s="12">
        <f t="shared" si="3"/>
        <v>0</v>
      </c>
      <c r="AH15" s="12">
        <f t="shared" si="3"/>
        <v>0</v>
      </c>
      <c r="AI15" s="12">
        <f t="shared" si="3"/>
        <v>0</v>
      </c>
    </row>
    <row r="16" spans="1:35">
      <c r="A16" s="1" t="s">
        <v>550</v>
      </c>
      <c r="B16" s="12">
        <f>0</f>
        <v>0</v>
      </c>
      <c r="C16" s="12">
        <f t="shared" si="4"/>
        <v>0</v>
      </c>
      <c r="D16" s="12">
        <f t="shared" si="3"/>
        <v>0</v>
      </c>
      <c r="E16" s="12">
        <f t="shared" si="3"/>
        <v>0</v>
      </c>
      <c r="F16" s="12">
        <f t="shared" si="3"/>
        <v>0</v>
      </c>
      <c r="G16" s="12">
        <f t="shared" si="3"/>
        <v>0</v>
      </c>
      <c r="H16" s="12">
        <f t="shared" si="3"/>
        <v>0</v>
      </c>
      <c r="I16" s="12">
        <f t="shared" si="3"/>
        <v>0</v>
      </c>
      <c r="J16" s="12">
        <f t="shared" si="3"/>
        <v>0</v>
      </c>
      <c r="K16" s="12">
        <f t="shared" si="3"/>
        <v>0</v>
      </c>
      <c r="L16" s="12">
        <f t="shared" si="3"/>
        <v>0</v>
      </c>
      <c r="M16" s="12">
        <f t="shared" si="3"/>
        <v>0</v>
      </c>
      <c r="N16" s="12">
        <f t="shared" si="3"/>
        <v>0</v>
      </c>
      <c r="O16" s="12">
        <f t="shared" si="3"/>
        <v>0</v>
      </c>
      <c r="P16" s="12">
        <f t="shared" si="3"/>
        <v>0</v>
      </c>
      <c r="Q16" s="12">
        <f t="shared" si="3"/>
        <v>0</v>
      </c>
      <c r="R16" s="12">
        <f t="shared" si="3"/>
        <v>0</v>
      </c>
      <c r="S16" s="12">
        <f t="shared" si="3"/>
        <v>0</v>
      </c>
      <c r="T16" s="12">
        <f t="shared" si="3"/>
        <v>0</v>
      </c>
      <c r="U16" s="12">
        <f t="shared" si="3"/>
        <v>0</v>
      </c>
      <c r="V16" s="12">
        <f t="shared" si="3"/>
        <v>0</v>
      </c>
      <c r="W16" s="12">
        <f t="shared" si="3"/>
        <v>0</v>
      </c>
      <c r="X16" s="12">
        <f t="shared" si="3"/>
        <v>0</v>
      </c>
      <c r="Y16" s="12">
        <f t="shared" si="3"/>
        <v>0</v>
      </c>
      <c r="Z16" s="12">
        <f t="shared" si="3"/>
        <v>0</v>
      </c>
      <c r="AA16" s="12">
        <f t="shared" si="3"/>
        <v>0</v>
      </c>
      <c r="AB16" s="12">
        <f t="shared" si="3"/>
        <v>0</v>
      </c>
      <c r="AC16" s="12">
        <f t="shared" si="3"/>
        <v>0</v>
      </c>
      <c r="AD16" s="12">
        <f t="shared" si="3"/>
        <v>0</v>
      </c>
      <c r="AE16" s="12">
        <f t="shared" si="3"/>
        <v>0</v>
      </c>
      <c r="AF16" s="12">
        <f t="shared" si="3"/>
        <v>0</v>
      </c>
      <c r="AG16" s="12">
        <f t="shared" si="3"/>
        <v>0</v>
      </c>
      <c r="AH16" s="12">
        <f t="shared" si="3"/>
        <v>0</v>
      </c>
      <c r="AI16" s="12">
        <f t="shared" si="3"/>
        <v>0</v>
      </c>
    </row>
    <row r="17" spans="1:35">
      <c r="A17" s="1" t="s">
        <v>535</v>
      </c>
      <c r="B17" s="12">
        <f>'Start Year Taxes'!B11</f>
        <v>0.19524741753022354</v>
      </c>
      <c r="C17" s="12">
        <f t="shared" si="4"/>
        <v>0.19524741753022354</v>
      </c>
      <c r="D17" s="12">
        <f t="shared" si="3"/>
        <v>0.19524741753022354</v>
      </c>
      <c r="E17" s="12">
        <f t="shared" si="3"/>
        <v>0.19524741753022354</v>
      </c>
      <c r="F17" s="12">
        <f t="shared" si="3"/>
        <v>0.19524741753022354</v>
      </c>
      <c r="G17" s="12">
        <f t="shared" si="3"/>
        <v>0.19524741753022354</v>
      </c>
      <c r="H17" s="12">
        <f t="shared" si="3"/>
        <v>0.19524741753022354</v>
      </c>
      <c r="I17" s="12">
        <f t="shared" si="3"/>
        <v>0.19524741753022354</v>
      </c>
      <c r="J17" s="12">
        <f t="shared" si="3"/>
        <v>0.19524741753022354</v>
      </c>
      <c r="K17" s="12">
        <f t="shared" si="3"/>
        <v>0.19524741753022354</v>
      </c>
      <c r="L17" s="12">
        <f t="shared" si="3"/>
        <v>0.19524741753022354</v>
      </c>
      <c r="M17" s="12">
        <f t="shared" si="3"/>
        <v>0.19524741753022354</v>
      </c>
      <c r="N17" s="12">
        <f t="shared" si="3"/>
        <v>0.19524741753022354</v>
      </c>
      <c r="O17" s="12">
        <f t="shared" si="3"/>
        <v>0.19524741753022354</v>
      </c>
      <c r="P17" s="12">
        <f t="shared" si="3"/>
        <v>0.19524741753022354</v>
      </c>
      <c r="Q17" s="12">
        <f t="shared" si="3"/>
        <v>0.19524741753022354</v>
      </c>
      <c r="R17" s="12">
        <f t="shared" si="3"/>
        <v>0.19524741753022354</v>
      </c>
      <c r="S17" s="12">
        <f t="shared" si="3"/>
        <v>0.19524741753022354</v>
      </c>
      <c r="T17" s="12">
        <f t="shared" si="3"/>
        <v>0.19524741753022354</v>
      </c>
      <c r="U17" s="12">
        <f t="shared" si="3"/>
        <v>0.19524741753022354</v>
      </c>
      <c r="V17" s="12">
        <f t="shared" si="3"/>
        <v>0.19524741753022354</v>
      </c>
      <c r="W17" s="12">
        <f t="shared" si="3"/>
        <v>0.19524741753022354</v>
      </c>
      <c r="X17" s="12">
        <f t="shared" si="3"/>
        <v>0.19524741753022354</v>
      </c>
      <c r="Y17" s="12">
        <f t="shared" si="3"/>
        <v>0.19524741753022354</v>
      </c>
      <c r="Z17" s="12">
        <f t="shared" si="3"/>
        <v>0.19524741753022354</v>
      </c>
      <c r="AA17" s="12">
        <f t="shared" si="3"/>
        <v>0.19524741753022354</v>
      </c>
      <c r="AB17" s="12">
        <f t="shared" si="3"/>
        <v>0.19524741753022354</v>
      </c>
      <c r="AC17" s="12">
        <f t="shared" si="3"/>
        <v>0.19524741753022354</v>
      </c>
      <c r="AD17" s="12">
        <f t="shared" si="3"/>
        <v>0.19524741753022354</v>
      </c>
      <c r="AE17" s="12">
        <f t="shared" si="3"/>
        <v>0.19524741753022354</v>
      </c>
      <c r="AF17" s="12">
        <f t="shared" si="3"/>
        <v>0.19524741753022354</v>
      </c>
      <c r="AG17" s="12">
        <f t="shared" si="3"/>
        <v>0.19524741753022354</v>
      </c>
      <c r="AH17" s="12">
        <f t="shared" si="3"/>
        <v>0.19524741753022354</v>
      </c>
      <c r="AI17" s="12">
        <f t="shared" ref="D17:AI22" si="5">AH17</f>
        <v>0.19524741753022354</v>
      </c>
    </row>
    <row r="18" spans="1:35">
      <c r="A18" s="1" t="s">
        <v>536</v>
      </c>
      <c r="B18" s="12">
        <f>'Start Year Taxes'!B12</f>
        <v>4.9958338844068258E-2</v>
      </c>
      <c r="C18" s="12">
        <f>B18</f>
        <v>4.9958338844068258E-2</v>
      </c>
      <c r="D18" s="12">
        <f t="shared" si="5"/>
        <v>4.9958338844068258E-2</v>
      </c>
      <c r="E18" s="12">
        <f t="shared" si="5"/>
        <v>4.9958338844068258E-2</v>
      </c>
      <c r="F18" s="12">
        <f t="shared" si="5"/>
        <v>4.9958338844068258E-2</v>
      </c>
      <c r="G18" s="12">
        <f t="shared" si="5"/>
        <v>4.9958338844068258E-2</v>
      </c>
      <c r="H18" s="12">
        <f t="shared" si="5"/>
        <v>4.9958338844068258E-2</v>
      </c>
      <c r="I18" s="12">
        <f t="shared" si="5"/>
        <v>4.9958338844068258E-2</v>
      </c>
      <c r="J18" s="12">
        <f t="shared" si="5"/>
        <v>4.9958338844068258E-2</v>
      </c>
      <c r="K18" s="12">
        <f t="shared" si="5"/>
        <v>4.9958338844068258E-2</v>
      </c>
      <c r="L18" s="12">
        <f t="shared" si="5"/>
        <v>4.9958338844068258E-2</v>
      </c>
      <c r="M18" s="12">
        <f t="shared" si="5"/>
        <v>4.9958338844068258E-2</v>
      </c>
      <c r="N18" s="12">
        <f t="shared" si="5"/>
        <v>4.9958338844068258E-2</v>
      </c>
      <c r="O18" s="12">
        <f t="shared" si="5"/>
        <v>4.9958338844068258E-2</v>
      </c>
      <c r="P18" s="12">
        <f t="shared" si="5"/>
        <v>4.9958338844068258E-2</v>
      </c>
      <c r="Q18" s="12">
        <f t="shared" si="5"/>
        <v>4.9958338844068258E-2</v>
      </c>
      <c r="R18" s="12">
        <f t="shared" si="5"/>
        <v>4.9958338844068258E-2</v>
      </c>
      <c r="S18" s="12">
        <f t="shared" si="5"/>
        <v>4.9958338844068258E-2</v>
      </c>
      <c r="T18" s="12">
        <f t="shared" si="5"/>
        <v>4.9958338844068258E-2</v>
      </c>
      <c r="U18" s="12">
        <f t="shared" si="5"/>
        <v>4.9958338844068258E-2</v>
      </c>
      <c r="V18" s="12">
        <f t="shared" si="5"/>
        <v>4.9958338844068258E-2</v>
      </c>
      <c r="W18" s="12">
        <f t="shared" si="5"/>
        <v>4.9958338844068258E-2</v>
      </c>
      <c r="X18" s="12">
        <f t="shared" si="5"/>
        <v>4.9958338844068258E-2</v>
      </c>
      <c r="Y18" s="12">
        <f t="shared" si="5"/>
        <v>4.9958338844068258E-2</v>
      </c>
      <c r="Z18" s="12">
        <f t="shared" si="5"/>
        <v>4.9958338844068258E-2</v>
      </c>
      <c r="AA18" s="12">
        <f t="shared" si="5"/>
        <v>4.9958338844068258E-2</v>
      </c>
      <c r="AB18" s="12">
        <f t="shared" si="5"/>
        <v>4.9958338844068258E-2</v>
      </c>
      <c r="AC18" s="12">
        <f t="shared" si="5"/>
        <v>4.9958338844068258E-2</v>
      </c>
      <c r="AD18" s="12">
        <f t="shared" si="5"/>
        <v>4.9958338844068258E-2</v>
      </c>
      <c r="AE18" s="12">
        <f t="shared" si="5"/>
        <v>4.9958338844068258E-2</v>
      </c>
      <c r="AF18" s="12">
        <f t="shared" si="5"/>
        <v>4.9958338844068258E-2</v>
      </c>
      <c r="AG18" s="12">
        <f t="shared" si="5"/>
        <v>4.9958338844068258E-2</v>
      </c>
      <c r="AH18" s="12">
        <f t="shared" si="5"/>
        <v>4.9958338844068258E-2</v>
      </c>
      <c r="AI18" s="12">
        <f t="shared" si="5"/>
        <v>4.9958338844068258E-2</v>
      </c>
    </row>
    <row r="19" spans="1:35">
      <c r="A19" s="1" t="s">
        <v>537</v>
      </c>
      <c r="B19" s="12">
        <f>'Start Year Taxes'!B13</f>
        <v>0.18</v>
      </c>
      <c r="C19" s="12">
        <f>B19</f>
        <v>0.18</v>
      </c>
      <c r="D19" s="12">
        <f t="shared" si="5"/>
        <v>0.18</v>
      </c>
      <c r="E19" s="12">
        <f t="shared" si="5"/>
        <v>0.18</v>
      </c>
      <c r="F19" s="12">
        <f t="shared" si="5"/>
        <v>0.18</v>
      </c>
      <c r="G19" s="12">
        <f t="shared" si="5"/>
        <v>0.18</v>
      </c>
      <c r="H19" s="12">
        <f t="shared" si="5"/>
        <v>0.18</v>
      </c>
      <c r="I19" s="12">
        <f t="shared" si="5"/>
        <v>0.18</v>
      </c>
      <c r="J19" s="12">
        <f t="shared" si="5"/>
        <v>0.18</v>
      </c>
      <c r="K19" s="12">
        <f t="shared" si="5"/>
        <v>0.18</v>
      </c>
      <c r="L19" s="12">
        <f t="shared" si="5"/>
        <v>0.18</v>
      </c>
      <c r="M19" s="12">
        <f t="shared" si="5"/>
        <v>0.18</v>
      </c>
      <c r="N19" s="12">
        <f t="shared" si="5"/>
        <v>0.18</v>
      </c>
      <c r="O19" s="12">
        <f t="shared" si="5"/>
        <v>0.18</v>
      </c>
      <c r="P19" s="12">
        <f t="shared" si="5"/>
        <v>0.18</v>
      </c>
      <c r="Q19" s="12">
        <f t="shared" si="5"/>
        <v>0.18</v>
      </c>
      <c r="R19" s="12">
        <f t="shared" si="5"/>
        <v>0.18</v>
      </c>
      <c r="S19" s="12">
        <f t="shared" si="5"/>
        <v>0.18</v>
      </c>
      <c r="T19" s="12">
        <f t="shared" si="5"/>
        <v>0.18</v>
      </c>
      <c r="U19" s="12">
        <f t="shared" si="5"/>
        <v>0.18</v>
      </c>
      <c r="V19" s="12">
        <f t="shared" si="5"/>
        <v>0.18</v>
      </c>
      <c r="W19" s="12">
        <f t="shared" si="5"/>
        <v>0.18</v>
      </c>
      <c r="X19" s="12">
        <f t="shared" si="5"/>
        <v>0.18</v>
      </c>
      <c r="Y19" s="12">
        <f t="shared" si="5"/>
        <v>0.18</v>
      </c>
      <c r="Z19" s="12">
        <f t="shared" si="5"/>
        <v>0.18</v>
      </c>
      <c r="AA19" s="12">
        <f t="shared" si="5"/>
        <v>0.18</v>
      </c>
      <c r="AB19" s="12">
        <f t="shared" si="5"/>
        <v>0.18</v>
      </c>
      <c r="AC19" s="12">
        <f t="shared" si="5"/>
        <v>0.18</v>
      </c>
      <c r="AD19" s="12">
        <f t="shared" si="5"/>
        <v>0.18</v>
      </c>
      <c r="AE19" s="12">
        <f t="shared" si="5"/>
        <v>0.18</v>
      </c>
      <c r="AF19" s="12">
        <f t="shared" si="5"/>
        <v>0.18</v>
      </c>
      <c r="AG19" s="12">
        <f t="shared" si="5"/>
        <v>0.18</v>
      </c>
      <c r="AH19" s="12">
        <f t="shared" si="5"/>
        <v>0.18</v>
      </c>
      <c r="AI19" s="12">
        <f t="shared" si="5"/>
        <v>0.18</v>
      </c>
    </row>
    <row r="20" spans="1:35">
      <c r="A20" s="1" t="s">
        <v>538</v>
      </c>
      <c r="B20" s="12">
        <f>'Start Year Taxes'!B14</f>
        <v>0.05</v>
      </c>
      <c r="C20" s="12">
        <f>B20</f>
        <v>0.05</v>
      </c>
      <c r="D20" s="12">
        <f t="shared" si="5"/>
        <v>0.05</v>
      </c>
      <c r="E20" s="12">
        <f t="shared" si="5"/>
        <v>0.05</v>
      </c>
      <c r="F20" s="12">
        <f t="shared" si="5"/>
        <v>0.05</v>
      </c>
      <c r="G20" s="12">
        <f t="shared" si="5"/>
        <v>0.05</v>
      </c>
      <c r="H20" s="12">
        <f t="shared" si="5"/>
        <v>0.05</v>
      </c>
      <c r="I20" s="12">
        <f t="shared" si="5"/>
        <v>0.05</v>
      </c>
      <c r="J20" s="12">
        <f t="shared" si="5"/>
        <v>0.05</v>
      </c>
      <c r="K20" s="12">
        <f t="shared" si="5"/>
        <v>0.05</v>
      </c>
      <c r="L20" s="12">
        <f t="shared" si="5"/>
        <v>0.05</v>
      </c>
      <c r="M20" s="12">
        <f t="shared" si="5"/>
        <v>0.05</v>
      </c>
      <c r="N20" s="12">
        <f t="shared" si="5"/>
        <v>0.05</v>
      </c>
      <c r="O20" s="12">
        <f t="shared" si="5"/>
        <v>0.05</v>
      </c>
      <c r="P20" s="12">
        <f t="shared" si="5"/>
        <v>0.05</v>
      </c>
      <c r="Q20" s="12">
        <f t="shared" si="5"/>
        <v>0.05</v>
      </c>
      <c r="R20" s="12">
        <f t="shared" si="5"/>
        <v>0.05</v>
      </c>
      <c r="S20" s="12">
        <f t="shared" si="5"/>
        <v>0.05</v>
      </c>
      <c r="T20" s="12">
        <f t="shared" si="5"/>
        <v>0.05</v>
      </c>
      <c r="U20" s="12">
        <f t="shared" si="5"/>
        <v>0.05</v>
      </c>
      <c r="V20" s="12">
        <f t="shared" si="5"/>
        <v>0.05</v>
      </c>
      <c r="W20" s="12">
        <f t="shared" si="5"/>
        <v>0.05</v>
      </c>
      <c r="X20" s="12">
        <f t="shared" si="5"/>
        <v>0.05</v>
      </c>
      <c r="Y20" s="12">
        <f t="shared" si="5"/>
        <v>0.05</v>
      </c>
      <c r="Z20" s="12">
        <f t="shared" si="5"/>
        <v>0.05</v>
      </c>
      <c r="AA20" s="12">
        <f t="shared" si="5"/>
        <v>0.05</v>
      </c>
      <c r="AB20" s="12">
        <f t="shared" si="5"/>
        <v>0.05</v>
      </c>
      <c r="AC20" s="12">
        <f t="shared" si="5"/>
        <v>0.05</v>
      </c>
      <c r="AD20" s="12">
        <f t="shared" si="5"/>
        <v>0.05</v>
      </c>
      <c r="AE20" s="12">
        <f t="shared" si="5"/>
        <v>0.05</v>
      </c>
      <c r="AF20" s="12">
        <f t="shared" si="5"/>
        <v>0.05</v>
      </c>
      <c r="AG20" s="12">
        <f t="shared" si="5"/>
        <v>0.05</v>
      </c>
      <c r="AH20" s="12">
        <f t="shared" si="5"/>
        <v>0.05</v>
      </c>
      <c r="AI20" s="12">
        <f t="shared" si="5"/>
        <v>0.05</v>
      </c>
    </row>
    <row r="21" spans="1:35">
      <c r="A21" s="1" t="s">
        <v>539</v>
      </c>
      <c r="B21" s="12">
        <f>'Start Year Taxes'!B15</f>
        <v>0</v>
      </c>
      <c r="C21" s="12">
        <f>B21</f>
        <v>0</v>
      </c>
      <c r="D21" s="12">
        <f t="shared" si="5"/>
        <v>0</v>
      </c>
      <c r="E21" s="12">
        <f t="shared" si="5"/>
        <v>0</v>
      </c>
      <c r="F21" s="12">
        <f t="shared" si="5"/>
        <v>0</v>
      </c>
      <c r="G21" s="12">
        <f t="shared" si="5"/>
        <v>0</v>
      </c>
      <c r="H21" s="12">
        <f t="shared" si="5"/>
        <v>0</v>
      </c>
      <c r="I21" s="12">
        <f t="shared" si="5"/>
        <v>0</v>
      </c>
      <c r="J21" s="12">
        <f t="shared" si="5"/>
        <v>0</v>
      </c>
      <c r="K21" s="12">
        <f t="shared" si="5"/>
        <v>0</v>
      </c>
      <c r="L21" s="12">
        <f t="shared" si="5"/>
        <v>0</v>
      </c>
      <c r="M21" s="12">
        <f t="shared" si="5"/>
        <v>0</v>
      </c>
      <c r="N21" s="12">
        <f t="shared" si="5"/>
        <v>0</v>
      </c>
      <c r="O21" s="12">
        <f t="shared" si="5"/>
        <v>0</v>
      </c>
      <c r="P21" s="12">
        <f t="shared" si="5"/>
        <v>0</v>
      </c>
      <c r="Q21" s="12">
        <f t="shared" si="5"/>
        <v>0</v>
      </c>
      <c r="R21" s="12">
        <f t="shared" si="5"/>
        <v>0</v>
      </c>
      <c r="S21" s="12">
        <f t="shared" si="5"/>
        <v>0</v>
      </c>
      <c r="T21" s="12">
        <f t="shared" si="5"/>
        <v>0</v>
      </c>
      <c r="U21" s="12">
        <f t="shared" si="5"/>
        <v>0</v>
      </c>
      <c r="V21" s="12">
        <f t="shared" si="5"/>
        <v>0</v>
      </c>
      <c r="W21" s="12">
        <f t="shared" si="5"/>
        <v>0</v>
      </c>
      <c r="X21" s="12">
        <f t="shared" si="5"/>
        <v>0</v>
      </c>
      <c r="Y21" s="12">
        <f t="shared" si="5"/>
        <v>0</v>
      </c>
      <c r="Z21" s="12">
        <f t="shared" si="5"/>
        <v>0</v>
      </c>
      <c r="AA21" s="12">
        <f t="shared" si="5"/>
        <v>0</v>
      </c>
      <c r="AB21" s="12">
        <f t="shared" si="5"/>
        <v>0</v>
      </c>
      <c r="AC21" s="12">
        <f t="shared" si="5"/>
        <v>0</v>
      </c>
      <c r="AD21" s="12">
        <f t="shared" si="5"/>
        <v>0</v>
      </c>
      <c r="AE21" s="12">
        <f t="shared" si="5"/>
        <v>0</v>
      </c>
      <c r="AF21" s="12">
        <f t="shared" si="5"/>
        <v>0</v>
      </c>
      <c r="AG21" s="12">
        <f t="shared" si="5"/>
        <v>0</v>
      </c>
      <c r="AH21" s="12">
        <f t="shared" si="5"/>
        <v>0</v>
      </c>
      <c r="AI21" s="12">
        <f t="shared" si="5"/>
        <v>0</v>
      </c>
    </row>
    <row r="22" spans="1:35">
      <c r="A22" s="1" t="s">
        <v>540</v>
      </c>
      <c r="B22" s="12">
        <f>'Start Year Taxes'!B16</f>
        <v>6.388870260500451E-2</v>
      </c>
      <c r="C22" s="12">
        <f>B22</f>
        <v>6.388870260500451E-2</v>
      </c>
      <c r="D22" s="12">
        <f t="shared" si="5"/>
        <v>6.388870260500451E-2</v>
      </c>
      <c r="E22" s="12">
        <f t="shared" si="5"/>
        <v>6.388870260500451E-2</v>
      </c>
      <c r="F22" s="12">
        <f t="shared" si="5"/>
        <v>6.388870260500451E-2</v>
      </c>
      <c r="G22" s="12">
        <f t="shared" si="5"/>
        <v>6.388870260500451E-2</v>
      </c>
      <c r="H22" s="12">
        <f t="shared" si="5"/>
        <v>6.388870260500451E-2</v>
      </c>
      <c r="I22" s="12">
        <f t="shared" si="5"/>
        <v>6.388870260500451E-2</v>
      </c>
      <c r="J22" s="12">
        <f t="shared" si="5"/>
        <v>6.388870260500451E-2</v>
      </c>
      <c r="K22" s="12">
        <f t="shared" si="5"/>
        <v>6.388870260500451E-2</v>
      </c>
      <c r="L22" s="12">
        <f t="shared" si="5"/>
        <v>6.388870260500451E-2</v>
      </c>
      <c r="M22" s="12">
        <f t="shared" si="5"/>
        <v>6.388870260500451E-2</v>
      </c>
      <c r="N22" s="12">
        <f t="shared" si="5"/>
        <v>6.388870260500451E-2</v>
      </c>
      <c r="O22" s="12">
        <f t="shared" si="5"/>
        <v>6.388870260500451E-2</v>
      </c>
      <c r="P22" s="12">
        <f t="shared" si="5"/>
        <v>6.388870260500451E-2</v>
      </c>
      <c r="Q22" s="12">
        <f t="shared" si="5"/>
        <v>6.388870260500451E-2</v>
      </c>
      <c r="R22" s="12">
        <f t="shared" si="5"/>
        <v>6.388870260500451E-2</v>
      </c>
      <c r="S22" s="12">
        <f t="shared" si="5"/>
        <v>6.388870260500451E-2</v>
      </c>
      <c r="T22" s="12">
        <f t="shared" si="5"/>
        <v>6.388870260500451E-2</v>
      </c>
      <c r="U22" s="12">
        <f t="shared" si="5"/>
        <v>6.388870260500451E-2</v>
      </c>
      <c r="V22" s="12">
        <f t="shared" si="5"/>
        <v>6.388870260500451E-2</v>
      </c>
      <c r="W22" s="12">
        <f t="shared" si="5"/>
        <v>6.388870260500451E-2</v>
      </c>
      <c r="X22" s="12">
        <f t="shared" si="5"/>
        <v>6.388870260500451E-2</v>
      </c>
      <c r="Y22" s="12">
        <f t="shared" si="5"/>
        <v>6.388870260500451E-2</v>
      </c>
      <c r="Z22" s="12">
        <f t="shared" si="5"/>
        <v>6.388870260500451E-2</v>
      </c>
      <c r="AA22" s="12">
        <f t="shared" si="5"/>
        <v>6.388870260500451E-2</v>
      </c>
      <c r="AB22" s="12">
        <f t="shared" si="5"/>
        <v>6.388870260500451E-2</v>
      </c>
      <c r="AC22" s="12">
        <f t="shared" si="5"/>
        <v>6.388870260500451E-2</v>
      </c>
      <c r="AD22" s="12">
        <f t="shared" si="5"/>
        <v>6.388870260500451E-2</v>
      </c>
      <c r="AE22" s="12">
        <f t="shared" si="5"/>
        <v>6.388870260500451E-2</v>
      </c>
      <c r="AF22" s="12">
        <f t="shared" si="5"/>
        <v>6.388870260500451E-2</v>
      </c>
      <c r="AG22" s="12">
        <f t="shared" si="5"/>
        <v>6.388870260500451E-2</v>
      </c>
      <c r="AH22" s="12">
        <f t="shared" si="5"/>
        <v>6.388870260500451E-2</v>
      </c>
      <c r="AI22" s="12">
        <f t="shared" si="5"/>
        <v>6.388870260500451E-2</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theme="8"/>
  </sheetPr>
  <dimension ref="A1"/>
  <sheetViews>
    <sheetView workbookViewId="0"/>
  </sheetViews>
  <sheetFormatPr defaultRowHeight="15"/>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8"/>
  </sheetPr>
  <dimension ref="A1:N86"/>
  <sheetViews>
    <sheetView workbookViewId="0"/>
  </sheetViews>
  <sheetFormatPr defaultColWidth="9.140625" defaultRowHeight="15"/>
  <cols>
    <col min="1" max="1" width="26" customWidth="1"/>
    <col min="2" max="2" width="21.28515625" customWidth="1"/>
    <col min="3" max="3" width="22.5703125" customWidth="1"/>
    <col min="5" max="5" width="9.140625" customWidth="1"/>
  </cols>
  <sheetData>
    <row r="1" spans="1:14">
      <c r="A1" s="18" t="s">
        <v>551</v>
      </c>
      <c r="B1" s="17"/>
      <c r="C1" s="17"/>
      <c r="E1" s="18" t="s">
        <v>552</v>
      </c>
      <c r="F1" s="18"/>
      <c r="G1" s="18"/>
      <c r="H1" s="18"/>
      <c r="I1" s="18"/>
      <c r="J1" s="18"/>
      <c r="K1" s="18"/>
      <c r="L1" s="18"/>
      <c r="M1" s="18"/>
      <c r="N1" s="18"/>
    </row>
    <row r="2" spans="1:14">
      <c r="A2" s="1" t="s">
        <v>553</v>
      </c>
      <c r="B2" s="19" t="s">
        <v>554</v>
      </c>
      <c r="C2" s="4"/>
      <c r="E2" s="19" t="s">
        <v>555</v>
      </c>
    </row>
    <row r="3" spans="1:14">
      <c r="A3" s="46" t="s">
        <v>556</v>
      </c>
      <c r="B3" s="46" t="s">
        <v>557</v>
      </c>
      <c r="C3" s="46" t="s">
        <v>558</v>
      </c>
      <c r="E3" t="s">
        <v>556</v>
      </c>
      <c r="F3" s="1" t="s">
        <v>559</v>
      </c>
    </row>
    <row r="4" spans="1:14">
      <c r="A4">
        <v>2010</v>
      </c>
      <c r="B4" s="21">
        <v>9.4700000000000006E-2</v>
      </c>
      <c r="C4" s="12">
        <v>0.84470208721577789</v>
      </c>
      <c r="E4" t="s">
        <v>560</v>
      </c>
      <c r="F4">
        <v>1.0529130131709286</v>
      </c>
    </row>
    <row r="5" spans="1:14">
      <c r="A5">
        <v>2011</v>
      </c>
      <c r="B5" s="21">
        <v>6.4899999999999999E-2</v>
      </c>
      <c r="C5" s="12">
        <v>0.8995232526760818</v>
      </c>
      <c r="E5" t="s">
        <v>561</v>
      </c>
      <c r="F5">
        <v>1.0206944993976144</v>
      </c>
    </row>
    <row r="6" spans="1:14">
      <c r="A6">
        <v>2012</v>
      </c>
      <c r="B6" s="21">
        <v>0.11169999999999999</v>
      </c>
      <c r="C6">
        <v>1</v>
      </c>
      <c r="E6" t="s">
        <v>562</v>
      </c>
      <c r="F6">
        <v>1</v>
      </c>
    </row>
    <row r="7" spans="1:14">
      <c r="A7">
        <v>2013</v>
      </c>
      <c r="B7" s="21">
        <v>9.1300000000000006E-2</v>
      </c>
      <c r="C7" s="12">
        <v>1.0912999999999999</v>
      </c>
      <c r="E7" t="s">
        <v>563</v>
      </c>
      <c r="F7">
        <v>0.98556385942470071</v>
      </c>
    </row>
    <row r="8" spans="1:14">
      <c r="A8">
        <v>2014</v>
      </c>
      <c r="B8" s="21">
        <v>5.8599999999999999E-2</v>
      </c>
      <c r="C8" s="12">
        <v>1.1552501799999999</v>
      </c>
      <c r="E8" t="s">
        <v>564</v>
      </c>
      <c r="F8">
        <v>0.96983137334414704</v>
      </c>
    </row>
    <row r="9" spans="1:14">
      <c r="A9">
        <v>2015</v>
      </c>
      <c r="B9" s="21">
        <v>6.3200000000000006E-2</v>
      </c>
      <c r="C9" s="12">
        <v>1.2282619913759998</v>
      </c>
      <c r="E9" t="s">
        <v>565</v>
      </c>
      <c r="F9">
        <v>0.9686815713640794</v>
      </c>
    </row>
    <row r="10" spans="1:14">
      <c r="A10">
        <v>2016</v>
      </c>
      <c r="B10" s="21">
        <v>2.23E-2</v>
      </c>
      <c r="C10" s="12">
        <v>1.2556522337836846</v>
      </c>
      <c r="E10" t="s">
        <v>566</v>
      </c>
      <c r="F10">
        <v>0.95661376543184151</v>
      </c>
    </row>
    <row r="11" spans="1:14">
      <c r="A11">
        <v>2017</v>
      </c>
      <c r="B11" s="20">
        <v>0.04</v>
      </c>
      <c r="C11" s="12">
        <v>1.3058783231350322</v>
      </c>
      <c r="E11" t="s">
        <v>567</v>
      </c>
      <c r="F11">
        <v>0.93665959530026111</v>
      </c>
    </row>
    <row r="12" spans="1:14">
      <c r="A12">
        <v>2018</v>
      </c>
      <c r="B12" s="21">
        <v>5.2400000000000002E-2</v>
      </c>
      <c r="C12" s="12">
        <f>C11*(1+B12)</f>
        <v>1.3743063472673078</v>
      </c>
      <c r="E12" t="s">
        <v>568</v>
      </c>
      <c r="F12">
        <v>0.9143273584567535</v>
      </c>
    </row>
    <row r="13" spans="1:14">
      <c r="A13">
        <v>2019</v>
      </c>
      <c r="B13" s="21">
        <v>7.6600000000000001E-2</v>
      </c>
      <c r="C13" s="12">
        <f t="shared" ref="C13:C15" si="0">C12*(1+B13)</f>
        <v>1.4795782134679836</v>
      </c>
      <c r="E13" t="s">
        <v>569</v>
      </c>
      <c r="F13">
        <v>0.89800000000000002</v>
      </c>
    </row>
    <row r="14" spans="1:14">
      <c r="A14">
        <v>2020</v>
      </c>
      <c r="B14" s="21">
        <v>5.5800000000000002E-2</v>
      </c>
      <c r="C14" s="12">
        <f t="shared" si="0"/>
        <v>1.5621386777794972</v>
      </c>
      <c r="E14" t="s">
        <v>570</v>
      </c>
      <c r="F14">
        <v>0.88700000000000001</v>
      </c>
    </row>
    <row r="15" spans="1:14">
      <c r="A15">
        <v>2021</v>
      </c>
      <c r="B15" s="21">
        <v>4.8899999999999999E-2</v>
      </c>
      <c r="C15" s="12">
        <f t="shared" si="0"/>
        <v>1.6385272591229145</v>
      </c>
    </row>
    <row r="16" spans="1:14">
      <c r="B16" s="21"/>
      <c r="C16" s="12"/>
    </row>
    <row r="17" spans="1:2">
      <c r="A17" s="1" t="s">
        <v>571</v>
      </c>
      <c r="B17" s="19" t="s">
        <v>554</v>
      </c>
    </row>
    <row r="18" spans="1:2">
      <c r="A18">
        <v>2010</v>
      </c>
      <c r="B18">
        <v>44.81</v>
      </c>
    </row>
    <row r="19" spans="1:2">
      <c r="A19">
        <v>2011</v>
      </c>
      <c r="B19">
        <v>53.26</v>
      </c>
    </row>
    <row r="20" spans="1:2">
      <c r="A20">
        <v>2012</v>
      </c>
      <c r="B20">
        <v>54.77</v>
      </c>
    </row>
    <row r="21" spans="1:2">
      <c r="A21">
        <v>2013</v>
      </c>
      <c r="B21">
        <v>61.89</v>
      </c>
    </row>
    <row r="22" spans="1:2">
      <c r="A22">
        <v>2014</v>
      </c>
      <c r="B22">
        <v>63.33</v>
      </c>
    </row>
    <row r="23" spans="1:2">
      <c r="A23">
        <v>2015</v>
      </c>
      <c r="B23">
        <v>66.319999999999993</v>
      </c>
    </row>
    <row r="24" spans="1:2">
      <c r="A24">
        <v>2016</v>
      </c>
      <c r="B24">
        <v>67.95</v>
      </c>
    </row>
    <row r="25" spans="1:2">
      <c r="A25">
        <v>2017</v>
      </c>
      <c r="B25">
        <v>63.92</v>
      </c>
    </row>
    <row r="26" spans="1:2">
      <c r="A26">
        <v>2018</v>
      </c>
      <c r="B26">
        <v>68.66</v>
      </c>
    </row>
    <row r="27" spans="1:2">
      <c r="A27">
        <v>2019</v>
      </c>
      <c r="B27">
        <v>70.897000000000006</v>
      </c>
    </row>
    <row r="28" spans="1:2">
      <c r="A28">
        <v>2020</v>
      </c>
      <c r="B28">
        <v>74.224999999999994</v>
      </c>
    </row>
    <row r="29" spans="1:2">
      <c r="A29">
        <v>2021</v>
      </c>
      <c r="B29">
        <v>74.504000000000005</v>
      </c>
    </row>
    <row r="31" spans="1:2" ht="26.1" customHeight="1">
      <c r="A31" s="337" t="s">
        <v>572</v>
      </c>
      <c r="B31" s="337"/>
    </row>
    <row r="33" spans="1:3">
      <c r="A33" s="18" t="s">
        <v>573</v>
      </c>
      <c r="B33" s="17"/>
      <c r="C33" s="17"/>
    </row>
    <row r="34" spans="1:3">
      <c r="A34" t="s">
        <v>574</v>
      </c>
      <c r="B34">
        <v>158.9873</v>
      </c>
    </row>
    <row r="35" spans="1:3">
      <c r="A35" t="s">
        <v>575</v>
      </c>
      <c r="B35">
        <v>3.9656699999999998</v>
      </c>
    </row>
    <row r="36" spans="1:3" ht="30">
      <c r="A36" s="47" t="s">
        <v>576</v>
      </c>
      <c r="B36">
        <v>3412.14</v>
      </c>
    </row>
    <row r="38" spans="1:3">
      <c r="A38" s="18" t="s">
        <v>577</v>
      </c>
      <c r="B38" s="17"/>
      <c r="C38" s="17"/>
    </row>
    <row r="39" spans="1:3">
      <c r="A39" t="s">
        <v>578</v>
      </c>
      <c r="B39">
        <f>AVERAGE(2500,3850)</f>
        <v>3175</v>
      </c>
      <c r="C39" t="s">
        <v>579</v>
      </c>
    </row>
    <row r="40" spans="1:3">
      <c r="A40" t="s">
        <v>580</v>
      </c>
      <c r="B40">
        <f>AVERAGE(3140,3290)</f>
        <v>3215</v>
      </c>
      <c r="C40" t="s">
        <v>579</v>
      </c>
    </row>
    <row r="41" spans="1:3">
      <c r="A41" t="s">
        <v>581</v>
      </c>
      <c r="B41">
        <f>AVERAGE(B39:B40)</f>
        <v>3195</v>
      </c>
      <c r="C41" t="s">
        <v>579</v>
      </c>
    </row>
    <row r="42" spans="1:3">
      <c r="B42" s="12">
        <v>3.9656699999999998</v>
      </c>
      <c r="C42" t="s">
        <v>575</v>
      </c>
    </row>
    <row r="43" spans="1:3">
      <c r="B43" s="48">
        <f>B41*B42</f>
        <v>12670.315649999999</v>
      </c>
      <c r="C43" t="s">
        <v>582</v>
      </c>
    </row>
    <row r="44" spans="1:3">
      <c r="B44" s="7">
        <f>B43*1000</f>
        <v>12670315.649999999</v>
      </c>
      <c r="C44" t="s">
        <v>583</v>
      </c>
    </row>
    <row r="46" spans="1:3">
      <c r="A46" s="18" t="s">
        <v>584</v>
      </c>
      <c r="B46" s="17"/>
      <c r="C46" s="17"/>
    </row>
    <row r="47" spans="1:3">
      <c r="B47">
        <v>5670000</v>
      </c>
      <c r="C47" t="s">
        <v>585</v>
      </c>
    </row>
    <row r="48" spans="1:3">
      <c r="B48" s="48">
        <f>B47/B34</f>
        <v>35663.225930624649</v>
      </c>
      <c r="C48" t="s">
        <v>586</v>
      </c>
    </row>
    <row r="50" spans="1:3">
      <c r="A50" s="18" t="s">
        <v>587</v>
      </c>
      <c r="B50" s="17"/>
      <c r="C50" s="17"/>
    </row>
    <row r="51" spans="1:3">
      <c r="B51">
        <v>10700</v>
      </c>
      <c r="C51" t="s">
        <v>579</v>
      </c>
    </row>
    <row r="52" spans="1:3">
      <c r="B52">
        <v>8.5299999999999994</v>
      </c>
      <c r="C52" t="s">
        <v>588</v>
      </c>
    </row>
    <row r="53" spans="1:3">
      <c r="B53" s="7">
        <f>B51*1000/B52</f>
        <v>1254396.248534584</v>
      </c>
      <c r="C53" t="s">
        <v>589</v>
      </c>
    </row>
    <row r="54" spans="1:3">
      <c r="B54" s="7">
        <f>B53*B35</f>
        <v>4974521.5709261429</v>
      </c>
      <c r="C54" t="s">
        <v>585</v>
      </c>
    </row>
    <row r="55" spans="1:3">
      <c r="B55" s="7">
        <f>B54/B34</f>
        <v>31288.798356385338</v>
      </c>
      <c r="C55" t="s">
        <v>586</v>
      </c>
    </row>
    <row r="57" spans="1:3">
      <c r="A57" s="18" t="s">
        <v>590</v>
      </c>
      <c r="B57" s="17"/>
      <c r="C57" s="17"/>
    </row>
    <row r="58" spans="1:3">
      <c r="B58">
        <v>5.8170000000000002</v>
      </c>
      <c r="C58" t="s">
        <v>591</v>
      </c>
    </row>
    <row r="59" spans="1:3">
      <c r="B59">
        <f>B58/B34</f>
        <v>3.6587828084381581E-2</v>
      </c>
      <c r="C59" t="s">
        <v>592</v>
      </c>
    </row>
    <row r="60" spans="1:3">
      <c r="B60" s="7">
        <f>B59*10^6</f>
        <v>36587.828084381581</v>
      </c>
      <c r="C60" t="s">
        <v>593</v>
      </c>
    </row>
    <row r="61" spans="1:3">
      <c r="B61" s="7"/>
    </row>
    <row r="62" spans="1:3">
      <c r="A62" s="18" t="s">
        <v>594</v>
      </c>
      <c r="B62" s="49"/>
      <c r="C62" s="17"/>
    </row>
    <row r="63" spans="1:3">
      <c r="B63">
        <v>14.2</v>
      </c>
      <c r="C63" t="s">
        <v>595</v>
      </c>
    </row>
    <row r="64" spans="1:3">
      <c r="B64">
        <v>11300</v>
      </c>
      <c r="C64" t="s">
        <v>579</v>
      </c>
    </row>
    <row r="65" spans="1:3">
      <c r="B65">
        <f>B63*B64</f>
        <v>160460</v>
      </c>
      <c r="C65" t="s">
        <v>596</v>
      </c>
    </row>
    <row r="66" spans="1:3">
      <c r="B66" s="7">
        <f>B65*B35</f>
        <v>636331.40819999995</v>
      </c>
      <c r="C66" t="s">
        <v>597</v>
      </c>
    </row>
    <row r="68" spans="1:3">
      <c r="A68" s="18" t="s">
        <v>598</v>
      </c>
      <c r="B68" s="17"/>
      <c r="C68" s="17"/>
    </row>
    <row r="69" spans="1:3">
      <c r="B69">
        <v>36</v>
      </c>
      <c r="C69" t="s">
        <v>599</v>
      </c>
    </row>
    <row r="70" spans="1:3">
      <c r="B70">
        <f>B69*10^6</f>
        <v>36000000</v>
      </c>
      <c r="C70" t="s">
        <v>600</v>
      </c>
    </row>
    <row r="72" spans="1:3">
      <c r="A72" s="18" t="s">
        <v>486</v>
      </c>
      <c r="B72" s="17"/>
      <c r="C72" s="17"/>
    </row>
    <row r="73" spans="1:3">
      <c r="B73">
        <v>6500</v>
      </c>
      <c r="C73" t="s">
        <v>579</v>
      </c>
    </row>
    <row r="74" spans="1:3">
      <c r="B74">
        <f>B35*B73</f>
        <v>25776.855</v>
      </c>
      <c r="C74" t="s">
        <v>582</v>
      </c>
    </row>
    <row r="75" spans="1:3">
      <c r="B75">
        <f>B74*1000</f>
        <v>25776855</v>
      </c>
      <c r="C75" t="s">
        <v>583</v>
      </c>
    </row>
    <row r="77" spans="1:3">
      <c r="A77" s="18" t="s">
        <v>601</v>
      </c>
      <c r="B77" s="17"/>
      <c r="C77" s="17"/>
    </row>
    <row r="78" spans="1:3">
      <c r="B78">
        <v>5.8</v>
      </c>
      <c r="C78" t="s">
        <v>602</v>
      </c>
    </row>
    <row r="79" spans="1:3">
      <c r="B79">
        <f>B78*10^6</f>
        <v>5800000</v>
      </c>
      <c r="C79" t="s">
        <v>603</v>
      </c>
    </row>
    <row r="81" spans="1:4">
      <c r="A81" s="18" t="s">
        <v>604</v>
      </c>
      <c r="B81" s="17"/>
      <c r="C81" s="17"/>
    </row>
    <row r="82" spans="1:4">
      <c r="A82" t="s">
        <v>605</v>
      </c>
      <c r="B82" s="50">
        <v>76330</v>
      </c>
      <c r="C82" t="s">
        <v>606</v>
      </c>
      <c r="D82" s="4" t="s">
        <v>607</v>
      </c>
    </row>
    <row r="83" spans="1:4">
      <c r="A83" t="s">
        <v>608</v>
      </c>
      <c r="B83" s="50">
        <v>84530</v>
      </c>
      <c r="C83" t="s">
        <v>606</v>
      </c>
    </row>
    <row r="84" spans="1:4">
      <c r="A84" t="s">
        <v>609</v>
      </c>
      <c r="B84" s="50">
        <f>AVERAGE(B82:B83)</f>
        <v>80430</v>
      </c>
      <c r="C84" t="s">
        <v>606</v>
      </c>
    </row>
    <row r="85" spans="1:4">
      <c r="B85">
        <v>3.7854100000000002</v>
      </c>
      <c r="C85" t="s">
        <v>610</v>
      </c>
    </row>
    <row r="86" spans="1:4">
      <c r="B86" s="48">
        <f>B84/B85</f>
        <v>21247.36818468805</v>
      </c>
      <c r="C86" t="s">
        <v>593</v>
      </c>
    </row>
  </sheetData>
  <mergeCells count="1">
    <mergeCell ref="A31:B31"/>
  </mergeCells>
  <hyperlinks>
    <hyperlink ref="D82" r:id="rId1" xr:uid="{2D0831BB-78FB-410E-98FA-DF60600196B7}"/>
  </hyperlinks>
  <pageMargins left="0.7" right="0.7" top="0.75" bottom="0.75" header="0.3" footer="0.3"/>
  <pageSetup orientation="portrait"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8"/>
  </sheetPr>
  <dimension ref="A1:AH2540"/>
  <sheetViews>
    <sheetView topLeftCell="B1" workbookViewId="0"/>
  </sheetViews>
  <sheetFormatPr defaultColWidth="9" defaultRowHeight="15" customHeight="1"/>
  <cols>
    <col min="1" max="1" width="21" hidden="1" customWidth="1"/>
    <col min="2" max="2" width="45.7109375" customWidth="1"/>
    <col min="34" max="34" width="8.5703125" bestFit="1" customWidth="1"/>
  </cols>
  <sheetData>
    <row r="1" spans="1:34" ht="15" customHeight="1" thickBot="1">
      <c r="B1" s="190" t="s">
        <v>611</v>
      </c>
      <c r="C1" s="191">
        <v>2020</v>
      </c>
      <c r="D1" s="191">
        <v>2021</v>
      </c>
      <c r="E1" s="191">
        <v>2022</v>
      </c>
      <c r="F1" s="191">
        <v>2023</v>
      </c>
      <c r="G1" s="191">
        <v>2024</v>
      </c>
      <c r="H1" s="191">
        <v>2025</v>
      </c>
      <c r="I1" s="191">
        <v>2026</v>
      </c>
      <c r="J1" s="191">
        <v>2027</v>
      </c>
      <c r="K1" s="191">
        <v>2028</v>
      </c>
      <c r="L1" s="191">
        <v>2029</v>
      </c>
      <c r="M1" s="191">
        <v>2030</v>
      </c>
      <c r="N1" s="191">
        <v>2031</v>
      </c>
      <c r="O1" s="191">
        <v>2032</v>
      </c>
      <c r="P1" s="191">
        <v>2033</v>
      </c>
      <c r="Q1" s="191">
        <v>2034</v>
      </c>
      <c r="R1" s="191">
        <v>2035</v>
      </c>
      <c r="S1" s="191">
        <v>2036</v>
      </c>
      <c r="T1" s="191">
        <v>2037</v>
      </c>
      <c r="U1" s="191">
        <v>2038</v>
      </c>
      <c r="V1" s="191">
        <v>2039</v>
      </c>
      <c r="W1" s="191">
        <v>2040</v>
      </c>
      <c r="X1" s="191">
        <v>2041</v>
      </c>
      <c r="Y1" s="191">
        <v>2042</v>
      </c>
      <c r="Z1" s="191">
        <v>2043</v>
      </c>
      <c r="AA1" s="191">
        <v>2044</v>
      </c>
      <c r="AB1" s="191">
        <v>2045</v>
      </c>
      <c r="AC1" s="191">
        <v>2046</v>
      </c>
      <c r="AD1" s="191">
        <v>2047</v>
      </c>
      <c r="AE1" s="191">
        <v>2048</v>
      </c>
      <c r="AF1" s="191">
        <v>2049</v>
      </c>
      <c r="AG1" s="191">
        <v>2050</v>
      </c>
    </row>
    <row r="2" spans="1:34" ht="15" customHeight="1" thickTop="1"/>
    <row r="3" spans="1:34" ht="15" customHeight="1">
      <c r="C3" s="192" t="s">
        <v>612</v>
      </c>
      <c r="D3" s="192" t="s">
        <v>104</v>
      </c>
      <c r="E3" s="193"/>
      <c r="F3" s="193"/>
      <c r="G3" s="193"/>
      <c r="H3" s="193"/>
    </row>
    <row r="4" spans="1:34" ht="15" customHeight="1">
      <c r="C4" s="192" t="s">
        <v>613</v>
      </c>
      <c r="D4" s="192" t="s">
        <v>614</v>
      </c>
      <c r="E4" s="193"/>
      <c r="F4" s="193"/>
      <c r="G4" s="192" t="s">
        <v>615</v>
      </c>
      <c r="H4" s="193"/>
    </row>
    <row r="5" spans="1:34" ht="15" customHeight="1">
      <c r="C5" s="192" t="s">
        <v>616</v>
      </c>
      <c r="D5" s="192" t="s">
        <v>617</v>
      </c>
      <c r="E5" s="193"/>
      <c r="F5" s="193"/>
      <c r="G5" s="193"/>
      <c r="H5" s="193"/>
    </row>
    <row r="6" spans="1:34" ht="15" customHeight="1">
      <c r="C6" s="192" t="s">
        <v>618</v>
      </c>
      <c r="D6" s="193"/>
      <c r="E6" s="192" t="s">
        <v>619</v>
      </c>
      <c r="F6" s="193"/>
      <c r="G6" s="193"/>
      <c r="H6" s="193"/>
    </row>
    <row r="10" spans="1:34" ht="15" customHeight="1">
      <c r="A10" s="14" t="s">
        <v>620</v>
      </c>
      <c r="B10" s="194" t="s">
        <v>621</v>
      </c>
      <c r="AH10" s="195" t="s">
        <v>622</v>
      </c>
    </row>
    <row r="11" spans="1:34" ht="15" customHeight="1">
      <c r="B11" s="190" t="s">
        <v>623</v>
      </c>
      <c r="AH11" s="195" t="s">
        <v>624</v>
      </c>
    </row>
    <row r="12" spans="1:34" ht="15" customHeight="1">
      <c r="B12" s="190"/>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195" t="s">
        <v>625</v>
      </c>
    </row>
    <row r="13" spans="1:34" ht="15" customHeight="1" thickBot="1">
      <c r="B13" s="191"/>
      <c r="C13" s="191">
        <v>2020</v>
      </c>
      <c r="D13" s="191">
        <v>2021</v>
      </c>
      <c r="E13" s="191">
        <v>2022</v>
      </c>
      <c r="F13" s="191">
        <v>2023</v>
      </c>
      <c r="G13" s="191">
        <v>2024</v>
      </c>
      <c r="H13" s="191">
        <v>2025</v>
      </c>
      <c r="I13" s="191">
        <v>2026</v>
      </c>
      <c r="J13" s="191">
        <v>2027</v>
      </c>
      <c r="K13" s="191">
        <v>2028</v>
      </c>
      <c r="L13" s="191">
        <v>2029</v>
      </c>
      <c r="M13" s="191">
        <v>2030</v>
      </c>
      <c r="N13" s="191">
        <v>2031</v>
      </c>
      <c r="O13" s="191">
        <v>2032</v>
      </c>
      <c r="P13" s="191">
        <v>2033</v>
      </c>
      <c r="Q13" s="191">
        <v>2034</v>
      </c>
      <c r="R13" s="191">
        <v>2035</v>
      </c>
      <c r="S13" s="191">
        <v>2036</v>
      </c>
      <c r="T13" s="191">
        <v>2037</v>
      </c>
      <c r="U13" s="191">
        <v>2038</v>
      </c>
      <c r="V13" s="191">
        <v>2039</v>
      </c>
      <c r="W13" s="191">
        <v>2040</v>
      </c>
      <c r="X13" s="191">
        <v>2041</v>
      </c>
      <c r="Y13" s="191">
        <v>2042</v>
      </c>
      <c r="Z13" s="191">
        <v>2043</v>
      </c>
      <c r="AA13" s="191">
        <v>2044</v>
      </c>
      <c r="AB13" s="191">
        <v>2045</v>
      </c>
      <c r="AC13" s="191">
        <v>2046</v>
      </c>
      <c r="AD13" s="191">
        <v>2047</v>
      </c>
      <c r="AE13" s="191">
        <v>2048</v>
      </c>
      <c r="AF13" s="191">
        <v>2049</v>
      </c>
      <c r="AG13" s="191">
        <v>2050</v>
      </c>
      <c r="AH13" s="196" t="s">
        <v>626</v>
      </c>
    </row>
    <row r="14" spans="1:34" ht="15" customHeight="1" thickTop="1">
      <c r="B14" s="197" t="s">
        <v>627</v>
      </c>
    </row>
    <row r="15" spans="1:34" ht="15" customHeight="1">
      <c r="B15" s="197" t="s">
        <v>628</v>
      </c>
    </row>
    <row r="16" spans="1:34" ht="15" customHeight="1">
      <c r="A16" s="14" t="s">
        <v>629</v>
      </c>
      <c r="B16" s="198" t="s">
        <v>630</v>
      </c>
      <c r="C16" s="199">
        <v>6.6360000000000001</v>
      </c>
      <c r="D16" s="199">
        <v>6.6360000000000001</v>
      </c>
      <c r="E16" s="199">
        <v>6.6360000000000001</v>
      </c>
      <c r="F16" s="199">
        <v>6.6360000000000001</v>
      </c>
      <c r="G16" s="199">
        <v>6.6360000000000001</v>
      </c>
      <c r="H16" s="199">
        <v>6.6360000000000001</v>
      </c>
      <c r="I16" s="199">
        <v>6.6360000000000001</v>
      </c>
      <c r="J16" s="199">
        <v>6.6360000000000001</v>
      </c>
      <c r="K16" s="199">
        <v>6.6360000000000001</v>
      </c>
      <c r="L16" s="199">
        <v>6.6360000000000001</v>
      </c>
      <c r="M16" s="199">
        <v>6.6360000000000001</v>
      </c>
      <c r="N16" s="199">
        <v>6.6360000000000001</v>
      </c>
      <c r="O16" s="199">
        <v>6.6360000000000001</v>
      </c>
      <c r="P16" s="199">
        <v>6.6360000000000001</v>
      </c>
      <c r="Q16" s="199">
        <v>6.6360000000000001</v>
      </c>
      <c r="R16" s="199">
        <v>6.6360000000000001</v>
      </c>
      <c r="S16" s="199">
        <v>6.6360000000000001</v>
      </c>
      <c r="T16" s="199">
        <v>6.6360000000000001</v>
      </c>
      <c r="U16" s="199">
        <v>6.6360000000000001</v>
      </c>
      <c r="V16" s="199">
        <v>6.6360000000000001</v>
      </c>
      <c r="W16" s="199">
        <v>6.6360000000000001</v>
      </c>
      <c r="X16" s="199">
        <v>6.6360000000000001</v>
      </c>
      <c r="Y16" s="199">
        <v>6.6360000000000001</v>
      </c>
      <c r="Z16" s="199">
        <v>6.6360000000000001</v>
      </c>
      <c r="AA16" s="199">
        <v>6.6360000000000001</v>
      </c>
      <c r="AB16" s="199">
        <v>6.6360000000000001</v>
      </c>
      <c r="AC16" s="199">
        <v>6.6360000000000001</v>
      </c>
      <c r="AD16" s="199">
        <v>6.6360000000000001</v>
      </c>
      <c r="AE16" s="199">
        <v>6.6360000000000001</v>
      </c>
      <c r="AF16" s="199">
        <v>6.6360000000000001</v>
      </c>
      <c r="AG16" s="199">
        <v>6.6360000000000001</v>
      </c>
      <c r="AH16" s="200">
        <v>0</v>
      </c>
    </row>
    <row r="17" spans="1:34" ht="15" customHeight="1">
      <c r="A17" s="14" t="s">
        <v>631</v>
      </c>
      <c r="B17" s="198" t="s">
        <v>632</v>
      </c>
      <c r="C17" s="199">
        <v>5.048</v>
      </c>
      <c r="D17" s="199">
        <v>5.048</v>
      </c>
      <c r="E17" s="199">
        <v>5.048</v>
      </c>
      <c r="F17" s="199">
        <v>5.048</v>
      </c>
      <c r="G17" s="199">
        <v>5.048</v>
      </c>
      <c r="H17" s="199">
        <v>5.048</v>
      </c>
      <c r="I17" s="199">
        <v>5.048</v>
      </c>
      <c r="J17" s="199">
        <v>5.048</v>
      </c>
      <c r="K17" s="199">
        <v>5.048</v>
      </c>
      <c r="L17" s="199">
        <v>5.048</v>
      </c>
      <c r="M17" s="199">
        <v>5.048</v>
      </c>
      <c r="N17" s="199">
        <v>5.048</v>
      </c>
      <c r="O17" s="199">
        <v>5.048</v>
      </c>
      <c r="P17" s="199">
        <v>5.048</v>
      </c>
      <c r="Q17" s="199">
        <v>5.048</v>
      </c>
      <c r="R17" s="199">
        <v>5.048</v>
      </c>
      <c r="S17" s="199">
        <v>5.048</v>
      </c>
      <c r="T17" s="199">
        <v>5.048</v>
      </c>
      <c r="U17" s="199">
        <v>5.048</v>
      </c>
      <c r="V17" s="199">
        <v>5.048</v>
      </c>
      <c r="W17" s="199">
        <v>5.048</v>
      </c>
      <c r="X17" s="199">
        <v>5.048</v>
      </c>
      <c r="Y17" s="199">
        <v>5.048</v>
      </c>
      <c r="Z17" s="199">
        <v>5.048</v>
      </c>
      <c r="AA17" s="199">
        <v>5.048</v>
      </c>
      <c r="AB17" s="199">
        <v>5.048</v>
      </c>
      <c r="AC17" s="199">
        <v>5.048</v>
      </c>
      <c r="AD17" s="199">
        <v>5.048</v>
      </c>
      <c r="AE17" s="199">
        <v>5.048</v>
      </c>
      <c r="AF17" s="199">
        <v>5.048</v>
      </c>
      <c r="AG17" s="199">
        <v>5.048</v>
      </c>
      <c r="AH17" s="200">
        <v>0</v>
      </c>
    </row>
    <row r="18" spans="1:34" ht="15" customHeight="1">
      <c r="A18" s="14" t="s">
        <v>633</v>
      </c>
      <c r="B18" s="198" t="s">
        <v>634</v>
      </c>
      <c r="C18" s="199">
        <v>5.359</v>
      </c>
      <c r="D18" s="199">
        <v>5.359</v>
      </c>
      <c r="E18" s="199">
        <v>5.359</v>
      </c>
      <c r="F18" s="199">
        <v>5.359</v>
      </c>
      <c r="G18" s="199">
        <v>5.359</v>
      </c>
      <c r="H18" s="199">
        <v>5.359</v>
      </c>
      <c r="I18" s="199">
        <v>5.359</v>
      </c>
      <c r="J18" s="199">
        <v>5.359</v>
      </c>
      <c r="K18" s="199">
        <v>5.359</v>
      </c>
      <c r="L18" s="199">
        <v>5.359</v>
      </c>
      <c r="M18" s="199">
        <v>5.359</v>
      </c>
      <c r="N18" s="199">
        <v>5.359</v>
      </c>
      <c r="O18" s="199">
        <v>5.359</v>
      </c>
      <c r="P18" s="199">
        <v>5.359</v>
      </c>
      <c r="Q18" s="199">
        <v>5.359</v>
      </c>
      <c r="R18" s="199">
        <v>5.359</v>
      </c>
      <c r="S18" s="199">
        <v>5.359</v>
      </c>
      <c r="T18" s="199">
        <v>5.359</v>
      </c>
      <c r="U18" s="199">
        <v>5.359</v>
      </c>
      <c r="V18" s="199">
        <v>5.359</v>
      </c>
      <c r="W18" s="199">
        <v>5.359</v>
      </c>
      <c r="X18" s="199">
        <v>5.359</v>
      </c>
      <c r="Y18" s="199">
        <v>5.359</v>
      </c>
      <c r="Z18" s="199">
        <v>5.359</v>
      </c>
      <c r="AA18" s="199">
        <v>5.359</v>
      </c>
      <c r="AB18" s="199">
        <v>5.359</v>
      </c>
      <c r="AC18" s="199">
        <v>5.359</v>
      </c>
      <c r="AD18" s="199">
        <v>5.359</v>
      </c>
      <c r="AE18" s="199">
        <v>5.359</v>
      </c>
      <c r="AF18" s="199">
        <v>5.359</v>
      </c>
      <c r="AG18" s="199">
        <v>5.359</v>
      </c>
      <c r="AH18" s="200">
        <v>0</v>
      </c>
    </row>
    <row r="19" spans="1:34" ht="15" customHeight="1">
      <c r="A19" s="14" t="s">
        <v>635</v>
      </c>
      <c r="B19" s="198" t="s">
        <v>636</v>
      </c>
      <c r="C19" s="199">
        <v>5.8250000000000002</v>
      </c>
      <c r="D19" s="199">
        <v>5.8250000000000002</v>
      </c>
      <c r="E19" s="199">
        <v>5.8250000000000002</v>
      </c>
      <c r="F19" s="199">
        <v>5.8250000000000002</v>
      </c>
      <c r="G19" s="199">
        <v>5.8250000000000002</v>
      </c>
      <c r="H19" s="199">
        <v>5.8250000000000002</v>
      </c>
      <c r="I19" s="199">
        <v>5.8250000000000002</v>
      </c>
      <c r="J19" s="199">
        <v>5.8250000000000002</v>
      </c>
      <c r="K19" s="199">
        <v>5.8250000000000002</v>
      </c>
      <c r="L19" s="199">
        <v>5.8250000000000002</v>
      </c>
      <c r="M19" s="199">
        <v>5.8250000000000002</v>
      </c>
      <c r="N19" s="199">
        <v>5.8250000000000002</v>
      </c>
      <c r="O19" s="199">
        <v>5.8250000000000002</v>
      </c>
      <c r="P19" s="199">
        <v>5.8250000000000002</v>
      </c>
      <c r="Q19" s="199">
        <v>5.8250000000000002</v>
      </c>
      <c r="R19" s="199">
        <v>5.8250000000000002</v>
      </c>
      <c r="S19" s="199">
        <v>5.8250000000000002</v>
      </c>
      <c r="T19" s="199">
        <v>5.8250000000000002</v>
      </c>
      <c r="U19" s="199">
        <v>5.8250000000000002</v>
      </c>
      <c r="V19" s="199">
        <v>5.8250000000000002</v>
      </c>
      <c r="W19" s="199">
        <v>5.8250000000000002</v>
      </c>
      <c r="X19" s="199">
        <v>5.8250000000000002</v>
      </c>
      <c r="Y19" s="199">
        <v>5.8250000000000002</v>
      </c>
      <c r="Z19" s="199">
        <v>5.8250000000000002</v>
      </c>
      <c r="AA19" s="199">
        <v>5.8250000000000002</v>
      </c>
      <c r="AB19" s="199">
        <v>5.8250000000000002</v>
      </c>
      <c r="AC19" s="199">
        <v>5.8250000000000002</v>
      </c>
      <c r="AD19" s="199">
        <v>5.8250000000000002</v>
      </c>
      <c r="AE19" s="199">
        <v>5.8250000000000002</v>
      </c>
      <c r="AF19" s="199">
        <v>5.8250000000000002</v>
      </c>
      <c r="AG19" s="199">
        <v>5.8250000000000002</v>
      </c>
      <c r="AH19" s="200">
        <v>0</v>
      </c>
    </row>
    <row r="20" spans="1:34" ht="15" customHeight="1">
      <c r="A20" s="14" t="s">
        <v>637</v>
      </c>
      <c r="B20" s="198" t="s">
        <v>638</v>
      </c>
      <c r="C20" s="199">
        <v>5.7722249999999997</v>
      </c>
      <c r="D20" s="199">
        <v>5.7704339999999998</v>
      </c>
      <c r="E20" s="199">
        <v>5.7694679999999998</v>
      </c>
      <c r="F20" s="199">
        <v>5.7695970000000001</v>
      </c>
      <c r="G20" s="199">
        <v>5.7700829999999996</v>
      </c>
      <c r="H20" s="199">
        <v>5.7697419999999999</v>
      </c>
      <c r="I20" s="199">
        <v>5.7699959999999999</v>
      </c>
      <c r="J20" s="199">
        <v>5.7706080000000002</v>
      </c>
      <c r="K20" s="199">
        <v>5.7698460000000003</v>
      </c>
      <c r="L20" s="199">
        <v>5.7701969999999996</v>
      </c>
      <c r="M20" s="199">
        <v>5.7697099999999999</v>
      </c>
      <c r="N20" s="199">
        <v>5.7698</v>
      </c>
      <c r="O20" s="199">
        <v>5.7694869999999998</v>
      </c>
      <c r="P20" s="199">
        <v>5.7695980000000002</v>
      </c>
      <c r="Q20" s="199">
        <v>5.7694359999999998</v>
      </c>
      <c r="R20" s="199">
        <v>5.7696139999999998</v>
      </c>
      <c r="S20" s="199">
        <v>5.7701029999999998</v>
      </c>
      <c r="T20" s="199">
        <v>5.769971</v>
      </c>
      <c r="U20" s="199">
        <v>5.7701409999999997</v>
      </c>
      <c r="V20" s="199">
        <v>5.7698689999999999</v>
      </c>
      <c r="W20" s="199">
        <v>5.770143</v>
      </c>
      <c r="X20" s="199">
        <v>5.7702980000000004</v>
      </c>
      <c r="Y20" s="199">
        <v>5.7705109999999999</v>
      </c>
      <c r="Z20" s="199">
        <v>5.7700509999999996</v>
      </c>
      <c r="AA20" s="199">
        <v>5.7695379999999998</v>
      </c>
      <c r="AB20" s="199">
        <v>5.7692560000000004</v>
      </c>
      <c r="AC20" s="199">
        <v>5.770041</v>
      </c>
      <c r="AD20" s="199">
        <v>5.7690229999999998</v>
      </c>
      <c r="AE20" s="199">
        <v>5.7687850000000003</v>
      </c>
      <c r="AF20" s="199">
        <v>5.7686109999999999</v>
      </c>
      <c r="AG20" s="199">
        <v>5.7680179999999996</v>
      </c>
      <c r="AH20" s="200">
        <v>-2.4000000000000001E-5</v>
      </c>
    </row>
    <row r="21" spans="1:34" ht="15" customHeight="1">
      <c r="A21" s="14" t="s">
        <v>639</v>
      </c>
      <c r="B21" s="198" t="s">
        <v>640</v>
      </c>
      <c r="C21" s="199">
        <v>5.7722249999999997</v>
      </c>
      <c r="D21" s="199">
        <v>5.7704339999999998</v>
      </c>
      <c r="E21" s="199">
        <v>5.7694679999999998</v>
      </c>
      <c r="F21" s="199">
        <v>5.7695970000000001</v>
      </c>
      <c r="G21" s="199">
        <v>5.7700829999999996</v>
      </c>
      <c r="H21" s="199">
        <v>5.7697419999999999</v>
      </c>
      <c r="I21" s="199">
        <v>5.7699959999999999</v>
      </c>
      <c r="J21" s="199">
        <v>5.7706080000000002</v>
      </c>
      <c r="K21" s="199">
        <v>5.7698460000000003</v>
      </c>
      <c r="L21" s="199">
        <v>5.7701969999999996</v>
      </c>
      <c r="M21" s="199">
        <v>5.7697099999999999</v>
      </c>
      <c r="N21" s="199">
        <v>5.7698</v>
      </c>
      <c r="O21" s="199">
        <v>5.7694869999999998</v>
      </c>
      <c r="P21" s="199">
        <v>5.7695980000000002</v>
      </c>
      <c r="Q21" s="199">
        <v>5.7694359999999998</v>
      </c>
      <c r="R21" s="199">
        <v>5.7696139999999998</v>
      </c>
      <c r="S21" s="199">
        <v>5.7701029999999998</v>
      </c>
      <c r="T21" s="199">
        <v>5.769971</v>
      </c>
      <c r="U21" s="199">
        <v>5.7701409999999997</v>
      </c>
      <c r="V21" s="199">
        <v>5.7698689999999999</v>
      </c>
      <c r="W21" s="199">
        <v>5.770143</v>
      </c>
      <c r="X21" s="199">
        <v>5.7702980000000004</v>
      </c>
      <c r="Y21" s="199">
        <v>5.7705109999999999</v>
      </c>
      <c r="Z21" s="199">
        <v>5.7700509999999996</v>
      </c>
      <c r="AA21" s="199">
        <v>5.7695379999999998</v>
      </c>
      <c r="AB21" s="199">
        <v>5.7692560000000004</v>
      </c>
      <c r="AC21" s="199">
        <v>5.770041</v>
      </c>
      <c r="AD21" s="199">
        <v>5.7690229999999998</v>
      </c>
      <c r="AE21" s="199">
        <v>5.7687850000000003</v>
      </c>
      <c r="AF21" s="199">
        <v>5.7686109999999999</v>
      </c>
      <c r="AG21" s="199">
        <v>5.7680179999999996</v>
      </c>
      <c r="AH21" s="200">
        <v>-2.4000000000000001E-5</v>
      </c>
    </row>
    <row r="22" spans="1:34" ht="15" customHeight="1">
      <c r="A22" s="14" t="s">
        <v>641</v>
      </c>
      <c r="B22" s="198" t="s">
        <v>642</v>
      </c>
      <c r="C22" s="199">
        <v>5.7722249999999997</v>
      </c>
      <c r="D22" s="199">
        <v>5.7704339999999998</v>
      </c>
      <c r="E22" s="199">
        <v>5.7694679999999998</v>
      </c>
      <c r="F22" s="199">
        <v>5.7695970000000001</v>
      </c>
      <c r="G22" s="199">
        <v>5.7700829999999996</v>
      </c>
      <c r="H22" s="199">
        <v>5.7697419999999999</v>
      </c>
      <c r="I22" s="199">
        <v>5.7699959999999999</v>
      </c>
      <c r="J22" s="199">
        <v>5.7706080000000002</v>
      </c>
      <c r="K22" s="199">
        <v>5.7698460000000003</v>
      </c>
      <c r="L22" s="199">
        <v>5.7701969999999996</v>
      </c>
      <c r="M22" s="199">
        <v>5.7697099999999999</v>
      </c>
      <c r="N22" s="199">
        <v>5.7698</v>
      </c>
      <c r="O22" s="199">
        <v>5.7694869999999998</v>
      </c>
      <c r="P22" s="199">
        <v>5.7695980000000002</v>
      </c>
      <c r="Q22" s="199">
        <v>5.7694359999999998</v>
      </c>
      <c r="R22" s="199">
        <v>5.7696139999999998</v>
      </c>
      <c r="S22" s="199">
        <v>5.7701029999999998</v>
      </c>
      <c r="T22" s="199">
        <v>5.769971</v>
      </c>
      <c r="U22" s="199">
        <v>5.7701409999999997</v>
      </c>
      <c r="V22" s="199">
        <v>5.7698689999999999</v>
      </c>
      <c r="W22" s="199">
        <v>5.770143</v>
      </c>
      <c r="X22" s="199">
        <v>5.7702980000000004</v>
      </c>
      <c r="Y22" s="199">
        <v>5.7705109999999999</v>
      </c>
      <c r="Z22" s="199">
        <v>5.7700509999999996</v>
      </c>
      <c r="AA22" s="199">
        <v>5.7695379999999998</v>
      </c>
      <c r="AB22" s="199">
        <v>5.7692560000000004</v>
      </c>
      <c r="AC22" s="199">
        <v>5.770041</v>
      </c>
      <c r="AD22" s="199">
        <v>5.7690229999999998</v>
      </c>
      <c r="AE22" s="199">
        <v>5.7687850000000003</v>
      </c>
      <c r="AF22" s="199">
        <v>5.7686109999999999</v>
      </c>
      <c r="AG22" s="199">
        <v>5.7680179999999996</v>
      </c>
      <c r="AH22" s="200">
        <v>-2.4000000000000001E-5</v>
      </c>
    </row>
    <row r="23" spans="1:34" ht="15" customHeight="1">
      <c r="A23" s="14" t="s">
        <v>643</v>
      </c>
      <c r="B23" s="198" t="s">
        <v>644</v>
      </c>
      <c r="C23" s="199">
        <v>5.7722249999999997</v>
      </c>
      <c r="D23" s="199">
        <v>5.7704339999999998</v>
      </c>
      <c r="E23" s="199">
        <v>5.7694679999999998</v>
      </c>
      <c r="F23" s="199">
        <v>5.7695970000000001</v>
      </c>
      <c r="G23" s="199">
        <v>5.7700829999999996</v>
      </c>
      <c r="H23" s="199">
        <v>5.7697419999999999</v>
      </c>
      <c r="I23" s="199">
        <v>5.7699959999999999</v>
      </c>
      <c r="J23" s="199">
        <v>5.7706080000000002</v>
      </c>
      <c r="K23" s="199">
        <v>5.7698460000000003</v>
      </c>
      <c r="L23" s="199">
        <v>5.7701969999999996</v>
      </c>
      <c r="M23" s="199">
        <v>5.7697099999999999</v>
      </c>
      <c r="N23" s="199">
        <v>5.7698</v>
      </c>
      <c r="O23" s="199">
        <v>5.7694869999999998</v>
      </c>
      <c r="P23" s="199">
        <v>5.7695980000000002</v>
      </c>
      <c r="Q23" s="199">
        <v>5.7694359999999998</v>
      </c>
      <c r="R23" s="199">
        <v>5.7696139999999998</v>
      </c>
      <c r="S23" s="199">
        <v>5.7701029999999998</v>
      </c>
      <c r="T23" s="199">
        <v>5.769971</v>
      </c>
      <c r="U23" s="199">
        <v>5.7701409999999997</v>
      </c>
      <c r="V23" s="199">
        <v>5.7698689999999999</v>
      </c>
      <c r="W23" s="199">
        <v>5.770143</v>
      </c>
      <c r="X23" s="199">
        <v>5.7702980000000004</v>
      </c>
      <c r="Y23" s="199">
        <v>5.7705109999999999</v>
      </c>
      <c r="Z23" s="199">
        <v>5.7700509999999996</v>
      </c>
      <c r="AA23" s="199">
        <v>5.7695379999999998</v>
      </c>
      <c r="AB23" s="199">
        <v>5.7692560000000004</v>
      </c>
      <c r="AC23" s="199">
        <v>5.770041</v>
      </c>
      <c r="AD23" s="199">
        <v>5.7690229999999998</v>
      </c>
      <c r="AE23" s="199">
        <v>5.7687850000000003</v>
      </c>
      <c r="AF23" s="199">
        <v>5.7686109999999999</v>
      </c>
      <c r="AG23" s="199">
        <v>5.7680179999999996</v>
      </c>
      <c r="AH23" s="200">
        <v>-2.4000000000000001E-5</v>
      </c>
    </row>
    <row r="24" spans="1:34" ht="15" customHeight="1">
      <c r="A24" s="14" t="s">
        <v>645</v>
      </c>
      <c r="B24" s="198" t="s">
        <v>646</v>
      </c>
      <c r="C24" s="199">
        <v>5.7722249999999997</v>
      </c>
      <c r="D24" s="199">
        <v>5.7704339999999998</v>
      </c>
      <c r="E24" s="199">
        <v>5.7694679999999998</v>
      </c>
      <c r="F24" s="199">
        <v>5.7695970000000001</v>
      </c>
      <c r="G24" s="199">
        <v>5.7700829999999996</v>
      </c>
      <c r="H24" s="199">
        <v>5.7697419999999999</v>
      </c>
      <c r="I24" s="199">
        <v>5.7699959999999999</v>
      </c>
      <c r="J24" s="199">
        <v>5.7706080000000002</v>
      </c>
      <c r="K24" s="199">
        <v>5.7698460000000003</v>
      </c>
      <c r="L24" s="199">
        <v>5.7701969999999996</v>
      </c>
      <c r="M24" s="199">
        <v>5.7697099999999999</v>
      </c>
      <c r="N24" s="199">
        <v>5.7698</v>
      </c>
      <c r="O24" s="199">
        <v>5.7694869999999998</v>
      </c>
      <c r="P24" s="199">
        <v>5.7695980000000002</v>
      </c>
      <c r="Q24" s="199">
        <v>5.7694359999999998</v>
      </c>
      <c r="R24" s="199">
        <v>5.7696139999999998</v>
      </c>
      <c r="S24" s="199">
        <v>5.7701029999999998</v>
      </c>
      <c r="T24" s="199">
        <v>5.769971</v>
      </c>
      <c r="U24" s="199">
        <v>5.7701409999999997</v>
      </c>
      <c r="V24" s="199">
        <v>5.7698689999999999</v>
      </c>
      <c r="W24" s="199">
        <v>5.770143</v>
      </c>
      <c r="X24" s="199">
        <v>5.7702980000000004</v>
      </c>
      <c r="Y24" s="199">
        <v>5.7705109999999999</v>
      </c>
      <c r="Z24" s="199">
        <v>5.7700509999999996</v>
      </c>
      <c r="AA24" s="199">
        <v>5.7695379999999998</v>
      </c>
      <c r="AB24" s="199">
        <v>5.7692560000000004</v>
      </c>
      <c r="AC24" s="199">
        <v>5.770041</v>
      </c>
      <c r="AD24" s="199">
        <v>5.7690229999999998</v>
      </c>
      <c r="AE24" s="199">
        <v>5.7687850000000003</v>
      </c>
      <c r="AF24" s="199">
        <v>5.7686109999999999</v>
      </c>
      <c r="AG24" s="199">
        <v>5.7680179999999996</v>
      </c>
      <c r="AH24" s="200">
        <v>-2.4000000000000001E-5</v>
      </c>
    </row>
    <row r="25" spans="1:34" ht="15" customHeight="1">
      <c r="A25" s="14" t="s">
        <v>647</v>
      </c>
      <c r="B25" s="198" t="s">
        <v>648</v>
      </c>
      <c r="C25" s="199">
        <v>5.7722259999999999</v>
      </c>
      <c r="D25" s="199">
        <v>5.7704339999999998</v>
      </c>
      <c r="E25" s="199">
        <v>5.7694679999999998</v>
      </c>
      <c r="F25" s="199">
        <v>5.7695970000000001</v>
      </c>
      <c r="G25" s="199">
        <v>5.7700829999999996</v>
      </c>
      <c r="H25" s="199">
        <v>5.7697419999999999</v>
      </c>
      <c r="I25" s="199">
        <v>5.769997</v>
      </c>
      <c r="J25" s="199">
        <v>5.770607</v>
      </c>
      <c r="K25" s="199">
        <v>5.7698450000000001</v>
      </c>
      <c r="L25" s="199">
        <v>5.7701960000000003</v>
      </c>
      <c r="M25" s="199">
        <v>5.7697099999999999</v>
      </c>
      <c r="N25" s="199">
        <v>5.7698</v>
      </c>
      <c r="O25" s="199">
        <v>5.7694869999999998</v>
      </c>
      <c r="P25" s="199">
        <v>5.7695980000000002</v>
      </c>
      <c r="Q25" s="199">
        <v>5.7694359999999998</v>
      </c>
      <c r="R25" s="199">
        <v>5.7696139999999998</v>
      </c>
      <c r="S25" s="199">
        <v>5.7701029999999998</v>
      </c>
      <c r="T25" s="199">
        <v>5.769971</v>
      </c>
      <c r="U25" s="199">
        <v>5.7701409999999997</v>
      </c>
      <c r="V25" s="199">
        <v>5.7698689999999999</v>
      </c>
      <c r="W25" s="199">
        <v>5.770143</v>
      </c>
      <c r="X25" s="199">
        <v>5.7702980000000004</v>
      </c>
      <c r="Y25" s="199">
        <v>5.7705109999999999</v>
      </c>
      <c r="Z25" s="199">
        <v>5.7700509999999996</v>
      </c>
      <c r="AA25" s="199">
        <v>5.7695369999999997</v>
      </c>
      <c r="AB25" s="199">
        <v>5.7692560000000004</v>
      </c>
      <c r="AC25" s="199">
        <v>5.7700420000000001</v>
      </c>
      <c r="AD25" s="199">
        <v>5.7690229999999998</v>
      </c>
      <c r="AE25" s="199">
        <v>5.7687850000000003</v>
      </c>
      <c r="AF25" s="199">
        <v>5.7686109999999999</v>
      </c>
      <c r="AG25" s="199">
        <v>5.7680179999999996</v>
      </c>
      <c r="AH25" s="200">
        <v>-2.4000000000000001E-5</v>
      </c>
    </row>
    <row r="26" spans="1:34" ht="15" customHeight="1">
      <c r="A26" s="14" t="s">
        <v>649</v>
      </c>
      <c r="B26" s="198" t="s">
        <v>650</v>
      </c>
      <c r="C26" s="199">
        <v>5.8170000000000002</v>
      </c>
      <c r="D26" s="199">
        <v>5.8170000000000002</v>
      </c>
      <c r="E26" s="199">
        <v>5.8170000000000002</v>
      </c>
      <c r="F26" s="199">
        <v>5.8170000000000002</v>
      </c>
      <c r="G26" s="199">
        <v>5.8170000000000002</v>
      </c>
      <c r="H26" s="199">
        <v>5.8170000000000002</v>
      </c>
      <c r="I26" s="199">
        <v>5.8170000000000002</v>
      </c>
      <c r="J26" s="199">
        <v>5.8170000000000002</v>
      </c>
      <c r="K26" s="199">
        <v>5.8170000000000002</v>
      </c>
      <c r="L26" s="199">
        <v>5.8170000000000002</v>
      </c>
      <c r="M26" s="199">
        <v>5.8170000000000002</v>
      </c>
      <c r="N26" s="199">
        <v>5.8170000000000002</v>
      </c>
      <c r="O26" s="199">
        <v>5.8170000000000002</v>
      </c>
      <c r="P26" s="199">
        <v>5.8170000000000002</v>
      </c>
      <c r="Q26" s="199">
        <v>5.8170000000000002</v>
      </c>
      <c r="R26" s="199">
        <v>5.8170000000000002</v>
      </c>
      <c r="S26" s="199">
        <v>5.8170000000000002</v>
      </c>
      <c r="T26" s="199">
        <v>5.8170000000000002</v>
      </c>
      <c r="U26" s="199">
        <v>5.8170000000000002</v>
      </c>
      <c r="V26" s="199">
        <v>5.8170000000000002</v>
      </c>
      <c r="W26" s="199">
        <v>5.8170000000000002</v>
      </c>
      <c r="X26" s="199">
        <v>5.8170000000000002</v>
      </c>
      <c r="Y26" s="199">
        <v>5.8170000000000002</v>
      </c>
      <c r="Z26" s="199">
        <v>5.8170000000000002</v>
      </c>
      <c r="AA26" s="199">
        <v>5.8170000000000002</v>
      </c>
      <c r="AB26" s="199">
        <v>5.8170000000000002</v>
      </c>
      <c r="AC26" s="199">
        <v>5.8170000000000002</v>
      </c>
      <c r="AD26" s="199">
        <v>5.8170000000000002</v>
      </c>
      <c r="AE26" s="199">
        <v>5.8170000000000002</v>
      </c>
      <c r="AF26" s="199">
        <v>5.8170000000000002</v>
      </c>
      <c r="AG26" s="199">
        <v>5.8170000000000002</v>
      </c>
      <c r="AH26" s="200">
        <v>0</v>
      </c>
    </row>
    <row r="27" spans="1:34" ht="15" customHeight="1">
      <c r="A27" s="14" t="s">
        <v>651</v>
      </c>
      <c r="B27" s="198" t="s">
        <v>652</v>
      </c>
      <c r="C27" s="199">
        <v>5.77</v>
      </c>
      <c r="D27" s="199">
        <v>5.77</v>
      </c>
      <c r="E27" s="199">
        <v>5.77</v>
      </c>
      <c r="F27" s="199">
        <v>5.77</v>
      </c>
      <c r="G27" s="199">
        <v>5.77</v>
      </c>
      <c r="H27" s="199">
        <v>5.77</v>
      </c>
      <c r="I27" s="199">
        <v>5.77</v>
      </c>
      <c r="J27" s="199">
        <v>5.77</v>
      </c>
      <c r="K27" s="199">
        <v>5.77</v>
      </c>
      <c r="L27" s="199">
        <v>5.77</v>
      </c>
      <c r="M27" s="199">
        <v>5.77</v>
      </c>
      <c r="N27" s="199">
        <v>5.77</v>
      </c>
      <c r="O27" s="199">
        <v>5.77</v>
      </c>
      <c r="P27" s="199">
        <v>5.77</v>
      </c>
      <c r="Q27" s="199">
        <v>5.77</v>
      </c>
      <c r="R27" s="199">
        <v>5.77</v>
      </c>
      <c r="S27" s="199">
        <v>5.77</v>
      </c>
      <c r="T27" s="199">
        <v>5.77</v>
      </c>
      <c r="U27" s="199">
        <v>5.77</v>
      </c>
      <c r="V27" s="199">
        <v>5.77</v>
      </c>
      <c r="W27" s="199">
        <v>5.77</v>
      </c>
      <c r="X27" s="199">
        <v>5.77</v>
      </c>
      <c r="Y27" s="199">
        <v>5.77</v>
      </c>
      <c r="Z27" s="199">
        <v>5.77</v>
      </c>
      <c r="AA27" s="199">
        <v>5.77</v>
      </c>
      <c r="AB27" s="199">
        <v>5.77</v>
      </c>
      <c r="AC27" s="199">
        <v>5.77</v>
      </c>
      <c r="AD27" s="199">
        <v>5.77</v>
      </c>
      <c r="AE27" s="199">
        <v>5.77</v>
      </c>
      <c r="AF27" s="199">
        <v>5.77</v>
      </c>
      <c r="AG27" s="199">
        <v>5.77</v>
      </c>
      <c r="AH27" s="200">
        <v>0</v>
      </c>
    </row>
    <row r="28" spans="1:34" ht="15" customHeight="1">
      <c r="A28" s="14" t="s">
        <v>653</v>
      </c>
      <c r="B28" s="198" t="s">
        <v>654</v>
      </c>
      <c r="C28" s="199">
        <v>3.5630000000000002</v>
      </c>
      <c r="D28" s="199">
        <v>3.5630000000000002</v>
      </c>
      <c r="E28" s="199">
        <v>3.5630000000000002</v>
      </c>
      <c r="F28" s="199">
        <v>3.5630000000000002</v>
      </c>
      <c r="G28" s="199">
        <v>3.5630000000000002</v>
      </c>
      <c r="H28" s="199">
        <v>3.5630000000000002</v>
      </c>
      <c r="I28" s="199">
        <v>3.5630000000000002</v>
      </c>
      <c r="J28" s="199">
        <v>3.5630000000000002</v>
      </c>
      <c r="K28" s="199">
        <v>3.5630000000000002</v>
      </c>
      <c r="L28" s="199">
        <v>3.5630000000000002</v>
      </c>
      <c r="M28" s="199">
        <v>3.5630000000000002</v>
      </c>
      <c r="N28" s="199">
        <v>3.5630000000000002</v>
      </c>
      <c r="O28" s="199">
        <v>3.5630000000000002</v>
      </c>
      <c r="P28" s="199">
        <v>3.5630000000000002</v>
      </c>
      <c r="Q28" s="199">
        <v>3.5630000000000002</v>
      </c>
      <c r="R28" s="199">
        <v>3.5630000000000002</v>
      </c>
      <c r="S28" s="199">
        <v>3.5630000000000002</v>
      </c>
      <c r="T28" s="199">
        <v>3.5630000000000002</v>
      </c>
      <c r="U28" s="199">
        <v>3.5630000000000002</v>
      </c>
      <c r="V28" s="199">
        <v>3.5630000000000002</v>
      </c>
      <c r="W28" s="199">
        <v>3.5630000000000002</v>
      </c>
      <c r="X28" s="199">
        <v>3.5630000000000002</v>
      </c>
      <c r="Y28" s="199">
        <v>3.5630000000000002</v>
      </c>
      <c r="Z28" s="199">
        <v>3.5630000000000002</v>
      </c>
      <c r="AA28" s="199">
        <v>3.5630000000000002</v>
      </c>
      <c r="AB28" s="199">
        <v>3.5630000000000002</v>
      </c>
      <c r="AC28" s="199">
        <v>3.5630000000000002</v>
      </c>
      <c r="AD28" s="199">
        <v>3.5630000000000002</v>
      </c>
      <c r="AE28" s="199">
        <v>3.5630000000000002</v>
      </c>
      <c r="AF28" s="199">
        <v>3.5630000000000002</v>
      </c>
      <c r="AG28" s="199">
        <v>3.5630000000000002</v>
      </c>
      <c r="AH28" s="200">
        <v>0</v>
      </c>
    </row>
    <row r="29" spans="1:34" ht="15" customHeight="1">
      <c r="A29" s="14" t="s">
        <v>655</v>
      </c>
      <c r="B29" s="198" t="s">
        <v>656</v>
      </c>
      <c r="C29" s="199">
        <v>3.9944130000000002</v>
      </c>
      <c r="D29" s="199">
        <v>3.9944130000000002</v>
      </c>
      <c r="E29" s="199">
        <v>3.9944130000000002</v>
      </c>
      <c r="F29" s="199">
        <v>3.9944130000000002</v>
      </c>
      <c r="G29" s="199">
        <v>3.9944130000000002</v>
      </c>
      <c r="H29" s="199">
        <v>3.9944130000000002</v>
      </c>
      <c r="I29" s="199">
        <v>3.9944130000000002</v>
      </c>
      <c r="J29" s="199">
        <v>3.9944130000000002</v>
      </c>
      <c r="K29" s="199">
        <v>3.9944130000000002</v>
      </c>
      <c r="L29" s="199">
        <v>3.9944130000000002</v>
      </c>
      <c r="M29" s="199">
        <v>3.9944130000000002</v>
      </c>
      <c r="N29" s="199">
        <v>3.9944130000000002</v>
      </c>
      <c r="O29" s="199">
        <v>3.9944130000000002</v>
      </c>
      <c r="P29" s="199">
        <v>3.9944130000000002</v>
      </c>
      <c r="Q29" s="199">
        <v>3.9944130000000002</v>
      </c>
      <c r="R29" s="199">
        <v>3.9944130000000002</v>
      </c>
      <c r="S29" s="199">
        <v>3.9944130000000002</v>
      </c>
      <c r="T29" s="199">
        <v>3.9944130000000002</v>
      </c>
      <c r="U29" s="199">
        <v>3.9944130000000002</v>
      </c>
      <c r="V29" s="199">
        <v>3.9944130000000002</v>
      </c>
      <c r="W29" s="199">
        <v>3.9944130000000002</v>
      </c>
      <c r="X29" s="199">
        <v>3.9944130000000002</v>
      </c>
      <c r="Y29" s="199">
        <v>3.9944130000000002</v>
      </c>
      <c r="Z29" s="199">
        <v>3.9944130000000002</v>
      </c>
      <c r="AA29" s="199">
        <v>3.9944130000000002</v>
      </c>
      <c r="AB29" s="199">
        <v>3.9944130000000002</v>
      </c>
      <c r="AC29" s="199">
        <v>3.9944130000000002</v>
      </c>
      <c r="AD29" s="199">
        <v>3.9944130000000002</v>
      </c>
      <c r="AE29" s="199">
        <v>3.9944130000000002</v>
      </c>
      <c r="AF29" s="199">
        <v>3.9944130000000002</v>
      </c>
      <c r="AG29" s="199">
        <v>3.9944130000000002</v>
      </c>
      <c r="AH29" s="200">
        <v>0</v>
      </c>
    </row>
    <row r="30" spans="1:34" ht="15" customHeight="1">
      <c r="A30" s="14" t="s">
        <v>657</v>
      </c>
      <c r="B30" s="198" t="s">
        <v>658</v>
      </c>
      <c r="C30" s="199">
        <v>5.67</v>
      </c>
      <c r="D30" s="199">
        <v>5.67</v>
      </c>
      <c r="E30" s="199">
        <v>5.67</v>
      </c>
      <c r="F30" s="199">
        <v>5.67</v>
      </c>
      <c r="G30" s="199">
        <v>5.67</v>
      </c>
      <c r="H30" s="199">
        <v>5.67</v>
      </c>
      <c r="I30" s="199">
        <v>5.67</v>
      </c>
      <c r="J30" s="199">
        <v>5.67</v>
      </c>
      <c r="K30" s="199">
        <v>5.67</v>
      </c>
      <c r="L30" s="199">
        <v>5.67</v>
      </c>
      <c r="M30" s="199">
        <v>5.67</v>
      </c>
      <c r="N30" s="199">
        <v>5.67</v>
      </c>
      <c r="O30" s="199">
        <v>5.67</v>
      </c>
      <c r="P30" s="199">
        <v>5.67</v>
      </c>
      <c r="Q30" s="199">
        <v>5.67</v>
      </c>
      <c r="R30" s="199">
        <v>5.67</v>
      </c>
      <c r="S30" s="199">
        <v>5.67</v>
      </c>
      <c r="T30" s="199">
        <v>5.67</v>
      </c>
      <c r="U30" s="199">
        <v>5.67</v>
      </c>
      <c r="V30" s="199">
        <v>5.67</v>
      </c>
      <c r="W30" s="199">
        <v>5.67</v>
      </c>
      <c r="X30" s="199">
        <v>5.67</v>
      </c>
      <c r="Y30" s="199">
        <v>5.67</v>
      </c>
      <c r="Z30" s="199">
        <v>5.67</v>
      </c>
      <c r="AA30" s="199">
        <v>5.67</v>
      </c>
      <c r="AB30" s="199">
        <v>5.67</v>
      </c>
      <c r="AC30" s="199">
        <v>5.67</v>
      </c>
      <c r="AD30" s="199">
        <v>5.67</v>
      </c>
      <c r="AE30" s="199">
        <v>5.67</v>
      </c>
      <c r="AF30" s="199">
        <v>5.67</v>
      </c>
      <c r="AG30" s="199">
        <v>5.67</v>
      </c>
      <c r="AH30" s="200">
        <v>0</v>
      </c>
    </row>
    <row r="31" spans="1:34" ht="15" customHeight="1">
      <c r="A31" s="14" t="s">
        <v>659</v>
      </c>
      <c r="B31" s="198" t="s">
        <v>660</v>
      </c>
      <c r="C31" s="199">
        <v>6.0650000000000004</v>
      </c>
      <c r="D31" s="199">
        <v>6.0650000000000004</v>
      </c>
      <c r="E31" s="199">
        <v>6.0650000000000004</v>
      </c>
      <c r="F31" s="199">
        <v>6.0650000000000004</v>
      </c>
      <c r="G31" s="199">
        <v>6.0650000000000004</v>
      </c>
      <c r="H31" s="199">
        <v>6.0650000000000004</v>
      </c>
      <c r="I31" s="199">
        <v>6.0650000000000004</v>
      </c>
      <c r="J31" s="199">
        <v>6.0650000000000004</v>
      </c>
      <c r="K31" s="199">
        <v>6.0650000000000004</v>
      </c>
      <c r="L31" s="199">
        <v>6.0650000000000004</v>
      </c>
      <c r="M31" s="199">
        <v>6.0650000000000004</v>
      </c>
      <c r="N31" s="199">
        <v>6.0650000000000004</v>
      </c>
      <c r="O31" s="199">
        <v>6.0650000000000004</v>
      </c>
      <c r="P31" s="199">
        <v>6.0650000000000004</v>
      </c>
      <c r="Q31" s="199">
        <v>6.0650000000000004</v>
      </c>
      <c r="R31" s="199">
        <v>6.0650000000000004</v>
      </c>
      <c r="S31" s="199">
        <v>6.0650000000000004</v>
      </c>
      <c r="T31" s="199">
        <v>6.0650000000000004</v>
      </c>
      <c r="U31" s="199">
        <v>6.0650000000000004</v>
      </c>
      <c r="V31" s="199">
        <v>6.0650000000000004</v>
      </c>
      <c r="W31" s="199">
        <v>6.0650000000000004</v>
      </c>
      <c r="X31" s="199">
        <v>6.0650000000000004</v>
      </c>
      <c r="Y31" s="199">
        <v>6.0650000000000004</v>
      </c>
      <c r="Z31" s="199">
        <v>6.0650000000000004</v>
      </c>
      <c r="AA31" s="199">
        <v>6.0650000000000004</v>
      </c>
      <c r="AB31" s="199">
        <v>6.0650000000000004</v>
      </c>
      <c r="AC31" s="199">
        <v>6.0650000000000004</v>
      </c>
      <c r="AD31" s="199">
        <v>6.0650000000000004</v>
      </c>
      <c r="AE31" s="199">
        <v>6.0650000000000004</v>
      </c>
      <c r="AF31" s="199">
        <v>6.0650000000000004</v>
      </c>
      <c r="AG31" s="199">
        <v>6.0650000000000004</v>
      </c>
      <c r="AH31" s="200">
        <v>0</v>
      </c>
    </row>
    <row r="32" spans="1:34" ht="15" customHeight="1">
      <c r="A32" s="14" t="s">
        <v>661</v>
      </c>
      <c r="B32" s="198" t="s">
        <v>662</v>
      </c>
      <c r="C32" s="199">
        <v>5.0531009999999998</v>
      </c>
      <c r="D32" s="199">
        <v>5.0529289999999998</v>
      </c>
      <c r="E32" s="199">
        <v>5.0527569999999997</v>
      </c>
      <c r="F32" s="199">
        <v>5.0525820000000001</v>
      </c>
      <c r="G32" s="199">
        <v>5.0524079999999998</v>
      </c>
      <c r="H32" s="199">
        <v>5.0513180000000002</v>
      </c>
      <c r="I32" s="199">
        <v>5.0502149999999997</v>
      </c>
      <c r="J32" s="199">
        <v>5.0491130000000002</v>
      </c>
      <c r="K32" s="199">
        <v>5.0480130000000001</v>
      </c>
      <c r="L32" s="199">
        <v>5.0469140000000001</v>
      </c>
      <c r="M32" s="199">
        <v>5.0458150000000002</v>
      </c>
      <c r="N32" s="199">
        <v>5.0447170000000003</v>
      </c>
      <c r="O32" s="199">
        <v>5.0436209999999999</v>
      </c>
      <c r="P32" s="199">
        <v>5.0425250000000004</v>
      </c>
      <c r="Q32" s="199">
        <v>5.0414300000000001</v>
      </c>
      <c r="R32" s="199">
        <v>5.0403349999999998</v>
      </c>
      <c r="S32" s="199">
        <v>5.0394779999999999</v>
      </c>
      <c r="T32" s="199">
        <v>5.0386230000000003</v>
      </c>
      <c r="U32" s="199">
        <v>5.0377700000000001</v>
      </c>
      <c r="V32" s="199">
        <v>5.0369169999999999</v>
      </c>
      <c r="W32" s="199">
        <v>5.0360649999999998</v>
      </c>
      <c r="X32" s="199">
        <v>5.035336</v>
      </c>
      <c r="Y32" s="199">
        <v>5.0346060000000001</v>
      </c>
      <c r="Z32" s="199">
        <v>5.0338760000000002</v>
      </c>
      <c r="AA32" s="199">
        <v>5.0331469999999996</v>
      </c>
      <c r="AB32" s="199">
        <v>5.032419</v>
      </c>
      <c r="AC32" s="199">
        <v>5.0316919999999996</v>
      </c>
      <c r="AD32" s="199">
        <v>5.0309650000000001</v>
      </c>
      <c r="AE32" s="199">
        <v>5.0302379999999998</v>
      </c>
      <c r="AF32" s="199">
        <v>5.0295110000000003</v>
      </c>
      <c r="AG32" s="199">
        <v>5.0287850000000001</v>
      </c>
      <c r="AH32" s="200">
        <v>-1.6100000000000001E-4</v>
      </c>
    </row>
    <row r="33" spans="1:34" ht="15" customHeight="1">
      <c r="A33" s="14" t="s">
        <v>663</v>
      </c>
      <c r="B33" s="198" t="s">
        <v>664</v>
      </c>
      <c r="C33" s="199">
        <v>5.0527340000000001</v>
      </c>
      <c r="D33" s="199">
        <v>5.0525440000000001</v>
      </c>
      <c r="E33" s="199">
        <v>5.0523530000000001</v>
      </c>
      <c r="F33" s="199">
        <v>5.0521609999999999</v>
      </c>
      <c r="G33" s="199">
        <v>5.0519689999999997</v>
      </c>
      <c r="H33" s="199">
        <v>5.0507609999999996</v>
      </c>
      <c r="I33" s="199">
        <v>5.0495369999999999</v>
      </c>
      <c r="J33" s="199">
        <v>5.0483130000000003</v>
      </c>
      <c r="K33" s="199">
        <v>5.047091</v>
      </c>
      <c r="L33" s="199">
        <v>5.045871</v>
      </c>
      <c r="M33" s="199">
        <v>5.0446530000000003</v>
      </c>
      <c r="N33" s="199">
        <v>5.0434359999999998</v>
      </c>
      <c r="O33" s="199">
        <v>5.0422209999999996</v>
      </c>
      <c r="P33" s="199">
        <v>5.0410079999999997</v>
      </c>
      <c r="Q33" s="199">
        <v>5.0397959999999999</v>
      </c>
      <c r="R33" s="199">
        <v>5.0385850000000003</v>
      </c>
      <c r="S33" s="199">
        <v>5.0376200000000004</v>
      </c>
      <c r="T33" s="199">
        <v>5.0366559999999998</v>
      </c>
      <c r="U33" s="199">
        <v>5.0356949999999996</v>
      </c>
      <c r="V33" s="199">
        <v>5.0347350000000004</v>
      </c>
      <c r="W33" s="199">
        <v>5.0337769999999997</v>
      </c>
      <c r="X33" s="199">
        <v>5.0329709999999999</v>
      </c>
      <c r="Y33" s="199">
        <v>5.0321670000000003</v>
      </c>
      <c r="Z33" s="199">
        <v>5.0313629999999998</v>
      </c>
      <c r="AA33" s="199">
        <v>5.0305600000000004</v>
      </c>
      <c r="AB33" s="199">
        <v>5.0297590000000003</v>
      </c>
      <c r="AC33" s="199">
        <v>5.0289580000000003</v>
      </c>
      <c r="AD33" s="199">
        <v>5.0281599999999997</v>
      </c>
      <c r="AE33" s="199">
        <v>5.027361</v>
      </c>
      <c r="AF33" s="199">
        <v>5.0265639999999996</v>
      </c>
      <c r="AG33" s="199">
        <v>5.0257670000000001</v>
      </c>
      <c r="AH33" s="200">
        <v>-1.7799999999999999E-4</v>
      </c>
    </row>
    <row r="34" spans="1:34" ht="15" customHeight="1">
      <c r="A34" s="14" t="s">
        <v>665</v>
      </c>
      <c r="B34" s="198" t="s">
        <v>666</v>
      </c>
      <c r="C34" s="199">
        <v>5.0524959999999997</v>
      </c>
      <c r="D34" s="199">
        <v>5.0522939999999998</v>
      </c>
      <c r="E34" s="199">
        <v>5.052092</v>
      </c>
      <c r="F34" s="199">
        <v>5.0518890000000001</v>
      </c>
      <c r="G34" s="199">
        <v>5.0516870000000003</v>
      </c>
      <c r="H34" s="199">
        <v>5.0504350000000002</v>
      </c>
      <c r="I34" s="199">
        <v>5.0491729999999997</v>
      </c>
      <c r="J34" s="199">
        <v>5.0479120000000002</v>
      </c>
      <c r="K34" s="199">
        <v>5.0466509999999998</v>
      </c>
      <c r="L34" s="199">
        <v>5.0453919999999997</v>
      </c>
      <c r="M34" s="199">
        <v>5.0441330000000004</v>
      </c>
      <c r="N34" s="199">
        <v>5.0428759999999997</v>
      </c>
      <c r="O34" s="199">
        <v>5.04162</v>
      </c>
      <c r="P34" s="199">
        <v>5.0403650000000004</v>
      </c>
      <c r="Q34" s="199">
        <v>5.0391120000000003</v>
      </c>
      <c r="R34" s="199">
        <v>5.0378590000000001</v>
      </c>
      <c r="S34" s="199">
        <v>5.0369349999999997</v>
      </c>
      <c r="T34" s="199">
        <v>5.0360110000000002</v>
      </c>
      <c r="U34" s="199">
        <v>5.0350890000000001</v>
      </c>
      <c r="V34" s="199">
        <v>5.0341670000000001</v>
      </c>
      <c r="W34" s="199">
        <v>5.0332470000000002</v>
      </c>
      <c r="X34" s="199">
        <v>5.0324169999999997</v>
      </c>
      <c r="Y34" s="199">
        <v>5.0315890000000003</v>
      </c>
      <c r="Z34" s="199">
        <v>5.030761</v>
      </c>
      <c r="AA34" s="199">
        <v>5.0299329999999998</v>
      </c>
      <c r="AB34" s="199">
        <v>5.0291069999999998</v>
      </c>
      <c r="AC34" s="199">
        <v>5.0282809999999998</v>
      </c>
      <c r="AD34" s="199">
        <v>5.0274570000000001</v>
      </c>
      <c r="AE34" s="199">
        <v>5.0266330000000004</v>
      </c>
      <c r="AF34" s="199">
        <v>5.0258099999999999</v>
      </c>
      <c r="AG34" s="199">
        <v>5.0249870000000003</v>
      </c>
      <c r="AH34" s="200">
        <v>-1.8200000000000001E-4</v>
      </c>
    </row>
    <row r="35" spans="1:34">
      <c r="A35" s="14" t="s">
        <v>667</v>
      </c>
      <c r="B35" s="198" t="s">
        <v>668</v>
      </c>
      <c r="C35" s="199">
        <v>5.2222799999999996</v>
      </c>
      <c r="D35" s="199">
        <v>5.2222799999999996</v>
      </c>
      <c r="E35" s="199">
        <v>5.2222799999999996</v>
      </c>
      <c r="F35" s="199">
        <v>5.2222799999999996</v>
      </c>
      <c r="G35" s="199">
        <v>5.2222799999999996</v>
      </c>
      <c r="H35" s="199">
        <v>5.2222799999999996</v>
      </c>
      <c r="I35" s="199">
        <v>5.2222799999999996</v>
      </c>
      <c r="J35" s="199">
        <v>5.2222799999999996</v>
      </c>
      <c r="K35" s="199">
        <v>5.2222799999999996</v>
      </c>
      <c r="L35" s="199">
        <v>5.2222799999999996</v>
      </c>
      <c r="M35" s="199">
        <v>5.2222799999999996</v>
      </c>
      <c r="N35" s="199">
        <v>5.2222799999999996</v>
      </c>
      <c r="O35" s="199">
        <v>5.2222799999999996</v>
      </c>
      <c r="P35" s="199">
        <v>5.2222799999999996</v>
      </c>
      <c r="Q35" s="199">
        <v>5.2222799999999996</v>
      </c>
      <c r="R35" s="199">
        <v>5.2222799999999996</v>
      </c>
      <c r="S35" s="199">
        <v>5.2222799999999996</v>
      </c>
      <c r="T35" s="199">
        <v>5.2222799999999996</v>
      </c>
      <c r="U35" s="199">
        <v>5.2222799999999996</v>
      </c>
      <c r="V35" s="199">
        <v>5.2222799999999996</v>
      </c>
      <c r="W35" s="199">
        <v>5.2222799999999996</v>
      </c>
      <c r="X35" s="199">
        <v>5.2222799999999996</v>
      </c>
      <c r="Y35" s="199">
        <v>5.2222799999999996</v>
      </c>
      <c r="Z35" s="199">
        <v>5.2222799999999996</v>
      </c>
      <c r="AA35" s="199">
        <v>5.2222799999999996</v>
      </c>
      <c r="AB35" s="199">
        <v>5.2222799999999996</v>
      </c>
      <c r="AC35" s="199">
        <v>5.2222799999999996</v>
      </c>
      <c r="AD35" s="199">
        <v>5.2222799999999996</v>
      </c>
      <c r="AE35" s="199">
        <v>5.2222799999999996</v>
      </c>
      <c r="AF35" s="199">
        <v>5.2222799999999996</v>
      </c>
      <c r="AG35" s="199">
        <v>5.2222799999999996</v>
      </c>
      <c r="AH35" s="200">
        <v>0</v>
      </c>
    </row>
    <row r="36" spans="1:34">
      <c r="A36" s="14" t="s">
        <v>669</v>
      </c>
      <c r="B36" s="198" t="s">
        <v>670</v>
      </c>
      <c r="C36" s="199">
        <v>5.2222799999999996</v>
      </c>
      <c r="D36" s="199">
        <v>5.2222799999999996</v>
      </c>
      <c r="E36" s="199">
        <v>5.2222799999999996</v>
      </c>
      <c r="F36" s="199">
        <v>5.2222799999999996</v>
      </c>
      <c r="G36" s="199">
        <v>5.2222799999999996</v>
      </c>
      <c r="H36" s="199">
        <v>5.2222799999999996</v>
      </c>
      <c r="I36" s="199">
        <v>5.2222799999999996</v>
      </c>
      <c r="J36" s="199">
        <v>5.2222799999999996</v>
      </c>
      <c r="K36" s="199">
        <v>5.2222799999999996</v>
      </c>
      <c r="L36" s="199">
        <v>5.2222799999999996</v>
      </c>
      <c r="M36" s="199">
        <v>5.2222799999999996</v>
      </c>
      <c r="N36" s="199">
        <v>5.2222799999999996</v>
      </c>
      <c r="O36" s="199">
        <v>5.2222799999999996</v>
      </c>
      <c r="P36" s="199">
        <v>5.2222799999999996</v>
      </c>
      <c r="Q36" s="199">
        <v>5.2222799999999996</v>
      </c>
      <c r="R36" s="199">
        <v>5.2222799999999996</v>
      </c>
      <c r="S36" s="199">
        <v>5.2222799999999996</v>
      </c>
      <c r="T36" s="199">
        <v>5.2222799999999996</v>
      </c>
      <c r="U36" s="199">
        <v>5.2222799999999996</v>
      </c>
      <c r="V36" s="199">
        <v>5.2222799999999996</v>
      </c>
      <c r="W36" s="199">
        <v>5.2222799999999996</v>
      </c>
      <c r="X36" s="199">
        <v>5.2222799999999996</v>
      </c>
      <c r="Y36" s="199">
        <v>5.2222799999999996</v>
      </c>
      <c r="Z36" s="199">
        <v>5.2222799999999996</v>
      </c>
      <c r="AA36" s="199">
        <v>5.2222799999999996</v>
      </c>
      <c r="AB36" s="199">
        <v>5.2222799999999996</v>
      </c>
      <c r="AC36" s="199">
        <v>5.2222799999999996</v>
      </c>
      <c r="AD36" s="199">
        <v>5.2222799999999996</v>
      </c>
      <c r="AE36" s="199">
        <v>5.2222799999999996</v>
      </c>
      <c r="AF36" s="199">
        <v>5.2222799999999996</v>
      </c>
      <c r="AG36" s="199">
        <v>5.2222799999999996</v>
      </c>
      <c r="AH36" s="200">
        <v>0</v>
      </c>
    </row>
    <row r="37" spans="1:34">
      <c r="A37" s="14" t="s">
        <v>671</v>
      </c>
      <c r="B37" s="198" t="s">
        <v>672</v>
      </c>
      <c r="C37" s="199">
        <v>4.6379999999999999</v>
      </c>
      <c r="D37" s="199">
        <v>4.6379999999999999</v>
      </c>
      <c r="E37" s="199">
        <v>4.6379999999999999</v>
      </c>
      <c r="F37" s="199">
        <v>4.6379999999999999</v>
      </c>
      <c r="G37" s="199">
        <v>4.6379999999999999</v>
      </c>
      <c r="H37" s="199">
        <v>4.6379999999999999</v>
      </c>
      <c r="I37" s="199">
        <v>4.6379999999999999</v>
      </c>
      <c r="J37" s="199">
        <v>4.6379999999999999</v>
      </c>
      <c r="K37" s="199">
        <v>4.6379999999999999</v>
      </c>
      <c r="L37" s="199">
        <v>4.6379999999999999</v>
      </c>
      <c r="M37" s="199">
        <v>4.6379999999999999</v>
      </c>
      <c r="N37" s="199">
        <v>4.6379999999999999</v>
      </c>
      <c r="O37" s="199">
        <v>4.6379999999999999</v>
      </c>
      <c r="P37" s="199">
        <v>4.6379999999999999</v>
      </c>
      <c r="Q37" s="199">
        <v>4.6379999999999999</v>
      </c>
      <c r="R37" s="199">
        <v>4.6379999999999999</v>
      </c>
      <c r="S37" s="199">
        <v>4.6379999999999999</v>
      </c>
      <c r="T37" s="199">
        <v>4.6379999999999999</v>
      </c>
      <c r="U37" s="199">
        <v>4.6379999999999999</v>
      </c>
      <c r="V37" s="199">
        <v>4.6379999999999999</v>
      </c>
      <c r="W37" s="199">
        <v>4.6379999999999999</v>
      </c>
      <c r="X37" s="199">
        <v>4.6379999999999999</v>
      </c>
      <c r="Y37" s="199">
        <v>4.6379999999999999</v>
      </c>
      <c r="Z37" s="199">
        <v>4.6379999999999999</v>
      </c>
      <c r="AA37" s="199">
        <v>4.6379999999999999</v>
      </c>
      <c r="AB37" s="199">
        <v>4.6379999999999999</v>
      </c>
      <c r="AC37" s="199">
        <v>4.6379999999999999</v>
      </c>
      <c r="AD37" s="199">
        <v>4.6379999999999999</v>
      </c>
      <c r="AE37" s="199">
        <v>4.6379999999999999</v>
      </c>
      <c r="AF37" s="199">
        <v>4.6379999999999999</v>
      </c>
      <c r="AG37" s="199">
        <v>4.6379999999999999</v>
      </c>
      <c r="AH37" s="200">
        <v>0</v>
      </c>
    </row>
    <row r="38" spans="1:34">
      <c r="A38" s="14" t="s">
        <v>673</v>
      </c>
      <c r="B38" s="198" t="s">
        <v>674</v>
      </c>
      <c r="C38" s="199">
        <v>5.8</v>
      </c>
      <c r="D38" s="199">
        <v>5.8</v>
      </c>
      <c r="E38" s="199">
        <v>5.8</v>
      </c>
      <c r="F38" s="199">
        <v>5.8</v>
      </c>
      <c r="G38" s="199">
        <v>5.8</v>
      </c>
      <c r="H38" s="199">
        <v>5.8</v>
      </c>
      <c r="I38" s="199">
        <v>5.8</v>
      </c>
      <c r="J38" s="199">
        <v>5.8</v>
      </c>
      <c r="K38" s="199">
        <v>5.8</v>
      </c>
      <c r="L38" s="199">
        <v>5.8</v>
      </c>
      <c r="M38" s="199">
        <v>5.8</v>
      </c>
      <c r="N38" s="199">
        <v>5.8</v>
      </c>
      <c r="O38" s="199">
        <v>5.8</v>
      </c>
      <c r="P38" s="199">
        <v>5.8</v>
      </c>
      <c r="Q38" s="199">
        <v>5.8</v>
      </c>
      <c r="R38" s="199">
        <v>5.8</v>
      </c>
      <c r="S38" s="199">
        <v>5.8</v>
      </c>
      <c r="T38" s="199">
        <v>5.8</v>
      </c>
      <c r="U38" s="199">
        <v>5.8</v>
      </c>
      <c r="V38" s="199">
        <v>5.8</v>
      </c>
      <c r="W38" s="199">
        <v>5.8</v>
      </c>
      <c r="X38" s="199">
        <v>5.8</v>
      </c>
      <c r="Y38" s="199">
        <v>5.8</v>
      </c>
      <c r="Z38" s="199">
        <v>5.8</v>
      </c>
      <c r="AA38" s="199">
        <v>5.8</v>
      </c>
      <c r="AB38" s="199">
        <v>5.8</v>
      </c>
      <c r="AC38" s="199">
        <v>5.8</v>
      </c>
      <c r="AD38" s="199">
        <v>5.8</v>
      </c>
      <c r="AE38" s="199">
        <v>5.8</v>
      </c>
      <c r="AF38" s="199">
        <v>5.8</v>
      </c>
      <c r="AG38" s="199">
        <v>5.8</v>
      </c>
      <c r="AH38" s="200">
        <v>0</v>
      </c>
    </row>
    <row r="39" spans="1:34">
      <c r="A39" s="14" t="s">
        <v>675</v>
      </c>
      <c r="B39" s="198" t="s">
        <v>676</v>
      </c>
      <c r="C39" s="199">
        <v>5.448283</v>
      </c>
      <c r="D39" s="199">
        <v>5.448283</v>
      </c>
      <c r="E39" s="199">
        <v>5.448283</v>
      </c>
      <c r="F39" s="199">
        <v>5.448283</v>
      </c>
      <c r="G39" s="199">
        <v>5.448283</v>
      </c>
      <c r="H39" s="199">
        <v>5.448283</v>
      </c>
      <c r="I39" s="199">
        <v>5.448283</v>
      </c>
      <c r="J39" s="199">
        <v>5.448283</v>
      </c>
      <c r="K39" s="199">
        <v>5.448283</v>
      </c>
      <c r="L39" s="199">
        <v>5.448283</v>
      </c>
      <c r="M39" s="199">
        <v>5.448283</v>
      </c>
      <c r="N39" s="199">
        <v>5.448283</v>
      </c>
      <c r="O39" s="199">
        <v>5.448283</v>
      </c>
      <c r="P39" s="199">
        <v>5.448283</v>
      </c>
      <c r="Q39" s="199">
        <v>5.448283</v>
      </c>
      <c r="R39" s="199">
        <v>5.448283</v>
      </c>
      <c r="S39" s="199">
        <v>5.448283</v>
      </c>
      <c r="T39" s="199">
        <v>5.448283</v>
      </c>
      <c r="U39" s="199">
        <v>5.448283</v>
      </c>
      <c r="V39" s="199">
        <v>5.448283</v>
      </c>
      <c r="W39" s="199">
        <v>5.448283</v>
      </c>
      <c r="X39" s="199">
        <v>5.448283</v>
      </c>
      <c r="Y39" s="199">
        <v>5.448283</v>
      </c>
      <c r="Z39" s="199">
        <v>5.448283</v>
      </c>
      <c r="AA39" s="199">
        <v>5.448283</v>
      </c>
      <c r="AB39" s="199">
        <v>5.448283</v>
      </c>
      <c r="AC39" s="199">
        <v>5.448283</v>
      </c>
      <c r="AD39" s="199">
        <v>5.448283</v>
      </c>
      <c r="AE39" s="199">
        <v>5.448283</v>
      </c>
      <c r="AF39" s="199">
        <v>5.448283</v>
      </c>
      <c r="AG39" s="199">
        <v>5.448283</v>
      </c>
      <c r="AH39" s="200">
        <v>0</v>
      </c>
    </row>
    <row r="40" spans="1:34">
      <c r="A40" s="14" t="s">
        <v>677</v>
      </c>
      <c r="B40" s="198" t="s">
        <v>678</v>
      </c>
      <c r="C40" s="199">
        <v>6.2869999999999999</v>
      </c>
      <c r="D40" s="199">
        <v>6.2869999999999999</v>
      </c>
      <c r="E40" s="199">
        <v>6.2869999999999999</v>
      </c>
      <c r="F40" s="199">
        <v>6.2869999999999999</v>
      </c>
      <c r="G40" s="199">
        <v>6.2869999999999999</v>
      </c>
      <c r="H40" s="199">
        <v>6.2869999999999999</v>
      </c>
      <c r="I40" s="199">
        <v>6.2869999999999999</v>
      </c>
      <c r="J40" s="199">
        <v>6.2869999999999999</v>
      </c>
      <c r="K40" s="199">
        <v>6.2869999999999999</v>
      </c>
      <c r="L40" s="199">
        <v>6.2869999999999999</v>
      </c>
      <c r="M40" s="199">
        <v>6.2869999999999999</v>
      </c>
      <c r="N40" s="199">
        <v>6.2869999999999999</v>
      </c>
      <c r="O40" s="199">
        <v>6.2869999999999999</v>
      </c>
      <c r="P40" s="199">
        <v>6.2869999999999999</v>
      </c>
      <c r="Q40" s="199">
        <v>6.2869999999999999</v>
      </c>
      <c r="R40" s="199">
        <v>6.2869999999999999</v>
      </c>
      <c r="S40" s="199">
        <v>6.2869999999999999</v>
      </c>
      <c r="T40" s="199">
        <v>6.2869999999999999</v>
      </c>
      <c r="U40" s="199">
        <v>6.2869999999999999</v>
      </c>
      <c r="V40" s="199">
        <v>6.2869999999999999</v>
      </c>
      <c r="W40" s="199">
        <v>6.2869999999999999</v>
      </c>
      <c r="X40" s="199">
        <v>6.2869999999999999</v>
      </c>
      <c r="Y40" s="199">
        <v>6.2869999999999999</v>
      </c>
      <c r="Z40" s="199">
        <v>6.2869999999999999</v>
      </c>
      <c r="AA40" s="199">
        <v>6.2869999999999999</v>
      </c>
      <c r="AB40" s="199">
        <v>6.2869999999999999</v>
      </c>
      <c r="AC40" s="199">
        <v>6.2869999999999999</v>
      </c>
      <c r="AD40" s="199">
        <v>6.2869999999999999</v>
      </c>
      <c r="AE40" s="199">
        <v>6.2869999999999999</v>
      </c>
      <c r="AF40" s="199">
        <v>6.2869999999999999</v>
      </c>
      <c r="AG40" s="199">
        <v>6.2869999999999999</v>
      </c>
      <c r="AH40" s="200">
        <v>0</v>
      </c>
    </row>
    <row r="41" spans="1:34">
      <c r="A41" s="14" t="s">
        <v>679</v>
      </c>
      <c r="B41" s="198" t="s">
        <v>680</v>
      </c>
      <c r="C41" s="199">
        <v>6.2869999999999999</v>
      </c>
      <c r="D41" s="199">
        <v>6.2869999999999999</v>
      </c>
      <c r="E41" s="199">
        <v>6.2869999999999999</v>
      </c>
      <c r="F41" s="199">
        <v>6.2869999999999999</v>
      </c>
      <c r="G41" s="199">
        <v>6.2869999999999999</v>
      </c>
      <c r="H41" s="199">
        <v>6.2869999999999999</v>
      </c>
      <c r="I41" s="199">
        <v>6.2869999999999999</v>
      </c>
      <c r="J41" s="199">
        <v>6.2869999999999999</v>
      </c>
      <c r="K41" s="199">
        <v>6.2869999999999999</v>
      </c>
      <c r="L41" s="199">
        <v>6.2869999999999999</v>
      </c>
      <c r="M41" s="199">
        <v>6.2869999999999999</v>
      </c>
      <c r="N41" s="199">
        <v>6.2869999999999999</v>
      </c>
      <c r="O41" s="199">
        <v>6.2869999999999999</v>
      </c>
      <c r="P41" s="199">
        <v>6.2869999999999999</v>
      </c>
      <c r="Q41" s="199">
        <v>6.2869999999999999</v>
      </c>
      <c r="R41" s="199">
        <v>6.2869999999999999</v>
      </c>
      <c r="S41" s="199">
        <v>6.2869999999999999</v>
      </c>
      <c r="T41" s="199">
        <v>6.2869999999999999</v>
      </c>
      <c r="U41" s="199">
        <v>6.2869999999999999</v>
      </c>
      <c r="V41" s="199">
        <v>6.2869999999999999</v>
      </c>
      <c r="W41" s="199">
        <v>6.2869999999999999</v>
      </c>
      <c r="X41" s="199">
        <v>6.2869999999999999</v>
      </c>
      <c r="Y41" s="199">
        <v>6.2869999999999999</v>
      </c>
      <c r="Z41" s="199">
        <v>6.2869999999999999</v>
      </c>
      <c r="AA41" s="199">
        <v>6.2869999999999999</v>
      </c>
      <c r="AB41" s="199">
        <v>6.2869999999999999</v>
      </c>
      <c r="AC41" s="199">
        <v>6.2869999999999999</v>
      </c>
      <c r="AD41" s="199">
        <v>6.2869999999999999</v>
      </c>
      <c r="AE41" s="199">
        <v>6.2869999999999999</v>
      </c>
      <c r="AF41" s="199">
        <v>6.2869999999999999</v>
      </c>
      <c r="AG41" s="199">
        <v>6.2869999999999999</v>
      </c>
      <c r="AH41" s="200">
        <v>0</v>
      </c>
    </row>
    <row r="42" spans="1:34">
      <c r="A42" s="14" t="s">
        <v>681</v>
      </c>
      <c r="B42" s="198" t="s">
        <v>682</v>
      </c>
      <c r="C42" s="199">
        <v>6.2869999999999999</v>
      </c>
      <c r="D42" s="199">
        <v>6.2869999999999999</v>
      </c>
      <c r="E42" s="199">
        <v>6.2869999999999999</v>
      </c>
      <c r="F42" s="199">
        <v>6.2869999999999999</v>
      </c>
      <c r="G42" s="199">
        <v>6.2869999999999999</v>
      </c>
      <c r="H42" s="199">
        <v>6.2869999999999999</v>
      </c>
      <c r="I42" s="199">
        <v>6.2869999999999999</v>
      </c>
      <c r="J42" s="199">
        <v>6.2869999999999999</v>
      </c>
      <c r="K42" s="199">
        <v>6.2869999999999999</v>
      </c>
      <c r="L42" s="199">
        <v>6.2869999999999999</v>
      </c>
      <c r="M42" s="199">
        <v>6.2869999999999999</v>
      </c>
      <c r="N42" s="199">
        <v>6.2869999999999999</v>
      </c>
      <c r="O42" s="199">
        <v>6.2869999999999999</v>
      </c>
      <c r="P42" s="199">
        <v>6.2869999999999999</v>
      </c>
      <c r="Q42" s="199">
        <v>6.2869999999999999</v>
      </c>
      <c r="R42" s="199">
        <v>6.2869999999999999</v>
      </c>
      <c r="S42" s="199">
        <v>6.2869999999999999</v>
      </c>
      <c r="T42" s="199">
        <v>6.2869999999999999</v>
      </c>
      <c r="U42" s="199">
        <v>6.2869999999999999</v>
      </c>
      <c r="V42" s="199">
        <v>6.2869999999999999</v>
      </c>
      <c r="W42" s="199">
        <v>6.2869999999999999</v>
      </c>
      <c r="X42" s="199">
        <v>6.2869999999999999</v>
      </c>
      <c r="Y42" s="199">
        <v>6.2869999999999999</v>
      </c>
      <c r="Z42" s="199">
        <v>6.2869999999999999</v>
      </c>
      <c r="AA42" s="199">
        <v>6.2869999999999999</v>
      </c>
      <c r="AB42" s="199">
        <v>6.2869999999999999</v>
      </c>
      <c r="AC42" s="199">
        <v>6.2869999999999999</v>
      </c>
      <c r="AD42" s="199">
        <v>6.2869999999999999</v>
      </c>
      <c r="AE42" s="199">
        <v>6.2869999999999999</v>
      </c>
      <c r="AF42" s="199">
        <v>6.2869999999999999</v>
      </c>
      <c r="AG42" s="199">
        <v>6.2869999999999999</v>
      </c>
      <c r="AH42" s="200">
        <v>0</v>
      </c>
    </row>
    <row r="43" spans="1:34">
      <c r="A43" s="14" t="s">
        <v>683</v>
      </c>
      <c r="B43" s="198" t="s">
        <v>684</v>
      </c>
      <c r="C43" s="199">
        <v>6.1937170000000004</v>
      </c>
      <c r="D43" s="199">
        <v>6.1870839999999996</v>
      </c>
      <c r="E43" s="199">
        <v>6.1889349999999999</v>
      </c>
      <c r="F43" s="199">
        <v>6.190842</v>
      </c>
      <c r="G43" s="199">
        <v>6.1928010000000002</v>
      </c>
      <c r="H43" s="199">
        <v>6.1635160000000004</v>
      </c>
      <c r="I43" s="199">
        <v>6.1548160000000003</v>
      </c>
      <c r="J43" s="199">
        <v>6.1558929999999998</v>
      </c>
      <c r="K43" s="199">
        <v>6.1574730000000004</v>
      </c>
      <c r="L43" s="199">
        <v>6.1634779999999996</v>
      </c>
      <c r="M43" s="199">
        <v>6.164034</v>
      </c>
      <c r="N43" s="199">
        <v>6.1651040000000004</v>
      </c>
      <c r="O43" s="199">
        <v>6.166696</v>
      </c>
      <c r="P43" s="199">
        <v>6.1677819999999999</v>
      </c>
      <c r="Q43" s="199">
        <v>6.168355</v>
      </c>
      <c r="R43" s="199">
        <v>6.1694529999999999</v>
      </c>
      <c r="S43" s="199">
        <v>6.1705579999999998</v>
      </c>
      <c r="T43" s="199">
        <v>6.1687089999999998</v>
      </c>
      <c r="U43" s="199">
        <v>6.1696900000000001</v>
      </c>
      <c r="V43" s="199">
        <v>6.173915</v>
      </c>
      <c r="W43" s="199">
        <v>6.1750489999999996</v>
      </c>
      <c r="X43" s="199">
        <v>6.1730780000000003</v>
      </c>
      <c r="Y43" s="199">
        <v>6.1748000000000003</v>
      </c>
      <c r="Z43" s="199">
        <v>6.1789620000000003</v>
      </c>
      <c r="AA43" s="199">
        <v>6.180129</v>
      </c>
      <c r="AB43" s="199">
        <v>6.1813029999999998</v>
      </c>
      <c r="AC43" s="199">
        <v>6.1824849999999998</v>
      </c>
      <c r="AD43" s="199">
        <v>6.1836760000000002</v>
      </c>
      <c r="AE43" s="199">
        <v>6.1848739999999998</v>
      </c>
      <c r="AF43" s="199">
        <v>6.1860799999999996</v>
      </c>
      <c r="AG43" s="199">
        <v>6.1872939999999996</v>
      </c>
      <c r="AH43" s="200">
        <v>-3.4999999999999997E-5</v>
      </c>
    </row>
    <row r="44" spans="1:34">
      <c r="A44" s="14" t="s">
        <v>685</v>
      </c>
      <c r="B44" s="198" t="s">
        <v>686</v>
      </c>
      <c r="C44" s="199">
        <v>5.0911869999999997</v>
      </c>
      <c r="D44" s="199">
        <v>4.8991090000000002</v>
      </c>
      <c r="E44" s="199">
        <v>5.0365359999999999</v>
      </c>
      <c r="F44" s="199">
        <v>5.0307719999999998</v>
      </c>
      <c r="G44" s="199">
        <v>5.0215319999999997</v>
      </c>
      <c r="H44" s="199">
        <v>5.0132149999999998</v>
      </c>
      <c r="I44" s="199">
        <v>5.0076020000000003</v>
      </c>
      <c r="J44" s="199">
        <v>5.0032880000000004</v>
      </c>
      <c r="K44" s="199">
        <v>4.9983659999999999</v>
      </c>
      <c r="L44" s="199">
        <v>4.9932129999999999</v>
      </c>
      <c r="M44" s="199">
        <v>4.9874320000000001</v>
      </c>
      <c r="N44" s="199">
        <v>4.9809219999999996</v>
      </c>
      <c r="O44" s="199">
        <v>4.9769540000000001</v>
      </c>
      <c r="P44" s="199">
        <v>4.9723170000000003</v>
      </c>
      <c r="Q44" s="199">
        <v>4.9677410000000002</v>
      </c>
      <c r="R44" s="199">
        <v>4.9651949999999996</v>
      </c>
      <c r="S44" s="199">
        <v>4.9650949999999998</v>
      </c>
      <c r="T44" s="199">
        <v>4.9641000000000002</v>
      </c>
      <c r="U44" s="199">
        <v>4.9627290000000004</v>
      </c>
      <c r="V44" s="199">
        <v>4.9615960000000001</v>
      </c>
      <c r="W44" s="199">
        <v>4.9608759999999998</v>
      </c>
      <c r="X44" s="199">
        <v>4.962008</v>
      </c>
      <c r="Y44" s="199">
        <v>4.960121</v>
      </c>
      <c r="Z44" s="199">
        <v>4.9584799999999998</v>
      </c>
      <c r="AA44" s="199">
        <v>4.9579019999999998</v>
      </c>
      <c r="AB44" s="199">
        <v>4.9585179999999998</v>
      </c>
      <c r="AC44" s="199">
        <v>4.9594319999999996</v>
      </c>
      <c r="AD44" s="199">
        <v>4.9609680000000003</v>
      </c>
      <c r="AE44" s="199">
        <v>4.9618460000000004</v>
      </c>
      <c r="AF44" s="199">
        <v>4.9606079999999997</v>
      </c>
      <c r="AG44" s="199">
        <v>4.9599630000000001</v>
      </c>
      <c r="AH44" s="200">
        <v>-8.7000000000000001E-4</v>
      </c>
    </row>
    <row r="45" spans="1:34">
      <c r="A45" s="14" t="s">
        <v>687</v>
      </c>
      <c r="B45" s="198" t="s">
        <v>688</v>
      </c>
      <c r="C45" s="199">
        <v>5.8806159999999998</v>
      </c>
      <c r="D45" s="199">
        <v>5.8747809999999996</v>
      </c>
      <c r="E45" s="199">
        <v>5.8317769999999998</v>
      </c>
      <c r="F45" s="199">
        <v>5.8231700000000002</v>
      </c>
      <c r="G45" s="199">
        <v>5.8237290000000002</v>
      </c>
      <c r="H45" s="199">
        <v>5.796284</v>
      </c>
      <c r="I45" s="199">
        <v>5.8008009999999999</v>
      </c>
      <c r="J45" s="199">
        <v>5.8114939999999997</v>
      </c>
      <c r="K45" s="199">
        <v>5.8192380000000004</v>
      </c>
      <c r="L45" s="199">
        <v>5.8271129999999998</v>
      </c>
      <c r="M45" s="199">
        <v>5.8345969999999996</v>
      </c>
      <c r="N45" s="199">
        <v>5.83765</v>
      </c>
      <c r="O45" s="199">
        <v>5.8429169999999999</v>
      </c>
      <c r="P45" s="199">
        <v>5.8479840000000003</v>
      </c>
      <c r="Q45" s="199">
        <v>5.8479140000000003</v>
      </c>
      <c r="R45" s="199">
        <v>5.8538829999999997</v>
      </c>
      <c r="S45" s="199">
        <v>5.8510960000000001</v>
      </c>
      <c r="T45" s="199">
        <v>5.8484639999999999</v>
      </c>
      <c r="U45" s="199">
        <v>5.8488680000000004</v>
      </c>
      <c r="V45" s="199">
        <v>5.8539459999999996</v>
      </c>
      <c r="W45" s="199">
        <v>5.8537850000000002</v>
      </c>
      <c r="X45" s="199">
        <v>5.8538209999999999</v>
      </c>
      <c r="Y45" s="199">
        <v>5.8522949999999998</v>
      </c>
      <c r="Z45" s="199">
        <v>5.8523420000000002</v>
      </c>
      <c r="AA45" s="199">
        <v>5.8499569999999999</v>
      </c>
      <c r="AB45" s="199">
        <v>5.8513679999999999</v>
      </c>
      <c r="AC45" s="199">
        <v>5.8484379999999998</v>
      </c>
      <c r="AD45" s="199">
        <v>5.8439860000000001</v>
      </c>
      <c r="AE45" s="199">
        <v>5.838711</v>
      </c>
      <c r="AF45" s="199">
        <v>5.8351050000000004</v>
      </c>
      <c r="AG45" s="199">
        <v>5.8330859999999998</v>
      </c>
      <c r="AH45" s="200">
        <v>-2.7E-4</v>
      </c>
    </row>
    <row r="46" spans="1:34">
      <c r="A46" s="14" t="s">
        <v>689</v>
      </c>
      <c r="B46" s="198" t="s">
        <v>690</v>
      </c>
      <c r="C46" s="199">
        <v>5.2089020000000001</v>
      </c>
      <c r="D46" s="199">
        <v>5.2332590000000003</v>
      </c>
      <c r="E46" s="199">
        <v>5.2480219999999997</v>
      </c>
      <c r="F46" s="199">
        <v>5.2553369999999999</v>
      </c>
      <c r="G46" s="199">
        <v>5.2843359999999997</v>
      </c>
      <c r="H46" s="199">
        <v>5.2845849999999999</v>
      </c>
      <c r="I46" s="199">
        <v>5.2936829999999997</v>
      </c>
      <c r="J46" s="199">
        <v>5.2957789999999996</v>
      </c>
      <c r="K46" s="199">
        <v>5.3046860000000002</v>
      </c>
      <c r="L46" s="199">
        <v>5.3053819999999998</v>
      </c>
      <c r="M46" s="199">
        <v>5.288252</v>
      </c>
      <c r="N46" s="199">
        <v>5.3071330000000003</v>
      </c>
      <c r="O46" s="199">
        <v>5.3175819999999998</v>
      </c>
      <c r="P46" s="199">
        <v>5.3249709999999997</v>
      </c>
      <c r="Q46" s="199">
        <v>5.329218</v>
      </c>
      <c r="R46" s="199">
        <v>5.340077</v>
      </c>
      <c r="S46" s="199">
        <v>5.3411020000000002</v>
      </c>
      <c r="T46" s="199">
        <v>5.3503629999999998</v>
      </c>
      <c r="U46" s="199">
        <v>5.3514189999999999</v>
      </c>
      <c r="V46" s="199">
        <v>5.3476629999999998</v>
      </c>
      <c r="W46" s="199">
        <v>5.3410859999999998</v>
      </c>
      <c r="X46" s="199">
        <v>5.3426549999999997</v>
      </c>
      <c r="Y46" s="199">
        <v>5.3412980000000001</v>
      </c>
      <c r="Z46" s="199">
        <v>5.3334409999999997</v>
      </c>
      <c r="AA46" s="199">
        <v>5.3258299999999998</v>
      </c>
      <c r="AB46" s="199">
        <v>5.3258479999999997</v>
      </c>
      <c r="AC46" s="199">
        <v>5.3243359999999997</v>
      </c>
      <c r="AD46" s="199">
        <v>5.3318120000000002</v>
      </c>
      <c r="AE46" s="199">
        <v>5.3375360000000001</v>
      </c>
      <c r="AF46" s="199">
        <v>5.3371649999999997</v>
      </c>
      <c r="AG46" s="199">
        <v>5.3419569999999998</v>
      </c>
      <c r="AH46" s="200">
        <v>8.4099999999999995E-4</v>
      </c>
    </row>
    <row r="47" spans="1:34">
      <c r="B47" s="197" t="s">
        <v>691</v>
      </c>
    </row>
    <row r="48" spans="1:34">
      <c r="A48" s="14" t="s">
        <v>692</v>
      </c>
      <c r="B48" s="198" t="s">
        <v>693</v>
      </c>
      <c r="C48" s="199">
        <v>5.7012580000000002</v>
      </c>
      <c r="D48" s="199">
        <v>5.7052870000000002</v>
      </c>
      <c r="E48" s="199">
        <v>5.6982419999999996</v>
      </c>
      <c r="F48" s="199">
        <v>5.690741</v>
      </c>
      <c r="G48" s="199">
        <v>5.6862170000000001</v>
      </c>
      <c r="H48" s="199">
        <v>5.6803970000000001</v>
      </c>
      <c r="I48" s="199">
        <v>5.6794820000000001</v>
      </c>
      <c r="J48" s="199">
        <v>5.6802349999999997</v>
      </c>
      <c r="K48" s="199">
        <v>5.6824669999999999</v>
      </c>
      <c r="L48" s="199">
        <v>5.6831519999999998</v>
      </c>
      <c r="M48" s="199">
        <v>5.6855320000000003</v>
      </c>
      <c r="N48" s="199">
        <v>5.6868350000000003</v>
      </c>
      <c r="O48" s="199">
        <v>5.6862810000000001</v>
      </c>
      <c r="P48" s="199">
        <v>5.6884969999999999</v>
      </c>
      <c r="Q48" s="199">
        <v>5.6890989999999997</v>
      </c>
      <c r="R48" s="199">
        <v>5.6879489999999997</v>
      </c>
      <c r="S48" s="199">
        <v>5.6848939999999999</v>
      </c>
      <c r="T48" s="199">
        <v>5.68398</v>
      </c>
      <c r="U48" s="199">
        <v>5.68161</v>
      </c>
      <c r="V48" s="199">
        <v>5.6804550000000003</v>
      </c>
      <c r="W48" s="199">
        <v>5.6786960000000004</v>
      </c>
      <c r="X48" s="199">
        <v>5.677988</v>
      </c>
      <c r="Y48" s="199">
        <v>5.6784020000000002</v>
      </c>
      <c r="Z48" s="199">
        <v>5.6789630000000004</v>
      </c>
      <c r="AA48" s="199">
        <v>5.6789009999999998</v>
      </c>
      <c r="AB48" s="199">
        <v>5.6754790000000002</v>
      </c>
      <c r="AC48" s="199">
        <v>5.6778719999999998</v>
      </c>
      <c r="AD48" s="199">
        <v>5.6785940000000004</v>
      </c>
      <c r="AE48" s="199">
        <v>5.6764460000000003</v>
      </c>
      <c r="AF48" s="199">
        <v>5.6738569999999999</v>
      </c>
      <c r="AG48" s="199">
        <v>5.669861</v>
      </c>
      <c r="AH48" s="200">
        <v>-1.84E-4</v>
      </c>
    </row>
    <row r="49" spans="1:34">
      <c r="A49" s="14" t="s">
        <v>694</v>
      </c>
      <c r="B49" s="198" t="s">
        <v>695</v>
      </c>
      <c r="C49" s="199">
        <v>6.0850910000000002</v>
      </c>
      <c r="D49" s="199">
        <v>6.0664559999999996</v>
      </c>
      <c r="E49" s="199">
        <v>6.068346</v>
      </c>
      <c r="F49" s="199">
        <v>6.0689039999999999</v>
      </c>
      <c r="G49" s="199">
        <v>6.068149</v>
      </c>
      <c r="H49" s="199">
        <v>6.0706020000000001</v>
      </c>
      <c r="I49" s="199">
        <v>6.0877980000000003</v>
      </c>
      <c r="J49" s="199">
        <v>6.0870980000000001</v>
      </c>
      <c r="K49" s="199">
        <v>6.0939500000000004</v>
      </c>
      <c r="L49" s="199">
        <v>6.0917279999999998</v>
      </c>
      <c r="M49" s="199">
        <v>6.0872539999999997</v>
      </c>
      <c r="N49" s="199">
        <v>6.0934569999999999</v>
      </c>
      <c r="O49" s="199">
        <v>6.1030110000000004</v>
      </c>
      <c r="P49" s="199">
        <v>6.1040299999999998</v>
      </c>
      <c r="Q49" s="199">
        <v>6.1104260000000004</v>
      </c>
      <c r="R49" s="199">
        <v>6.1103639999999997</v>
      </c>
      <c r="S49" s="199">
        <v>6.1139349999999997</v>
      </c>
      <c r="T49" s="199">
        <v>6.127923</v>
      </c>
      <c r="U49" s="199">
        <v>6.1267490000000002</v>
      </c>
      <c r="V49" s="199">
        <v>6.1262309999999998</v>
      </c>
      <c r="W49" s="199">
        <v>6.1213369999999996</v>
      </c>
      <c r="X49" s="199">
        <v>6.1213699999999998</v>
      </c>
      <c r="Y49" s="199">
        <v>6.1185340000000004</v>
      </c>
      <c r="Z49" s="199">
        <v>6.1087379999999998</v>
      </c>
      <c r="AA49" s="199">
        <v>6.1085469999999997</v>
      </c>
      <c r="AB49" s="199">
        <v>6.1102720000000001</v>
      </c>
      <c r="AC49" s="199">
        <v>6.1070500000000001</v>
      </c>
      <c r="AD49" s="199">
        <v>6.1077029999999999</v>
      </c>
      <c r="AE49" s="199">
        <v>6.109305</v>
      </c>
      <c r="AF49" s="199">
        <v>6.1080399999999999</v>
      </c>
      <c r="AG49" s="199">
        <v>6.1168779999999998</v>
      </c>
      <c r="AH49" s="200">
        <v>1.74E-4</v>
      </c>
    </row>
    <row r="50" spans="1:34" ht="15" customHeight="1">
      <c r="A50" s="14" t="s">
        <v>696</v>
      </c>
      <c r="B50" s="198" t="s">
        <v>697</v>
      </c>
      <c r="C50" s="199">
        <v>5.5866829999999998</v>
      </c>
      <c r="D50" s="199">
        <v>5.5966930000000001</v>
      </c>
      <c r="E50" s="199">
        <v>5.5962420000000002</v>
      </c>
      <c r="F50" s="199">
        <v>5.5959070000000004</v>
      </c>
      <c r="G50" s="199">
        <v>5.5952450000000002</v>
      </c>
      <c r="H50" s="199">
        <v>5.5951810000000002</v>
      </c>
      <c r="I50" s="199">
        <v>5.5846030000000004</v>
      </c>
      <c r="J50" s="199">
        <v>5.5873860000000004</v>
      </c>
      <c r="K50" s="199">
        <v>5.595116</v>
      </c>
      <c r="L50" s="199">
        <v>5.5861890000000001</v>
      </c>
      <c r="M50" s="199">
        <v>5.5949900000000001</v>
      </c>
      <c r="N50" s="199">
        <v>5.5858759999999998</v>
      </c>
      <c r="O50" s="199">
        <v>5.5948770000000003</v>
      </c>
      <c r="P50" s="199">
        <v>5.5939399999999999</v>
      </c>
      <c r="Q50" s="199">
        <v>5.5902770000000004</v>
      </c>
      <c r="R50" s="199">
        <v>5.591412</v>
      </c>
      <c r="S50" s="199">
        <v>5.5908720000000001</v>
      </c>
      <c r="T50" s="199">
        <v>5.5941979999999996</v>
      </c>
      <c r="U50" s="199">
        <v>5.5941429999999999</v>
      </c>
      <c r="V50" s="199">
        <v>5.5884770000000001</v>
      </c>
      <c r="W50" s="199">
        <v>5.5939329999999998</v>
      </c>
      <c r="X50" s="199">
        <v>5.5938739999999996</v>
      </c>
      <c r="Y50" s="199">
        <v>5.5937190000000001</v>
      </c>
      <c r="Z50" s="199">
        <v>5.5935790000000001</v>
      </c>
      <c r="AA50" s="199">
        <v>5.5970449999999996</v>
      </c>
      <c r="AB50" s="199">
        <v>5.5943199999999997</v>
      </c>
      <c r="AC50" s="199">
        <v>5.5934460000000001</v>
      </c>
      <c r="AD50" s="199">
        <v>5.5932919999999999</v>
      </c>
      <c r="AE50" s="199">
        <v>5.5931540000000002</v>
      </c>
      <c r="AF50" s="199">
        <v>5.5930369999999998</v>
      </c>
      <c r="AG50" s="199">
        <v>5.5929130000000002</v>
      </c>
      <c r="AH50" s="200">
        <v>3.6999999999999998E-5</v>
      </c>
    </row>
    <row r="51" spans="1:34" ht="15" customHeight="1">
      <c r="A51" s="14" t="s">
        <v>698</v>
      </c>
      <c r="B51" s="198" t="s">
        <v>699</v>
      </c>
      <c r="C51" s="199">
        <v>3.588495</v>
      </c>
      <c r="D51" s="199">
        <v>3.5313599999999998</v>
      </c>
      <c r="E51" s="199">
        <v>3.5233819999999998</v>
      </c>
      <c r="F51" s="199">
        <v>3.5490140000000001</v>
      </c>
      <c r="G51" s="199">
        <v>3.5447389999999999</v>
      </c>
      <c r="H51" s="199">
        <v>3.5403289999999998</v>
      </c>
      <c r="I51" s="199">
        <v>3.5393029999999999</v>
      </c>
      <c r="J51" s="199">
        <v>3.5383939999999998</v>
      </c>
      <c r="K51" s="199">
        <v>3.5374590000000001</v>
      </c>
      <c r="L51" s="199">
        <v>3.5352160000000001</v>
      </c>
      <c r="M51" s="199">
        <v>3.5335559999999999</v>
      </c>
      <c r="N51" s="199">
        <v>3.5328460000000002</v>
      </c>
      <c r="O51" s="199">
        <v>3.5329579999999998</v>
      </c>
      <c r="P51" s="199">
        <v>3.5331009999999998</v>
      </c>
      <c r="Q51" s="199">
        <v>3.5325660000000001</v>
      </c>
      <c r="R51" s="199">
        <v>3.531256</v>
      </c>
      <c r="S51" s="199">
        <v>3.5302720000000001</v>
      </c>
      <c r="T51" s="199">
        <v>3.529652</v>
      </c>
      <c r="U51" s="199">
        <v>3.528985</v>
      </c>
      <c r="V51" s="199">
        <v>3.52799</v>
      </c>
      <c r="W51" s="199">
        <v>3.5276179999999999</v>
      </c>
      <c r="X51" s="199">
        <v>3.5283389999999999</v>
      </c>
      <c r="Y51" s="199">
        <v>3.5284070000000001</v>
      </c>
      <c r="Z51" s="199">
        <v>3.5291730000000001</v>
      </c>
      <c r="AA51" s="199">
        <v>3.5294379999999999</v>
      </c>
      <c r="AB51" s="199">
        <v>3.528521</v>
      </c>
      <c r="AC51" s="199">
        <v>3.5295519999999998</v>
      </c>
      <c r="AD51" s="199">
        <v>3.5298620000000001</v>
      </c>
      <c r="AE51" s="199">
        <v>3.5289899999999998</v>
      </c>
      <c r="AF51" s="199">
        <v>3.5276239999999999</v>
      </c>
      <c r="AG51" s="199">
        <v>3.5256240000000001</v>
      </c>
      <c r="AH51" s="200">
        <v>-5.8900000000000001E-4</v>
      </c>
    </row>
    <row r="53" spans="1:34" ht="15" customHeight="1">
      <c r="B53" s="197" t="s">
        <v>700</v>
      </c>
    </row>
    <row r="54" spans="1:34" ht="15" customHeight="1">
      <c r="A54" s="14" t="s">
        <v>701</v>
      </c>
      <c r="B54" s="198" t="s">
        <v>702</v>
      </c>
      <c r="C54" s="199">
        <v>1.0369999999999999</v>
      </c>
      <c r="D54" s="199">
        <v>1.0369999999999999</v>
      </c>
      <c r="E54" s="199">
        <v>1.0369999999999999</v>
      </c>
      <c r="F54" s="199">
        <v>1.0369999999999999</v>
      </c>
      <c r="G54" s="199">
        <v>1.0369999999999999</v>
      </c>
      <c r="H54" s="199">
        <v>1.0369999999999999</v>
      </c>
      <c r="I54" s="199">
        <v>1.0369999999999999</v>
      </c>
      <c r="J54" s="199">
        <v>1.0369999999999999</v>
      </c>
      <c r="K54" s="199">
        <v>1.0369999999999999</v>
      </c>
      <c r="L54" s="199">
        <v>1.0369999999999999</v>
      </c>
      <c r="M54" s="199">
        <v>1.0369999999999999</v>
      </c>
      <c r="N54" s="199">
        <v>1.0369999999999999</v>
      </c>
      <c r="O54" s="199">
        <v>1.0369999999999999</v>
      </c>
      <c r="P54" s="199">
        <v>1.0369999999999999</v>
      </c>
      <c r="Q54" s="199">
        <v>1.0369999999999999</v>
      </c>
      <c r="R54" s="199">
        <v>1.0369999999999999</v>
      </c>
      <c r="S54" s="199">
        <v>1.0369999999999999</v>
      </c>
      <c r="T54" s="199">
        <v>1.0369999999999999</v>
      </c>
      <c r="U54" s="199">
        <v>1.0369999999999999</v>
      </c>
      <c r="V54" s="199">
        <v>1.0369999999999999</v>
      </c>
      <c r="W54" s="199">
        <v>1.0369999999999999</v>
      </c>
      <c r="X54" s="199">
        <v>1.0369999999999999</v>
      </c>
      <c r="Y54" s="199">
        <v>1.0369999999999999</v>
      </c>
      <c r="Z54" s="199">
        <v>1.0369999999999999</v>
      </c>
      <c r="AA54" s="199">
        <v>1.0369999999999999</v>
      </c>
      <c r="AB54" s="199">
        <v>1.0369999999999999</v>
      </c>
      <c r="AC54" s="199">
        <v>1.0369999999999999</v>
      </c>
      <c r="AD54" s="199">
        <v>1.0369999999999999</v>
      </c>
      <c r="AE54" s="199">
        <v>1.0369999999999999</v>
      </c>
      <c r="AF54" s="199">
        <v>1.0369999999999999</v>
      </c>
      <c r="AG54" s="199">
        <v>1.0369999999999999</v>
      </c>
      <c r="AH54" s="200">
        <v>0</v>
      </c>
    </row>
    <row r="55" spans="1:34" ht="15" customHeight="1">
      <c r="A55" s="14" t="s">
        <v>703</v>
      </c>
      <c r="B55" s="198" t="s">
        <v>704</v>
      </c>
      <c r="C55" s="199">
        <v>1.034</v>
      </c>
      <c r="D55" s="199">
        <v>1.034</v>
      </c>
      <c r="E55" s="199">
        <v>1.034</v>
      </c>
      <c r="F55" s="199">
        <v>1.034</v>
      </c>
      <c r="G55" s="199">
        <v>1.034</v>
      </c>
      <c r="H55" s="199">
        <v>1.034</v>
      </c>
      <c r="I55" s="199">
        <v>1.034</v>
      </c>
      <c r="J55" s="199">
        <v>1.034</v>
      </c>
      <c r="K55" s="199">
        <v>1.034</v>
      </c>
      <c r="L55" s="199">
        <v>1.034</v>
      </c>
      <c r="M55" s="199">
        <v>1.034</v>
      </c>
      <c r="N55" s="199">
        <v>1.034</v>
      </c>
      <c r="O55" s="199">
        <v>1.034</v>
      </c>
      <c r="P55" s="199">
        <v>1.034</v>
      </c>
      <c r="Q55" s="199">
        <v>1.034</v>
      </c>
      <c r="R55" s="199">
        <v>1.034</v>
      </c>
      <c r="S55" s="199">
        <v>1.034</v>
      </c>
      <c r="T55" s="199">
        <v>1.034</v>
      </c>
      <c r="U55" s="199">
        <v>1.034</v>
      </c>
      <c r="V55" s="199">
        <v>1.034</v>
      </c>
      <c r="W55" s="199">
        <v>1.034</v>
      </c>
      <c r="X55" s="199">
        <v>1.034</v>
      </c>
      <c r="Y55" s="199">
        <v>1.034</v>
      </c>
      <c r="Z55" s="199">
        <v>1.034</v>
      </c>
      <c r="AA55" s="199">
        <v>1.034</v>
      </c>
      <c r="AB55" s="199">
        <v>1.034</v>
      </c>
      <c r="AC55" s="199">
        <v>1.034</v>
      </c>
      <c r="AD55" s="199">
        <v>1.034</v>
      </c>
      <c r="AE55" s="199">
        <v>1.034</v>
      </c>
      <c r="AF55" s="199">
        <v>1.034</v>
      </c>
      <c r="AG55" s="199">
        <v>1.034</v>
      </c>
      <c r="AH55" s="200">
        <v>0</v>
      </c>
    </row>
    <row r="56" spans="1:34" ht="15" customHeight="1">
      <c r="A56" s="14" t="s">
        <v>705</v>
      </c>
      <c r="B56" s="198" t="s">
        <v>706</v>
      </c>
      <c r="C56" s="199">
        <v>1.0389999999999999</v>
      </c>
      <c r="D56" s="199">
        <v>1.0389999999999999</v>
      </c>
      <c r="E56" s="199">
        <v>1.0389999999999999</v>
      </c>
      <c r="F56" s="199">
        <v>1.0389999999999999</v>
      </c>
      <c r="G56" s="199">
        <v>1.0389999999999999</v>
      </c>
      <c r="H56" s="199">
        <v>1.0389999999999999</v>
      </c>
      <c r="I56" s="199">
        <v>1.0389999999999999</v>
      </c>
      <c r="J56" s="199">
        <v>1.0389999999999999</v>
      </c>
      <c r="K56" s="199">
        <v>1.0389999999999999</v>
      </c>
      <c r="L56" s="199">
        <v>1.0389999999999999</v>
      </c>
      <c r="M56" s="199">
        <v>1.0389999999999999</v>
      </c>
      <c r="N56" s="199">
        <v>1.0389999999999999</v>
      </c>
      <c r="O56" s="199">
        <v>1.0389999999999999</v>
      </c>
      <c r="P56" s="199">
        <v>1.0389999999999999</v>
      </c>
      <c r="Q56" s="199">
        <v>1.0389999999999999</v>
      </c>
      <c r="R56" s="199">
        <v>1.0389999999999999</v>
      </c>
      <c r="S56" s="199">
        <v>1.0389999999999999</v>
      </c>
      <c r="T56" s="199">
        <v>1.0389999999999999</v>
      </c>
      <c r="U56" s="199">
        <v>1.0389999999999999</v>
      </c>
      <c r="V56" s="199">
        <v>1.0389999999999999</v>
      </c>
      <c r="W56" s="199">
        <v>1.0389999999999999</v>
      </c>
      <c r="X56" s="199">
        <v>1.0389999999999999</v>
      </c>
      <c r="Y56" s="199">
        <v>1.0389999999999999</v>
      </c>
      <c r="Z56" s="199">
        <v>1.0389999999999999</v>
      </c>
      <c r="AA56" s="199">
        <v>1.0389999999999999</v>
      </c>
      <c r="AB56" s="199">
        <v>1.0389999999999999</v>
      </c>
      <c r="AC56" s="199">
        <v>1.0389999999999999</v>
      </c>
      <c r="AD56" s="199">
        <v>1.0389999999999999</v>
      </c>
      <c r="AE56" s="199">
        <v>1.0389999999999999</v>
      </c>
      <c r="AF56" s="199">
        <v>1.0389999999999999</v>
      </c>
      <c r="AG56" s="199">
        <v>1.0389999999999999</v>
      </c>
      <c r="AH56" s="200">
        <v>0</v>
      </c>
    </row>
    <row r="57" spans="1:34" ht="15" customHeight="1">
      <c r="A57" s="14" t="s">
        <v>707</v>
      </c>
      <c r="B57" s="198" t="s">
        <v>708</v>
      </c>
      <c r="C57" s="199">
        <v>1.0369999999999999</v>
      </c>
      <c r="D57" s="199">
        <v>1.0369999999999999</v>
      </c>
      <c r="E57" s="199">
        <v>1.0369999999999999</v>
      </c>
      <c r="F57" s="199">
        <v>1.0369999999999999</v>
      </c>
      <c r="G57" s="199">
        <v>1.0369999999999999</v>
      </c>
      <c r="H57" s="199">
        <v>1.0369999999999999</v>
      </c>
      <c r="I57" s="199">
        <v>1.0369999999999999</v>
      </c>
      <c r="J57" s="199">
        <v>1.0369999999999999</v>
      </c>
      <c r="K57" s="199">
        <v>1.0369999999999999</v>
      </c>
      <c r="L57" s="199">
        <v>1.0369999999999999</v>
      </c>
      <c r="M57" s="199">
        <v>1.0369999999999999</v>
      </c>
      <c r="N57" s="199">
        <v>1.0369999999999999</v>
      </c>
      <c r="O57" s="199">
        <v>1.0369999999999999</v>
      </c>
      <c r="P57" s="199">
        <v>1.0369999999999999</v>
      </c>
      <c r="Q57" s="199">
        <v>1.0369999999999999</v>
      </c>
      <c r="R57" s="199">
        <v>1.0369999999999999</v>
      </c>
      <c r="S57" s="199">
        <v>1.0369999999999999</v>
      </c>
      <c r="T57" s="199">
        <v>1.0369999999999999</v>
      </c>
      <c r="U57" s="199">
        <v>1.0369999999999999</v>
      </c>
      <c r="V57" s="199">
        <v>1.0369999999999999</v>
      </c>
      <c r="W57" s="199">
        <v>1.0369999999999999</v>
      </c>
      <c r="X57" s="199">
        <v>1.0369999999999999</v>
      </c>
      <c r="Y57" s="199">
        <v>1.0369999999999999</v>
      </c>
      <c r="Z57" s="199">
        <v>1.0369999999999999</v>
      </c>
      <c r="AA57" s="199">
        <v>1.0369999999999999</v>
      </c>
      <c r="AB57" s="199">
        <v>1.0369999999999999</v>
      </c>
      <c r="AC57" s="199">
        <v>1.0369999999999999</v>
      </c>
      <c r="AD57" s="199">
        <v>1.0369999999999999</v>
      </c>
      <c r="AE57" s="199">
        <v>1.0369999999999999</v>
      </c>
      <c r="AF57" s="199">
        <v>1.0369999999999999</v>
      </c>
      <c r="AG57" s="199">
        <v>1.0369999999999999</v>
      </c>
      <c r="AH57" s="200">
        <v>0</v>
      </c>
    </row>
    <row r="58" spans="1:34" ht="15" customHeight="1">
      <c r="A58" s="14" t="s">
        <v>709</v>
      </c>
      <c r="B58" s="198" t="s">
        <v>710</v>
      </c>
      <c r="C58" s="199">
        <v>1.0249999999999999</v>
      </c>
      <c r="D58" s="199">
        <v>1.0249999999999999</v>
      </c>
      <c r="E58" s="199">
        <v>1.0249999999999999</v>
      </c>
      <c r="F58" s="199">
        <v>1.0249999999999999</v>
      </c>
      <c r="G58" s="199">
        <v>1.0249999999999999</v>
      </c>
      <c r="H58" s="199">
        <v>1.0249999999999999</v>
      </c>
      <c r="I58" s="199">
        <v>1.0249999999999999</v>
      </c>
      <c r="J58" s="199">
        <v>1.0249999999999999</v>
      </c>
      <c r="K58" s="199">
        <v>1.0249999999999999</v>
      </c>
      <c r="L58" s="199">
        <v>1.0249999999999999</v>
      </c>
      <c r="M58" s="199">
        <v>1.0249999999999999</v>
      </c>
      <c r="N58" s="199">
        <v>1.0249999999999999</v>
      </c>
      <c r="O58" s="199">
        <v>1.0249999999999999</v>
      </c>
      <c r="P58" s="199">
        <v>1.0249999999999999</v>
      </c>
      <c r="Q58" s="199">
        <v>1.0249999999999999</v>
      </c>
      <c r="R58" s="199">
        <v>1.0249999999999999</v>
      </c>
      <c r="S58" s="199">
        <v>1.0249999999999999</v>
      </c>
      <c r="T58" s="199">
        <v>1.0249999999999999</v>
      </c>
      <c r="U58" s="199">
        <v>1.0249999999999999</v>
      </c>
      <c r="V58" s="199">
        <v>1.0249999999999999</v>
      </c>
      <c r="W58" s="199">
        <v>1.0249999999999999</v>
      </c>
      <c r="X58" s="199">
        <v>1.0249999999999999</v>
      </c>
      <c r="Y58" s="199">
        <v>1.0249999999999999</v>
      </c>
      <c r="Z58" s="199">
        <v>1.0249999999999999</v>
      </c>
      <c r="AA58" s="199">
        <v>1.0249999999999999</v>
      </c>
      <c r="AB58" s="199">
        <v>1.0249999999999999</v>
      </c>
      <c r="AC58" s="199">
        <v>1.0249999999999999</v>
      </c>
      <c r="AD58" s="199">
        <v>1.0249999999999999</v>
      </c>
      <c r="AE58" s="199">
        <v>1.0249999999999999</v>
      </c>
      <c r="AF58" s="199">
        <v>1.0249999999999999</v>
      </c>
      <c r="AG58" s="199">
        <v>1.0249999999999999</v>
      </c>
      <c r="AH58" s="200">
        <v>0</v>
      </c>
    </row>
    <row r="59" spans="1:34" ht="15" customHeight="1">
      <c r="A59" s="14" t="s">
        <v>711</v>
      </c>
      <c r="B59" s="198" t="s">
        <v>712</v>
      </c>
      <c r="C59" s="199">
        <v>1.0089999999999999</v>
      </c>
      <c r="D59" s="199">
        <v>1.0089999999999999</v>
      </c>
      <c r="E59" s="199">
        <v>1.0089999999999999</v>
      </c>
      <c r="F59" s="199">
        <v>1.0089999999999999</v>
      </c>
      <c r="G59" s="199">
        <v>1.0089999999999999</v>
      </c>
      <c r="H59" s="199">
        <v>1.0089999999999999</v>
      </c>
      <c r="I59" s="199">
        <v>1.0089999999999999</v>
      </c>
      <c r="J59" s="199">
        <v>1.0089999999999999</v>
      </c>
      <c r="K59" s="199">
        <v>1.0089999999999999</v>
      </c>
      <c r="L59" s="199">
        <v>1.0089999999999999</v>
      </c>
      <c r="M59" s="199">
        <v>1.0089999999999999</v>
      </c>
      <c r="N59" s="199">
        <v>1.0089999999999999</v>
      </c>
      <c r="O59" s="199">
        <v>1.0089999999999999</v>
      </c>
      <c r="P59" s="199">
        <v>1.0089999999999999</v>
      </c>
      <c r="Q59" s="199">
        <v>1.0089999999999999</v>
      </c>
      <c r="R59" s="199">
        <v>1.0089999999999999</v>
      </c>
      <c r="S59" s="199">
        <v>1.0089999999999999</v>
      </c>
      <c r="T59" s="199">
        <v>1.0089999999999999</v>
      </c>
      <c r="U59" s="199">
        <v>1.0089999999999999</v>
      </c>
      <c r="V59" s="199">
        <v>1.0089999999999999</v>
      </c>
      <c r="W59" s="199">
        <v>1.0089999999999999</v>
      </c>
      <c r="X59" s="199">
        <v>1.0089999999999999</v>
      </c>
      <c r="Y59" s="199">
        <v>1.0089999999999999</v>
      </c>
      <c r="Z59" s="199">
        <v>1.0089999999999999</v>
      </c>
      <c r="AA59" s="199">
        <v>1.0089999999999999</v>
      </c>
      <c r="AB59" s="199">
        <v>1.0089999999999999</v>
      </c>
      <c r="AC59" s="199">
        <v>1.0089999999999999</v>
      </c>
      <c r="AD59" s="199">
        <v>1.0089999999999999</v>
      </c>
      <c r="AE59" s="199">
        <v>1.0089999999999999</v>
      </c>
      <c r="AF59" s="199">
        <v>1.0089999999999999</v>
      </c>
      <c r="AG59" s="199">
        <v>1.0089999999999999</v>
      </c>
      <c r="AH59" s="200">
        <v>0</v>
      </c>
    </row>
    <row r="60" spans="1:34" ht="15" customHeight="1">
      <c r="A60" s="14" t="s">
        <v>713</v>
      </c>
      <c r="B60" s="198" t="s">
        <v>714</v>
      </c>
      <c r="C60" s="199">
        <v>0.96</v>
      </c>
      <c r="D60" s="199">
        <v>0.96</v>
      </c>
      <c r="E60" s="199">
        <v>0.96</v>
      </c>
      <c r="F60" s="199">
        <v>0.96</v>
      </c>
      <c r="G60" s="199">
        <v>0.96</v>
      </c>
      <c r="H60" s="199">
        <v>0.96</v>
      </c>
      <c r="I60" s="199">
        <v>0.96</v>
      </c>
      <c r="J60" s="199">
        <v>0.96</v>
      </c>
      <c r="K60" s="199">
        <v>0.96</v>
      </c>
      <c r="L60" s="199">
        <v>0.96</v>
      </c>
      <c r="M60" s="199">
        <v>0.96</v>
      </c>
      <c r="N60" s="199">
        <v>0.96</v>
      </c>
      <c r="O60" s="199">
        <v>0.96</v>
      </c>
      <c r="P60" s="199">
        <v>0.96</v>
      </c>
      <c r="Q60" s="199">
        <v>0.96</v>
      </c>
      <c r="R60" s="199">
        <v>0.96</v>
      </c>
      <c r="S60" s="199">
        <v>0.96</v>
      </c>
      <c r="T60" s="199">
        <v>0.96</v>
      </c>
      <c r="U60" s="199">
        <v>0.96</v>
      </c>
      <c r="V60" s="199">
        <v>0.96</v>
      </c>
      <c r="W60" s="199">
        <v>0.96</v>
      </c>
      <c r="X60" s="199">
        <v>0.96</v>
      </c>
      <c r="Y60" s="199">
        <v>0.96</v>
      </c>
      <c r="Z60" s="199">
        <v>0.96</v>
      </c>
      <c r="AA60" s="199">
        <v>0.96</v>
      </c>
      <c r="AB60" s="199">
        <v>0.96</v>
      </c>
      <c r="AC60" s="199">
        <v>0.96</v>
      </c>
      <c r="AD60" s="199">
        <v>0.96</v>
      </c>
      <c r="AE60" s="199">
        <v>0.96</v>
      </c>
      <c r="AF60" s="199">
        <v>0.96</v>
      </c>
      <c r="AG60" s="199">
        <v>0.96</v>
      </c>
      <c r="AH60" s="200">
        <v>0</v>
      </c>
    </row>
    <row r="62" spans="1:34">
      <c r="B62" s="197" t="s">
        <v>715</v>
      </c>
    </row>
    <row r="63" spans="1:34" ht="15" customHeight="1">
      <c r="A63" s="14" t="s">
        <v>716</v>
      </c>
      <c r="B63" s="198" t="s">
        <v>708</v>
      </c>
      <c r="C63" s="201">
        <v>20.313611999999999</v>
      </c>
      <c r="D63" s="201">
        <v>20.251498999999999</v>
      </c>
      <c r="E63" s="201">
        <v>20.463695999999999</v>
      </c>
      <c r="F63" s="201">
        <v>20.630897999999998</v>
      </c>
      <c r="G63" s="201">
        <v>20.585319999999999</v>
      </c>
      <c r="H63" s="201">
        <v>20.620370999999999</v>
      </c>
      <c r="I63" s="201">
        <v>20.558367000000001</v>
      </c>
      <c r="J63" s="201">
        <v>20.551445000000001</v>
      </c>
      <c r="K63" s="201">
        <v>20.452055000000001</v>
      </c>
      <c r="L63" s="201">
        <v>20.355701</v>
      </c>
      <c r="M63" s="201">
        <v>20.289701000000001</v>
      </c>
      <c r="N63" s="201">
        <v>20.316071999999998</v>
      </c>
      <c r="O63" s="201">
        <v>20.341093000000001</v>
      </c>
      <c r="P63" s="201">
        <v>20.369786999999999</v>
      </c>
      <c r="Q63" s="201">
        <v>20.349620999999999</v>
      </c>
      <c r="R63" s="201">
        <v>20.382479</v>
      </c>
      <c r="S63" s="201">
        <v>20.405159000000001</v>
      </c>
      <c r="T63" s="201">
        <v>20.455117999999999</v>
      </c>
      <c r="U63" s="201">
        <v>20.574310000000001</v>
      </c>
      <c r="V63" s="201">
        <v>20.584980000000002</v>
      </c>
      <c r="W63" s="201">
        <v>20.617809000000001</v>
      </c>
      <c r="X63" s="201">
        <v>20.606735</v>
      </c>
      <c r="Y63" s="201">
        <v>20.642296000000002</v>
      </c>
      <c r="Z63" s="201">
        <v>20.684587000000001</v>
      </c>
      <c r="AA63" s="201">
        <v>20.690783</v>
      </c>
      <c r="AB63" s="201">
        <v>20.781717</v>
      </c>
      <c r="AC63" s="201">
        <v>20.824452999999998</v>
      </c>
      <c r="AD63" s="201">
        <v>20.813873000000001</v>
      </c>
      <c r="AE63" s="201">
        <v>20.786306</v>
      </c>
      <c r="AF63" s="201">
        <v>20.831282000000002</v>
      </c>
      <c r="AG63" s="201">
        <v>20.832466</v>
      </c>
      <c r="AH63" s="200">
        <v>8.4099999999999995E-4</v>
      </c>
    </row>
    <row r="64" spans="1:34" ht="15" customHeight="1">
      <c r="A64" s="14" t="s">
        <v>717</v>
      </c>
      <c r="B64" s="198" t="s">
        <v>718</v>
      </c>
      <c r="C64" s="201">
        <v>25.162447</v>
      </c>
      <c r="D64" s="201">
        <v>25.061907000000001</v>
      </c>
      <c r="E64" s="201">
        <v>24.844830999999999</v>
      </c>
      <c r="F64" s="201">
        <v>25.003353000000001</v>
      </c>
      <c r="G64" s="201">
        <v>25.014917000000001</v>
      </c>
      <c r="H64" s="201">
        <v>25.161196</v>
      </c>
      <c r="I64" s="201">
        <v>25.144635999999998</v>
      </c>
      <c r="J64" s="201">
        <v>25.182469999999999</v>
      </c>
      <c r="K64" s="201">
        <v>25.190441</v>
      </c>
      <c r="L64" s="201">
        <v>25.210474000000001</v>
      </c>
      <c r="M64" s="201">
        <v>25.271478999999999</v>
      </c>
      <c r="N64" s="201">
        <v>25.263570999999999</v>
      </c>
      <c r="O64" s="201">
        <v>25.235904999999999</v>
      </c>
      <c r="P64" s="201">
        <v>25.426608999999999</v>
      </c>
      <c r="Q64" s="201">
        <v>25.42605</v>
      </c>
      <c r="R64" s="201">
        <v>25.406255999999999</v>
      </c>
      <c r="S64" s="201">
        <v>25.351739999999999</v>
      </c>
      <c r="T64" s="201">
        <v>25.317278000000002</v>
      </c>
      <c r="U64" s="201">
        <v>25.262371000000002</v>
      </c>
      <c r="V64" s="201">
        <v>25.204082</v>
      </c>
      <c r="W64" s="201">
        <v>25.170407999999998</v>
      </c>
      <c r="X64" s="201">
        <v>25.136365999999999</v>
      </c>
      <c r="Y64" s="201">
        <v>25.124195</v>
      </c>
      <c r="Z64" s="201">
        <v>25.101769999999998</v>
      </c>
      <c r="AA64" s="201">
        <v>25.082879999999999</v>
      </c>
      <c r="AB64" s="201">
        <v>25.036390000000001</v>
      </c>
      <c r="AC64" s="201">
        <v>25.004836999999998</v>
      </c>
      <c r="AD64" s="201">
        <v>24.996421999999999</v>
      </c>
      <c r="AE64" s="201">
        <v>24.994413000000002</v>
      </c>
      <c r="AF64" s="201">
        <v>25.032789000000001</v>
      </c>
      <c r="AG64" s="201">
        <v>25.018826000000001</v>
      </c>
      <c r="AH64" s="200">
        <v>-1.9100000000000001E-4</v>
      </c>
    </row>
    <row r="65" spans="1:34" ht="15" customHeight="1">
      <c r="A65" s="14" t="s">
        <v>719</v>
      </c>
      <c r="B65" s="198" t="s">
        <v>720</v>
      </c>
      <c r="C65" s="201">
        <v>17.310601999999999</v>
      </c>
      <c r="D65" s="201">
        <v>17.309646999999998</v>
      </c>
      <c r="E65" s="201">
        <v>17.211003999999999</v>
      </c>
      <c r="F65" s="201">
        <v>17.263587999999999</v>
      </c>
      <c r="G65" s="201">
        <v>17.337935999999999</v>
      </c>
      <c r="H65" s="201">
        <v>17.308015999999999</v>
      </c>
      <c r="I65" s="201">
        <v>17.259657000000001</v>
      </c>
      <c r="J65" s="201">
        <v>17.224226000000002</v>
      </c>
      <c r="K65" s="201">
        <v>17.166725</v>
      </c>
      <c r="L65" s="201">
        <v>17.176583999999998</v>
      </c>
      <c r="M65" s="201">
        <v>17.131996000000001</v>
      </c>
      <c r="N65" s="201">
        <v>17.134941000000001</v>
      </c>
      <c r="O65" s="201">
        <v>17.114252</v>
      </c>
      <c r="P65" s="201">
        <v>17.091989999999999</v>
      </c>
      <c r="Q65" s="201">
        <v>17.090869999999999</v>
      </c>
      <c r="R65" s="201">
        <v>17.088018000000002</v>
      </c>
      <c r="S65" s="201">
        <v>17.077797</v>
      </c>
      <c r="T65" s="201">
        <v>17.051991000000001</v>
      </c>
      <c r="U65" s="201">
        <v>17.025953000000001</v>
      </c>
      <c r="V65" s="201">
        <v>17.013719999999999</v>
      </c>
      <c r="W65" s="201">
        <v>16.977298999999999</v>
      </c>
      <c r="X65" s="201">
        <v>16.978853000000001</v>
      </c>
      <c r="Y65" s="201">
        <v>17.006622</v>
      </c>
      <c r="Z65" s="201">
        <v>17.016672</v>
      </c>
      <c r="AA65" s="201">
        <v>17.028193000000002</v>
      </c>
      <c r="AB65" s="201">
        <v>17.032865999999999</v>
      </c>
      <c r="AC65" s="201">
        <v>17.039536999999999</v>
      </c>
      <c r="AD65" s="201">
        <v>17.015118000000001</v>
      </c>
      <c r="AE65" s="201">
        <v>16.990679</v>
      </c>
      <c r="AF65" s="201">
        <v>16.993908000000001</v>
      </c>
      <c r="AG65" s="201">
        <v>16.988350000000001</v>
      </c>
      <c r="AH65" s="200">
        <v>-6.2600000000000004E-4</v>
      </c>
    </row>
    <row r="66" spans="1:34" ht="15" customHeight="1">
      <c r="A66" s="14" t="s">
        <v>721</v>
      </c>
      <c r="B66" s="198" t="s">
        <v>702</v>
      </c>
      <c r="C66" s="201">
        <v>19.465235</v>
      </c>
      <c r="D66" s="201">
        <v>19.477029999999999</v>
      </c>
      <c r="E66" s="201">
        <v>19.633654</v>
      </c>
      <c r="F66" s="201">
        <v>19.748118999999999</v>
      </c>
      <c r="G66" s="201">
        <v>19.604624000000001</v>
      </c>
      <c r="H66" s="201">
        <v>19.514042</v>
      </c>
      <c r="I66" s="201">
        <v>19.460508000000001</v>
      </c>
      <c r="J66" s="201">
        <v>19.416695000000001</v>
      </c>
      <c r="K66" s="201">
        <v>19.301138000000002</v>
      </c>
      <c r="L66" s="201">
        <v>19.199217000000001</v>
      </c>
      <c r="M66" s="201">
        <v>19.119923</v>
      </c>
      <c r="N66" s="201">
        <v>19.131233000000002</v>
      </c>
      <c r="O66" s="201">
        <v>19.133019999999998</v>
      </c>
      <c r="P66" s="201">
        <v>19.181491999999999</v>
      </c>
      <c r="Q66" s="201">
        <v>19.162057999999998</v>
      </c>
      <c r="R66" s="201">
        <v>19.166834000000001</v>
      </c>
      <c r="S66" s="201">
        <v>19.206078999999999</v>
      </c>
      <c r="T66" s="201">
        <v>19.242795999999998</v>
      </c>
      <c r="U66" s="201">
        <v>19.352157999999999</v>
      </c>
      <c r="V66" s="201">
        <v>19.394048999999999</v>
      </c>
      <c r="W66" s="201">
        <v>19.422734999999999</v>
      </c>
      <c r="X66" s="201">
        <v>19.419495000000001</v>
      </c>
      <c r="Y66" s="201">
        <v>19.465461999999999</v>
      </c>
      <c r="Z66" s="201">
        <v>19.508917</v>
      </c>
      <c r="AA66" s="201">
        <v>19.511177</v>
      </c>
      <c r="AB66" s="201">
        <v>19.602798</v>
      </c>
      <c r="AC66" s="201">
        <v>19.653092999999998</v>
      </c>
      <c r="AD66" s="201">
        <v>19.640366</v>
      </c>
      <c r="AE66" s="201">
        <v>19.617270000000001</v>
      </c>
      <c r="AF66" s="201">
        <v>19.648813000000001</v>
      </c>
      <c r="AG66" s="201">
        <v>19.641286999999998</v>
      </c>
      <c r="AH66" s="200">
        <v>2.9999999999999997E-4</v>
      </c>
    </row>
    <row r="67" spans="1:34" ht="15" customHeight="1">
      <c r="A67" s="14" t="s">
        <v>722</v>
      </c>
      <c r="B67" s="198" t="s">
        <v>723</v>
      </c>
      <c r="C67" s="201">
        <v>19.07375</v>
      </c>
      <c r="D67" s="201">
        <v>19.023112999999999</v>
      </c>
      <c r="E67" s="201">
        <v>19.023102000000002</v>
      </c>
      <c r="F67" s="201">
        <v>19.320454000000002</v>
      </c>
      <c r="G67" s="201">
        <v>19.262177999999999</v>
      </c>
      <c r="H67" s="201">
        <v>19.226744</v>
      </c>
      <c r="I67" s="201">
        <v>19.203001</v>
      </c>
      <c r="J67" s="201">
        <v>19.198051</v>
      </c>
      <c r="K67" s="201">
        <v>19.173183000000002</v>
      </c>
      <c r="L67" s="201">
        <v>19.142059</v>
      </c>
      <c r="M67" s="201">
        <v>19.111967</v>
      </c>
      <c r="N67" s="201">
        <v>19.063096999999999</v>
      </c>
      <c r="O67" s="201">
        <v>19.027266999999998</v>
      </c>
      <c r="P67" s="201">
        <v>18.988686000000001</v>
      </c>
      <c r="Q67" s="201">
        <v>18.945419000000001</v>
      </c>
      <c r="R67" s="201">
        <v>18.899260999999999</v>
      </c>
      <c r="S67" s="201">
        <v>18.854064999999999</v>
      </c>
      <c r="T67" s="201">
        <v>18.823059000000001</v>
      </c>
      <c r="U67" s="201">
        <v>18.801371</v>
      </c>
      <c r="V67" s="201">
        <v>18.776769999999999</v>
      </c>
      <c r="W67" s="201">
        <v>18.747007</v>
      </c>
      <c r="X67" s="201">
        <v>18.720158000000001</v>
      </c>
      <c r="Y67" s="201">
        <v>18.696238999999998</v>
      </c>
      <c r="Z67" s="201">
        <v>18.664991000000001</v>
      </c>
      <c r="AA67" s="201">
        <v>18.637045000000001</v>
      </c>
      <c r="AB67" s="201">
        <v>18.618738</v>
      </c>
      <c r="AC67" s="201">
        <v>18.595921000000001</v>
      </c>
      <c r="AD67" s="201">
        <v>18.562662</v>
      </c>
      <c r="AE67" s="201">
        <v>18.520022999999998</v>
      </c>
      <c r="AF67" s="201">
        <v>18.478739000000001</v>
      </c>
      <c r="AG67" s="201">
        <v>18.440038999999999</v>
      </c>
      <c r="AH67" s="200">
        <v>-1.126E-3</v>
      </c>
    </row>
    <row r="68" spans="1:34" ht="15" customHeight="1">
      <c r="A68" s="14" t="s">
        <v>724</v>
      </c>
      <c r="B68" s="198" t="s">
        <v>725</v>
      </c>
      <c r="C68" s="201">
        <v>19.047443000000001</v>
      </c>
      <c r="D68" s="201">
        <v>19.293189999999999</v>
      </c>
      <c r="E68" s="201">
        <v>19.406573999999999</v>
      </c>
      <c r="F68" s="201">
        <v>19.401603999999999</v>
      </c>
      <c r="G68" s="201">
        <v>19.396521</v>
      </c>
      <c r="H68" s="201">
        <v>19.387011000000001</v>
      </c>
      <c r="I68" s="201">
        <v>19.386451999999998</v>
      </c>
      <c r="J68" s="201">
        <v>19.379221000000001</v>
      </c>
      <c r="K68" s="201">
        <v>19.369596000000001</v>
      </c>
      <c r="L68" s="201">
        <v>19.360327000000002</v>
      </c>
      <c r="M68" s="201">
        <v>19.351662000000001</v>
      </c>
      <c r="N68" s="201">
        <v>19.343699999999998</v>
      </c>
      <c r="O68" s="201">
        <v>19.335771999999999</v>
      </c>
      <c r="P68" s="201">
        <v>19.328517999999999</v>
      </c>
      <c r="Q68" s="201">
        <v>19.320198000000001</v>
      </c>
      <c r="R68" s="201">
        <v>19.320457000000001</v>
      </c>
      <c r="S68" s="201">
        <v>19.303930000000001</v>
      </c>
      <c r="T68" s="201">
        <v>19.276167000000001</v>
      </c>
      <c r="U68" s="201">
        <v>19.278487999999999</v>
      </c>
      <c r="V68" s="201">
        <v>19.280404999999998</v>
      </c>
      <c r="W68" s="201">
        <v>19.310587000000002</v>
      </c>
      <c r="X68" s="201">
        <v>19.309146999999999</v>
      </c>
      <c r="Y68" s="201">
        <v>19.301651</v>
      </c>
      <c r="Z68" s="201">
        <v>19.294476</v>
      </c>
      <c r="AA68" s="201">
        <v>19.266328999999999</v>
      </c>
      <c r="AB68" s="201">
        <v>19.271349000000001</v>
      </c>
      <c r="AC68" s="201">
        <v>19.274885000000001</v>
      </c>
      <c r="AD68" s="201">
        <v>19.282909</v>
      </c>
      <c r="AE68" s="201">
        <v>19.308188999999999</v>
      </c>
      <c r="AF68" s="201">
        <v>19.315180000000002</v>
      </c>
      <c r="AG68" s="201">
        <v>19.319613</v>
      </c>
      <c r="AH68" s="200">
        <v>4.73E-4</v>
      </c>
    </row>
    <row r="69" spans="1:34" ht="15" customHeight="1">
      <c r="A69" s="14" t="s">
        <v>726</v>
      </c>
      <c r="B69" s="198" t="s">
        <v>727</v>
      </c>
      <c r="C69" s="201">
        <v>28.461829999999999</v>
      </c>
      <c r="D69" s="201">
        <v>28.444407000000002</v>
      </c>
      <c r="E69" s="201">
        <v>28.425611</v>
      </c>
      <c r="F69" s="201">
        <v>28.430610999999999</v>
      </c>
      <c r="G69" s="201">
        <v>28.426397000000001</v>
      </c>
      <c r="H69" s="201">
        <v>28.410816000000001</v>
      </c>
      <c r="I69" s="201">
        <v>28.410643</v>
      </c>
      <c r="J69" s="201">
        <v>28.404917000000001</v>
      </c>
      <c r="K69" s="201">
        <v>28.393972000000002</v>
      </c>
      <c r="L69" s="201">
        <v>28.382809000000002</v>
      </c>
      <c r="M69" s="201">
        <v>28.384378000000002</v>
      </c>
      <c r="N69" s="201">
        <v>28.385469000000001</v>
      </c>
      <c r="O69" s="201">
        <v>28.383551000000001</v>
      </c>
      <c r="P69" s="201">
        <v>28.379474999999999</v>
      </c>
      <c r="Q69" s="201">
        <v>28.381682999999999</v>
      </c>
      <c r="R69" s="201">
        <v>28.384056000000001</v>
      </c>
      <c r="S69" s="201">
        <v>28.383585</v>
      </c>
      <c r="T69" s="201">
        <v>28.384052000000001</v>
      </c>
      <c r="U69" s="201">
        <v>28.388290000000001</v>
      </c>
      <c r="V69" s="201">
        <v>28.391366999999999</v>
      </c>
      <c r="W69" s="201">
        <v>28.388497999999998</v>
      </c>
      <c r="X69" s="201">
        <v>28.391012</v>
      </c>
      <c r="Y69" s="201">
        <v>28.398878</v>
      </c>
      <c r="Z69" s="201">
        <v>28.404837000000001</v>
      </c>
      <c r="AA69" s="201">
        <v>28.404747</v>
      </c>
      <c r="AB69" s="201">
        <v>28.404837000000001</v>
      </c>
      <c r="AC69" s="201">
        <v>28.405666</v>
      </c>
      <c r="AD69" s="201">
        <v>28.405745</v>
      </c>
      <c r="AE69" s="201">
        <v>28.408456999999999</v>
      </c>
      <c r="AF69" s="201">
        <v>28.408840000000001</v>
      </c>
      <c r="AG69" s="201">
        <v>28.414180999999999</v>
      </c>
      <c r="AH69" s="200">
        <v>-5.5999999999999999E-5</v>
      </c>
    </row>
    <row r="70" spans="1:34">
      <c r="A70" s="14" t="s">
        <v>728</v>
      </c>
      <c r="B70" s="198" t="s">
        <v>729</v>
      </c>
      <c r="C70" s="201">
        <v>18.965170000000001</v>
      </c>
      <c r="D70" s="201">
        <v>19.123833000000001</v>
      </c>
      <c r="E70" s="201">
        <v>19.296119999999998</v>
      </c>
      <c r="F70" s="201">
        <v>19.282087000000001</v>
      </c>
      <c r="G70" s="201">
        <v>19.073906000000001</v>
      </c>
      <c r="H70" s="201">
        <v>18.931747000000001</v>
      </c>
      <c r="I70" s="201">
        <v>18.887799999999999</v>
      </c>
      <c r="J70" s="201">
        <v>18.832236999999999</v>
      </c>
      <c r="K70" s="201">
        <v>18.730505000000001</v>
      </c>
      <c r="L70" s="201">
        <v>18.639585</v>
      </c>
      <c r="M70" s="201">
        <v>18.542287999999999</v>
      </c>
      <c r="N70" s="201">
        <v>18.545712999999999</v>
      </c>
      <c r="O70" s="201">
        <v>18.545573999999998</v>
      </c>
      <c r="P70" s="201">
        <v>18.609898000000001</v>
      </c>
      <c r="Q70" s="201">
        <v>18.586058000000001</v>
      </c>
      <c r="R70" s="201">
        <v>18.576267000000001</v>
      </c>
      <c r="S70" s="201">
        <v>18.626121999999999</v>
      </c>
      <c r="T70" s="201">
        <v>18.661646000000001</v>
      </c>
      <c r="U70" s="201">
        <v>18.765039000000002</v>
      </c>
      <c r="V70" s="201">
        <v>18.805761</v>
      </c>
      <c r="W70" s="201">
        <v>18.843643</v>
      </c>
      <c r="X70" s="201">
        <v>18.834778</v>
      </c>
      <c r="Y70" s="201">
        <v>18.874973000000001</v>
      </c>
      <c r="Z70" s="201">
        <v>18.909355000000001</v>
      </c>
      <c r="AA70" s="201">
        <v>18.914787</v>
      </c>
      <c r="AB70" s="201">
        <v>19.009039000000001</v>
      </c>
      <c r="AC70" s="201">
        <v>19.066224999999999</v>
      </c>
      <c r="AD70" s="201">
        <v>19.052852999999999</v>
      </c>
      <c r="AE70" s="201">
        <v>19.023752000000002</v>
      </c>
      <c r="AF70" s="201">
        <v>19.064440000000001</v>
      </c>
      <c r="AG70" s="201">
        <v>19.044858999999999</v>
      </c>
      <c r="AH70" s="200">
        <v>1.3999999999999999E-4</v>
      </c>
    </row>
    <row r="71" spans="1:34" ht="15" customHeight="1">
      <c r="A71" s="14" t="s">
        <v>730</v>
      </c>
      <c r="B71" s="198" t="s">
        <v>710</v>
      </c>
      <c r="C71" s="201">
        <v>21.803574000000001</v>
      </c>
      <c r="D71" s="201">
        <v>23.877344000000001</v>
      </c>
      <c r="E71" s="201">
        <v>24.519646000000002</v>
      </c>
      <c r="F71" s="201">
        <v>24.553909000000001</v>
      </c>
      <c r="G71" s="201">
        <v>24.555077000000001</v>
      </c>
      <c r="H71" s="201">
        <v>24.556545</v>
      </c>
      <c r="I71" s="201">
        <v>24.558163</v>
      </c>
      <c r="J71" s="201">
        <v>24.560095</v>
      </c>
      <c r="K71" s="201">
        <v>24.562294000000001</v>
      </c>
      <c r="L71" s="201">
        <v>24.564135</v>
      </c>
      <c r="M71" s="201">
        <v>24.566006000000002</v>
      </c>
      <c r="N71" s="201">
        <v>24.567416999999999</v>
      </c>
      <c r="O71" s="201">
        <v>24.569372000000001</v>
      </c>
      <c r="P71" s="201">
        <v>24.571027999999998</v>
      </c>
      <c r="Q71" s="201">
        <v>24.572569000000001</v>
      </c>
      <c r="R71" s="201">
        <v>24.572277</v>
      </c>
      <c r="S71" s="201">
        <v>24.416414</v>
      </c>
      <c r="T71" s="201">
        <v>24.415298</v>
      </c>
      <c r="U71" s="201">
        <v>24.413433000000001</v>
      </c>
      <c r="V71" s="201">
        <v>24.411963</v>
      </c>
      <c r="W71" s="201">
        <v>24.410923</v>
      </c>
      <c r="X71" s="201">
        <v>24.409023000000001</v>
      </c>
      <c r="Y71" s="201">
        <v>24.406759000000001</v>
      </c>
      <c r="Z71" s="201">
        <v>24.364961999999998</v>
      </c>
      <c r="AA71" s="201">
        <v>24.290006999999999</v>
      </c>
      <c r="AB71" s="201">
        <v>24.287507999999999</v>
      </c>
      <c r="AC71" s="201">
        <v>24.284723</v>
      </c>
      <c r="AD71" s="201">
        <v>24.282084000000001</v>
      </c>
      <c r="AE71" s="201">
        <v>24.279228</v>
      </c>
      <c r="AF71" s="201">
        <v>24.275148000000002</v>
      </c>
      <c r="AG71" s="201">
        <v>24.271726999999998</v>
      </c>
      <c r="AH71" s="200">
        <v>3.581E-3</v>
      </c>
    </row>
    <row r="72" spans="1:34" ht="15" customHeight="1">
      <c r="A72" s="14" t="s">
        <v>731</v>
      </c>
      <c r="B72" s="198" t="s">
        <v>712</v>
      </c>
      <c r="C72" s="201">
        <v>26.459833</v>
      </c>
      <c r="D72" s="201">
        <v>26.347705999999999</v>
      </c>
      <c r="E72" s="201">
        <v>26.128981</v>
      </c>
      <c r="F72" s="201">
        <v>25.58699</v>
      </c>
      <c r="G72" s="201">
        <v>25.522665</v>
      </c>
      <c r="H72" s="201">
        <v>25.523605</v>
      </c>
      <c r="I72" s="201">
        <v>25.521623999999999</v>
      </c>
      <c r="J72" s="201">
        <v>25.518833000000001</v>
      </c>
      <c r="K72" s="201">
        <v>25.515526000000001</v>
      </c>
      <c r="L72" s="201">
        <v>25.523022000000001</v>
      </c>
      <c r="M72" s="201">
        <v>25.526890000000002</v>
      </c>
      <c r="N72" s="201">
        <v>25.522734</v>
      </c>
      <c r="O72" s="201">
        <v>25.498999000000001</v>
      </c>
      <c r="P72" s="201">
        <v>25.499379999999999</v>
      </c>
      <c r="Q72" s="201">
        <v>25.492809000000001</v>
      </c>
      <c r="R72" s="201">
        <v>25.472090000000001</v>
      </c>
      <c r="S72" s="201">
        <v>25.474277000000001</v>
      </c>
      <c r="T72" s="201">
        <v>25.513757999999999</v>
      </c>
      <c r="U72" s="201">
        <v>25.504107999999999</v>
      </c>
      <c r="V72" s="201">
        <v>25.435742999999999</v>
      </c>
      <c r="W72" s="201">
        <v>25.415844</v>
      </c>
      <c r="X72" s="201">
        <v>25.386637</v>
      </c>
      <c r="Y72" s="201">
        <v>25.381466</v>
      </c>
      <c r="Z72" s="201">
        <v>25.371528999999999</v>
      </c>
      <c r="AA72" s="201">
        <v>25.363153000000001</v>
      </c>
      <c r="AB72" s="201">
        <v>25.322754</v>
      </c>
      <c r="AC72" s="201">
        <v>25.289442000000001</v>
      </c>
      <c r="AD72" s="201">
        <v>25.279551000000001</v>
      </c>
      <c r="AE72" s="201">
        <v>25.278866000000001</v>
      </c>
      <c r="AF72" s="201">
        <v>25.386240000000001</v>
      </c>
      <c r="AG72" s="201">
        <v>25.345205</v>
      </c>
      <c r="AH72" s="200">
        <v>-1.4339999999999999E-3</v>
      </c>
    </row>
    <row r="73" spans="1:34" ht="15" customHeight="1">
      <c r="A73" s="14" t="s">
        <v>732</v>
      </c>
      <c r="B73" s="198" t="s">
        <v>733</v>
      </c>
      <c r="C73" s="201" t="s">
        <v>734</v>
      </c>
      <c r="D73" s="201" t="s">
        <v>734</v>
      </c>
      <c r="E73" s="201" t="s">
        <v>734</v>
      </c>
      <c r="F73" s="201" t="s">
        <v>734</v>
      </c>
      <c r="G73" s="201" t="s">
        <v>734</v>
      </c>
      <c r="H73" s="201" t="s">
        <v>734</v>
      </c>
      <c r="I73" s="201" t="s">
        <v>734</v>
      </c>
      <c r="J73" s="201" t="s">
        <v>734</v>
      </c>
      <c r="K73" s="201" t="s">
        <v>734</v>
      </c>
      <c r="L73" s="201" t="s">
        <v>734</v>
      </c>
      <c r="M73" s="201" t="s">
        <v>734</v>
      </c>
      <c r="N73" s="201" t="s">
        <v>734</v>
      </c>
      <c r="O73" s="201" t="s">
        <v>734</v>
      </c>
      <c r="P73" s="201" t="s">
        <v>734</v>
      </c>
      <c r="Q73" s="201" t="s">
        <v>734</v>
      </c>
      <c r="R73" s="201" t="s">
        <v>734</v>
      </c>
      <c r="S73" s="201" t="s">
        <v>734</v>
      </c>
      <c r="T73" s="201" t="s">
        <v>734</v>
      </c>
      <c r="U73" s="201" t="s">
        <v>734</v>
      </c>
      <c r="V73" s="201" t="s">
        <v>734</v>
      </c>
      <c r="W73" s="201" t="s">
        <v>734</v>
      </c>
      <c r="X73" s="201" t="s">
        <v>734</v>
      </c>
      <c r="Y73" s="201" t="s">
        <v>734</v>
      </c>
      <c r="Z73" s="201" t="s">
        <v>734</v>
      </c>
      <c r="AA73" s="201" t="s">
        <v>734</v>
      </c>
      <c r="AB73" s="201" t="s">
        <v>734</v>
      </c>
      <c r="AC73" s="201" t="s">
        <v>734</v>
      </c>
      <c r="AD73" s="201" t="s">
        <v>734</v>
      </c>
      <c r="AE73" s="201" t="s">
        <v>734</v>
      </c>
      <c r="AF73" s="201" t="s">
        <v>734</v>
      </c>
      <c r="AG73" s="201" t="s">
        <v>734</v>
      </c>
      <c r="AH73" s="200" t="s">
        <v>734</v>
      </c>
    </row>
    <row r="74" spans="1:34" ht="15" customHeight="1">
      <c r="A74" s="14" t="s">
        <v>735</v>
      </c>
      <c r="B74" s="198" t="s">
        <v>736</v>
      </c>
      <c r="C74" s="201">
        <v>13.506</v>
      </c>
      <c r="D74" s="201">
        <v>13.506</v>
      </c>
      <c r="E74" s="201">
        <v>13.506000999999999</v>
      </c>
      <c r="F74" s="201">
        <v>13.506000999999999</v>
      </c>
      <c r="G74" s="201">
        <v>13.506000999999999</v>
      </c>
      <c r="H74" s="201">
        <v>13.506000999999999</v>
      </c>
      <c r="I74" s="201">
        <v>13.506000999999999</v>
      </c>
      <c r="J74" s="201">
        <v>13.506</v>
      </c>
      <c r="K74" s="201">
        <v>13.506</v>
      </c>
      <c r="L74" s="201">
        <v>13.506000999999999</v>
      </c>
      <c r="M74" s="201">
        <v>13.506000999999999</v>
      </c>
      <c r="N74" s="201">
        <v>13.506000999999999</v>
      </c>
      <c r="O74" s="201">
        <v>13.506</v>
      </c>
      <c r="P74" s="201">
        <v>13.506000999999999</v>
      </c>
      <c r="Q74" s="201">
        <v>13.506000999999999</v>
      </c>
      <c r="R74" s="201">
        <v>13.506000999999999</v>
      </c>
      <c r="S74" s="201">
        <v>13.506</v>
      </c>
      <c r="T74" s="201">
        <v>13.506</v>
      </c>
      <c r="U74" s="201">
        <v>13.506000999999999</v>
      </c>
      <c r="V74" s="201">
        <v>13.506000999999999</v>
      </c>
      <c r="W74" s="201">
        <v>13.506</v>
      </c>
      <c r="X74" s="201">
        <v>13.506000999999999</v>
      </c>
      <c r="Y74" s="201">
        <v>13.506000999999999</v>
      </c>
      <c r="Z74" s="201">
        <v>13.506000999999999</v>
      </c>
      <c r="AA74" s="201">
        <v>13.506000999999999</v>
      </c>
      <c r="AB74" s="201">
        <v>13.506</v>
      </c>
      <c r="AC74" s="201">
        <v>13.506</v>
      </c>
      <c r="AD74" s="201">
        <v>13.506</v>
      </c>
      <c r="AE74" s="201">
        <v>13.506</v>
      </c>
      <c r="AF74" s="201">
        <v>13.506000999999999</v>
      </c>
      <c r="AG74" s="201">
        <v>13.506</v>
      </c>
      <c r="AH74" s="200">
        <v>0</v>
      </c>
    </row>
    <row r="76" spans="1:34" ht="15" customHeight="1">
      <c r="B76" s="197" t="s">
        <v>737</v>
      </c>
    </row>
    <row r="77" spans="1:34" ht="15" customHeight="1">
      <c r="B77" s="197" t="s">
        <v>738</v>
      </c>
    </row>
    <row r="78" spans="1:34">
      <c r="A78" s="14" t="s">
        <v>739</v>
      </c>
      <c r="B78" s="198" t="s">
        <v>740</v>
      </c>
      <c r="C78" s="202">
        <v>3412</v>
      </c>
      <c r="D78" s="202">
        <v>3412</v>
      </c>
      <c r="E78" s="202">
        <v>3412</v>
      </c>
      <c r="F78" s="202">
        <v>3412</v>
      </c>
      <c r="G78" s="202">
        <v>3412</v>
      </c>
      <c r="H78" s="202">
        <v>3412</v>
      </c>
      <c r="I78" s="202">
        <v>3412</v>
      </c>
      <c r="J78" s="202">
        <v>3412</v>
      </c>
      <c r="K78" s="202">
        <v>3412</v>
      </c>
      <c r="L78" s="202">
        <v>3412</v>
      </c>
      <c r="M78" s="202">
        <v>3412</v>
      </c>
      <c r="N78" s="202">
        <v>3412</v>
      </c>
      <c r="O78" s="202">
        <v>3412</v>
      </c>
      <c r="P78" s="202">
        <v>3412</v>
      </c>
      <c r="Q78" s="202">
        <v>3412</v>
      </c>
      <c r="R78" s="202">
        <v>3412</v>
      </c>
      <c r="S78" s="202">
        <v>3412</v>
      </c>
      <c r="T78" s="202">
        <v>3412</v>
      </c>
      <c r="U78" s="202">
        <v>3412</v>
      </c>
      <c r="V78" s="202">
        <v>3412</v>
      </c>
      <c r="W78" s="202">
        <v>3412</v>
      </c>
      <c r="X78" s="202">
        <v>3412</v>
      </c>
      <c r="Y78" s="202">
        <v>3412</v>
      </c>
      <c r="Z78" s="202">
        <v>3412</v>
      </c>
      <c r="AA78" s="202">
        <v>3412</v>
      </c>
      <c r="AB78" s="202">
        <v>3412</v>
      </c>
      <c r="AC78" s="202">
        <v>3412</v>
      </c>
      <c r="AD78" s="202">
        <v>3412</v>
      </c>
      <c r="AE78" s="202">
        <v>3412</v>
      </c>
      <c r="AF78" s="202">
        <v>3412</v>
      </c>
      <c r="AG78" s="202">
        <v>3412</v>
      </c>
      <c r="AH78" s="200">
        <v>0</v>
      </c>
    </row>
    <row r="79" spans="1:34" ht="15" customHeight="1" thickBot="1">
      <c r="A79" s="14" t="s">
        <v>741</v>
      </c>
      <c r="B79" s="198" t="s">
        <v>742</v>
      </c>
      <c r="C79" s="202">
        <v>8813.9736329999996</v>
      </c>
      <c r="D79" s="202">
        <v>8888.75</v>
      </c>
      <c r="E79" s="202">
        <v>8900.5576170000004</v>
      </c>
      <c r="F79" s="202">
        <v>8681.8740230000003</v>
      </c>
      <c r="G79" s="202">
        <v>8583.3349610000005</v>
      </c>
      <c r="H79" s="202">
        <v>8331.1445309999999</v>
      </c>
      <c r="I79" s="202">
        <v>8270.6992190000001</v>
      </c>
      <c r="J79" s="202">
        <v>8207.6904300000006</v>
      </c>
      <c r="K79" s="202">
        <v>8195.6640619999998</v>
      </c>
      <c r="L79" s="202">
        <v>8180.2568359999996</v>
      </c>
      <c r="M79" s="202">
        <v>8174.5834960000002</v>
      </c>
      <c r="N79" s="202">
        <v>8143.1289059999999</v>
      </c>
      <c r="O79" s="202">
        <v>8114.2529299999997</v>
      </c>
      <c r="P79" s="202">
        <v>8096.6523440000001</v>
      </c>
      <c r="Q79" s="202">
        <v>8080.8422849999997</v>
      </c>
      <c r="R79" s="202">
        <v>8058.7602539999998</v>
      </c>
      <c r="S79" s="202">
        <v>8044.7465819999998</v>
      </c>
      <c r="T79" s="202">
        <v>8019.1503910000001</v>
      </c>
      <c r="U79" s="202">
        <v>7976.8320309999999</v>
      </c>
      <c r="V79" s="202">
        <v>7954.623047</v>
      </c>
      <c r="W79" s="202">
        <v>7933.0766599999997</v>
      </c>
      <c r="X79" s="202">
        <v>7915.2524409999996</v>
      </c>
      <c r="Y79" s="202">
        <v>7900.6010740000002</v>
      </c>
      <c r="Z79" s="202">
        <v>7871.0732420000004</v>
      </c>
      <c r="AA79" s="202">
        <v>7850.0556640000004</v>
      </c>
      <c r="AB79" s="202">
        <v>7821.7221680000002</v>
      </c>
      <c r="AC79" s="202">
        <v>7808.6508789999998</v>
      </c>
      <c r="AD79" s="202">
        <v>7797.0405270000001</v>
      </c>
      <c r="AE79" s="202">
        <v>7788.7275390000004</v>
      </c>
      <c r="AF79" s="202">
        <v>7768.7768550000001</v>
      </c>
      <c r="AG79" s="202">
        <v>7750.7514650000003</v>
      </c>
      <c r="AH79" s="200">
        <v>-4.2760000000000003E-3</v>
      </c>
    </row>
    <row r="80" spans="1:34" ht="15" customHeight="1">
      <c r="B80" s="362" t="s">
        <v>743</v>
      </c>
      <c r="C80" s="363"/>
      <c r="D80" s="363"/>
      <c r="E80" s="363"/>
      <c r="F80" s="363"/>
      <c r="G80" s="363"/>
      <c r="H80" s="363"/>
      <c r="I80" s="363"/>
      <c r="J80" s="363"/>
      <c r="K80" s="363"/>
      <c r="L80" s="363"/>
      <c r="M80" s="363"/>
      <c r="N80" s="363"/>
      <c r="O80" s="363"/>
      <c r="P80" s="363"/>
      <c r="Q80" s="363"/>
      <c r="R80" s="363"/>
      <c r="S80" s="363"/>
      <c r="T80" s="363"/>
      <c r="U80" s="363"/>
      <c r="V80" s="363"/>
      <c r="W80" s="363"/>
      <c r="X80" s="363"/>
      <c r="Y80" s="363"/>
      <c r="Z80" s="363"/>
      <c r="AA80" s="363"/>
      <c r="AB80" s="363"/>
      <c r="AC80" s="363"/>
      <c r="AD80" s="363"/>
      <c r="AE80" s="363"/>
      <c r="AF80" s="363"/>
      <c r="AG80" s="363"/>
      <c r="AH80" s="203"/>
    </row>
    <row r="81" spans="2:34" ht="15" customHeight="1">
      <c r="B81" s="15" t="s">
        <v>744</v>
      </c>
    </row>
    <row r="82" spans="2:34" ht="15" customHeight="1">
      <c r="B82" s="15" t="s">
        <v>745</v>
      </c>
    </row>
    <row r="83" spans="2:34" ht="15" customHeight="1">
      <c r="B83" s="15" t="s">
        <v>746</v>
      </c>
    </row>
    <row r="84" spans="2:34">
      <c r="B84" s="15" t="s">
        <v>747</v>
      </c>
    </row>
    <row r="85" spans="2:34" ht="15" customHeight="1">
      <c r="B85" s="15" t="s">
        <v>748</v>
      </c>
    </row>
    <row r="88" spans="2:34" ht="15" customHeight="1">
      <c r="B88" s="358"/>
      <c r="C88" s="358"/>
      <c r="D88" s="358"/>
      <c r="E88" s="358"/>
      <c r="F88" s="358"/>
      <c r="G88" s="358"/>
      <c r="H88" s="358"/>
      <c r="I88" s="358"/>
      <c r="J88" s="358"/>
      <c r="K88" s="358"/>
      <c r="L88" s="358"/>
      <c r="M88" s="358"/>
      <c r="N88" s="358"/>
      <c r="O88" s="358"/>
      <c r="P88" s="358"/>
      <c r="Q88" s="358"/>
      <c r="R88" s="358"/>
      <c r="S88" s="358"/>
      <c r="T88" s="358"/>
      <c r="U88" s="358"/>
      <c r="V88" s="358"/>
      <c r="W88" s="358"/>
      <c r="X88" s="358"/>
      <c r="Y88" s="358"/>
      <c r="Z88" s="358"/>
      <c r="AA88" s="358"/>
      <c r="AB88" s="358"/>
      <c r="AC88" s="358"/>
      <c r="AD88" s="358"/>
      <c r="AE88" s="358"/>
      <c r="AF88" s="358"/>
      <c r="AG88" s="358"/>
      <c r="AH88" s="358"/>
    </row>
    <row r="213" spans="2:34" ht="15" customHeight="1">
      <c r="B213" s="358"/>
      <c r="C213" s="358"/>
      <c r="D213" s="358"/>
      <c r="E213" s="358"/>
      <c r="F213" s="358"/>
      <c r="G213" s="358"/>
      <c r="H213" s="358"/>
      <c r="I213" s="358"/>
      <c r="J213" s="358"/>
      <c r="K213" s="358"/>
      <c r="L213" s="358"/>
      <c r="M213" s="358"/>
      <c r="N213" s="358"/>
      <c r="O213" s="358"/>
      <c r="P213" s="358"/>
      <c r="Q213" s="358"/>
      <c r="R213" s="358"/>
      <c r="S213" s="358"/>
      <c r="T213" s="358"/>
      <c r="U213" s="358"/>
      <c r="V213" s="358"/>
      <c r="W213" s="358"/>
      <c r="X213" s="358"/>
      <c r="Y213" s="358"/>
      <c r="Z213" s="358"/>
      <c r="AA213" s="358"/>
      <c r="AB213" s="358"/>
      <c r="AC213" s="358"/>
      <c r="AD213" s="358"/>
      <c r="AE213" s="358"/>
      <c r="AF213" s="358"/>
      <c r="AG213" s="358"/>
      <c r="AH213" s="358"/>
    </row>
    <row r="379" spans="2:34" ht="15" customHeight="1">
      <c r="B379" s="358"/>
      <c r="C379" s="358"/>
      <c r="D379" s="358"/>
      <c r="E379" s="358"/>
      <c r="F379" s="358"/>
      <c r="G379" s="358"/>
      <c r="H379" s="358"/>
      <c r="I379" s="358"/>
      <c r="J379" s="358"/>
      <c r="K379" s="358"/>
      <c r="L379" s="358"/>
      <c r="M379" s="358"/>
      <c r="N379" s="358"/>
      <c r="O379" s="358"/>
      <c r="P379" s="358"/>
      <c r="Q379" s="358"/>
      <c r="R379" s="358"/>
      <c r="S379" s="358"/>
      <c r="T379" s="358"/>
      <c r="U379" s="358"/>
      <c r="V379" s="358"/>
      <c r="W379" s="358"/>
      <c r="X379" s="358"/>
      <c r="Y379" s="358"/>
      <c r="Z379" s="358"/>
      <c r="AA379" s="358"/>
      <c r="AB379" s="358"/>
      <c r="AC379" s="358"/>
      <c r="AD379" s="358"/>
      <c r="AE379" s="358"/>
      <c r="AF379" s="358"/>
      <c r="AG379" s="358"/>
      <c r="AH379" s="358"/>
    </row>
    <row r="496" spans="2:34" ht="15" customHeight="1">
      <c r="B496" s="358"/>
      <c r="C496" s="358"/>
      <c r="D496" s="358"/>
      <c r="E496" s="358"/>
      <c r="F496" s="358"/>
      <c r="G496" s="358"/>
      <c r="H496" s="358"/>
      <c r="I496" s="358"/>
      <c r="J496" s="358"/>
      <c r="K496" s="358"/>
      <c r="L496" s="358"/>
      <c r="M496" s="358"/>
      <c r="N496" s="358"/>
      <c r="O496" s="358"/>
      <c r="P496" s="358"/>
      <c r="Q496" s="358"/>
      <c r="R496" s="358"/>
      <c r="S496" s="358"/>
      <c r="T496" s="358"/>
      <c r="U496" s="358"/>
      <c r="V496" s="358"/>
      <c r="W496" s="358"/>
      <c r="X496" s="358"/>
      <c r="Y496" s="358"/>
      <c r="Z496" s="358"/>
      <c r="AA496" s="358"/>
      <c r="AB496" s="358"/>
      <c r="AC496" s="358"/>
      <c r="AD496" s="358"/>
      <c r="AE496" s="358"/>
      <c r="AF496" s="358"/>
      <c r="AG496" s="358"/>
      <c r="AH496" s="358"/>
    </row>
    <row r="648" spans="2:34" ht="15" customHeight="1">
      <c r="B648" s="358"/>
      <c r="C648" s="358"/>
      <c r="D648" s="358"/>
      <c r="E648" s="358"/>
      <c r="F648" s="358"/>
      <c r="G648" s="358"/>
      <c r="H648" s="358"/>
      <c r="I648" s="358"/>
      <c r="J648" s="358"/>
      <c r="K648" s="358"/>
      <c r="L648" s="358"/>
      <c r="M648" s="358"/>
      <c r="N648" s="358"/>
      <c r="O648" s="358"/>
      <c r="P648" s="358"/>
      <c r="Q648" s="358"/>
      <c r="R648" s="358"/>
      <c r="S648" s="358"/>
      <c r="T648" s="358"/>
      <c r="U648" s="358"/>
      <c r="V648" s="358"/>
      <c r="W648" s="358"/>
      <c r="X648" s="358"/>
      <c r="Y648" s="358"/>
      <c r="Z648" s="358"/>
      <c r="AA648" s="358"/>
      <c r="AB648" s="358"/>
      <c r="AC648" s="358"/>
      <c r="AD648" s="358"/>
      <c r="AE648" s="358"/>
      <c r="AF648" s="358"/>
      <c r="AG648" s="358"/>
      <c r="AH648" s="358"/>
    </row>
    <row r="748" spans="2:34" ht="15" customHeight="1">
      <c r="B748" s="358"/>
      <c r="C748" s="358"/>
      <c r="D748" s="358"/>
      <c r="E748" s="358"/>
      <c r="F748" s="358"/>
      <c r="G748" s="358"/>
      <c r="H748" s="358"/>
      <c r="I748" s="358"/>
      <c r="J748" s="358"/>
      <c r="K748" s="358"/>
      <c r="L748" s="358"/>
      <c r="M748" s="358"/>
      <c r="N748" s="358"/>
      <c r="O748" s="358"/>
      <c r="P748" s="358"/>
      <c r="Q748" s="358"/>
      <c r="R748" s="358"/>
      <c r="S748" s="358"/>
      <c r="T748" s="358"/>
      <c r="U748" s="358"/>
      <c r="V748" s="358"/>
      <c r="W748" s="358"/>
      <c r="X748" s="358"/>
      <c r="Y748" s="358"/>
      <c r="Z748" s="358"/>
      <c r="AA748" s="358"/>
      <c r="AB748" s="358"/>
      <c r="AC748" s="358"/>
      <c r="AD748" s="358"/>
      <c r="AE748" s="358"/>
      <c r="AF748" s="358"/>
      <c r="AG748" s="358"/>
      <c r="AH748" s="358"/>
    </row>
    <row r="839" spans="2:34" ht="15" customHeight="1">
      <c r="B839" s="358"/>
      <c r="C839" s="358"/>
      <c r="D839" s="358"/>
      <c r="E839" s="358"/>
      <c r="F839" s="358"/>
      <c r="G839" s="358"/>
      <c r="H839" s="358"/>
      <c r="I839" s="358"/>
      <c r="J839" s="358"/>
      <c r="K839" s="358"/>
      <c r="L839" s="358"/>
      <c r="M839" s="358"/>
      <c r="N839" s="358"/>
      <c r="O839" s="358"/>
      <c r="P839" s="358"/>
      <c r="Q839" s="358"/>
      <c r="R839" s="358"/>
      <c r="S839" s="358"/>
      <c r="T839" s="358"/>
      <c r="U839" s="358"/>
      <c r="V839" s="358"/>
      <c r="W839" s="358"/>
      <c r="X839" s="358"/>
      <c r="Y839" s="358"/>
      <c r="Z839" s="358"/>
      <c r="AA839" s="358"/>
      <c r="AB839" s="358"/>
      <c r="AC839" s="358"/>
      <c r="AD839" s="358"/>
      <c r="AE839" s="358"/>
      <c r="AF839" s="358"/>
      <c r="AG839" s="358"/>
      <c r="AH839" s="358"/>
    </row>
    <row r="910" spans="2:34" ht="15" customHeight="1">
      <c r="B910" s="358"/>
      <c r="C910" s="358"/>
      <c r="D910" s="358"/>
      <c r="E910" s="358"/>
      <c r="F910" s="358"/>
      <c r="G910" s="358"/>
      <c r="H910" s="358"/>
      <c r="I910" s="358"/>
      <c r="J910" s="358"/>
      <c r="K910" s="358"/>
      <c r="L910" s="358"/>
      <c r="M910" s="358"/>
      <c r="N910" s="358"/>
      <c r="O910" s="358"/>
      <c r="P910" s="358"/>
      <c r="Q910" s="358"/>
      <c r="R910" s="358"/>
      <c r="S910" s="358"/>
      <c r="T910" s="358"/>
      <c r="U910" s="358"/>
      <c r="V910" s="358"/>
      <c r="W910" s="358"/>
      <c r="X910" s="358"/>
      <c r="Y910" s="358"/>
      <c r="Z910" s="358"/>
      <c r="AA910" s="358"/>
      <c r="AB910" s="358"/>
      <c r="AC910" s="358"/>
      <c r="AD910" s="358"/>
      <c r="AE910" s="358"/>
      <c r="AF910" s="358"/>
      <c r="AG910" s="358"/>
      <c r="AH910" s="358"/>
    </row>
    <row r="1005" spans="2:34" ht="15" customHeight="1">
      <c r="B1005" s="358"/>
      <c r="C1005" s="358"/>
      <c r="D1005" s="358"/>
      <c r="E1005" s="358"/>
      <c r="F1005" s="358"/>
      <c r="G1005" s="358"/>
      <c r="H1005" s="358"/>
      <c r="I1005" s="358"/>
      <c r="J1005" s="358"/>
      <c r="K1005" s="358"/>
      <c r="L1005" s="358"/>
      <c r="M1005" s="358"/>
      <c r="N1005" s="358"/>
      <c r="O1005" s="358"/>
      <c r="P1005" s="358"/>
      <c r="Q1005" s="358"/>
      <c r="R1005" s="358"/>
      <c r="S1005" s="358"/>
      <c r="T1005" s="358"/>
      <c r="U1005" s="358"/>
      <c r="V1005" s="358"/>
      <c r="W1005" s="358"/>
      <c r="X1005" s="358"/>
      <c r="Y1005" s="358"/>
      <c r="Z1005" s="358"/>
      <c r="AA1005" s="358"/>
      <c r="AB1005" s="358"/>
      <c r="AC1005" s="358"/>
      <c r="AD1005" s="358"/>
      <c r="AE1005" s="358"/>
      <c r="AF1005" s="358"/>
      <c r="AG1005" s="358"/>
      <c r="AH1005" s="358"/>
    </row>
    <row r="1105" spans="2:34" ht="15" customHeight="1">
      <c r="B1105" s="358"/>
      <c r="C1105" s="358"/>
      <c r="D1105" s="358"/>
      <c r="E1105" s="358"/>
      <c r="F1105" s="358"/>
      <c r="G1105" s="358"/>
      <c r="H1105" s="358"/>
      <c r="I1105" s="358"/>
      <c r="J1105" s="358"/>
      <c r="K1105" s="358"/>
      <c r="L1105" s="358"/>
      <c r="M1105" s="358"/>
      <c r="N1105" s="358"/>
      <c r="O1105" s="358"/>
      <c r="P1105" s="358"/>
      <c r="Q1105" s="358"/>
      <c r="R1105" s="358"/>
      <c r="S1105" s="358"/>
      <c r="T1105" s="358"/>
      <c r="U1105" s="358"/>
      <c r="V1105" s="358"/>
      <c r="W1105" s="358"/>
      <c r="X1105" s="358"/>
      <c r="Y1105" s="358"/>
      <c r="Z1105" s="358"/>
      <c r="AA1105" s="358"/>
      <c r="AB1105" s="358"/>
      <c r="AC1105" s="358"/>
      <c r="AD1105" s="358"/>
      <c r="AE1105" s="358"/>
      <c r="AF1105" s="358"/>
      <c r="AG1105" s="358"/>
      <c r="AH1105" s="358"/>
    </row>
    <row r="1180" spans="2:34" ht="15" customHeight="1">
      <c r="B1180" s="358"/>
      <c r="C1180" s="358"/>
      <c r="D1180" s="358"/>
      <c r="E1180" s="358"/>
      <c r="F1180" s="358"/>
      <c r="G1180" s="358"/>
      <c r="H1180" s="358"/>
      <c r="I1180" s="358"/>
      <c r="J1180" s="358"/>
      <c r="K1180" s="358"/>
      <c r="L1180" s="358"/>
      <c r="M1180" s="358"/>
      <c r="N1180" s="358"/>
      <c r="O1180" s="358"/>
      <c r="P1180" s="358"/>
      <c r="Q1180" s="358"/>
      <c r="R1180" s="358"/>
      <c r="S1180" s="358"/>
      <c r="T1180" s="358"/>
      <c r="U1180" s="358"/>
      <c r="V1180" s="358"/>
      <c r="W1180" s="358"/>
      <c r="X1180" s="358"/>
      <c r="Y1180" s="358"/>
      <c r="Z1180" s="358"/>
      <c r="AA1180" s="358"/>
      <c r="AB1180" s="358"/>
      <c r="AC1180" s="358"/>
      <c r="AD1180" s="358"/>
      <c r="AE1180" s="358"/>
      <c r="AF1180" s="358"/>
      <c r="AG1180" s="358"/>
      <c r="AH1180" s="358"/>
    </row>
    <row r="1255" spans="2:34" ht="15" customHeight="1">
      <c r="B1255" s="358"/>
      <c r="C1255" s="358"/>
      <c r="D1255" s="358"/>
      <c r="E1255" s="358"/>
      <c r="F1255" s="358"/>
      <c r="G1255" s="358"/>
      <c r="H1255" s="358"/>
      <c r="I1255" s="358"/>
      <c r="J1255" s="358"/>
      <c r="K1255" s="358"/>
      <c r="L1255" s="358"/>
      <c r="M1255" s="358"/>
      <c r="N1255" s="358"/>
      <c r="O1255" s="358"/>
      <c r="P1255" s="358"/>
      <c r="Q1255" s="358"/>
      <c r="R1255" s="358"/>
      <c r="S1255" s="358"/>
      <c r="T1255" s="358"/>
      <c r="U1255" s="358"/>
      <c r="V1255" s="358"/>
      <c r="W1255" s="358"/>
      <c r="X1255" s="358"/>
      <c r="Y1255" s="358"/>
      <c r="Z1255" s="358"/>
      <c r="AA1255" s="358"/>
      <c r="AB1255" s="358"/>
      <c r="AC1255" s="358"/>
      <c r="AD1255" s="358"/>
      <c r="AE1255" s="358"/>
      <c r="AF1255" s="358"/>
      <c r="AG1255" s="358"/>
      <c r="AH1255" s="358"/>
    </row>
    <row r="1355" spans="2:34" ht="15" customHeight="1">
      <c r="B1355" s="358"/>
      <c r="C1355" s="358"/>
      <c r="D1355" s="358"/>
      <c r="E1355" s="358"/>
      <c r="F1355" s="358"/>
      <c r="G1355" s="358"/>
      <c r="H1355" s="358"/>
      <c r="I1355" s="358"/>
      <c r="J1355" s="358"/>
      <c r="K1355" s="358"/>
      <c r="L1355" s="358"/>
      <c r="M1355" s="358"/>
      <c r="N1355" s="358"/>
      <c r="O1355" s="358"/>
      <c r="P1355" s="358"/>
      <c r="Q1355" s="358"/>
      <c r="R1355" s="358"/>
      <c r="S1355" s="358"/>
      <c r="T1355" s="358"/>
      <c r="U1355" s="358"/>
      <c r="V1355" s="358"/>
      <c r="W1355" s="358"/>
      <c r="X1355" s="358"/>
      <c r="Y1355" s="358"/>
      <c r="Z1355" s="358"/>
      <c r="AA1355" s="358"/>
      <c r="AB1355" s="358"/>
      <c r="AC1355" s="358"/>
      <c r="AD1355" s="358"/>
      <c r="AE1355" s="358"/>
      <c r="AF1355" s="358"/>
      <c r="AG1355" s="358"/>
      <c r="AH1355" s="358"/>
    </row>
    <row r="1527" spans="2:34" ht="15" customHeight="1">
      <c r="B1527" s="358"/>
      <c r="C1527" s="358"/>
      <c r="D1527" s="358"/>
      <c r="E1527" s="358"/>
      <c r="F1527" s="358"/>
      <c r="G1527" s="358"/>
      <c r="H1527" s="358"/>
      <c r="I1527" s="358"/>
      <c r="J1527" s="358"/>
      <c r="K1527" s="358"/>
      <c r="L1527" s="358"/>
      <c r="M1527" s="358"/>
      <c r="N1527" s="358"/>
      <c r="O1527" s="358"/>
      <c r="P1527" s="358"/>
      <c r="Q1527" s="358"/>
      <c r="R1527" s="358"/>
      <c r="S1527" s="358"/>
      <c r="T1527" s="358"/>
      <c r="U1527" s="358"/>
      <c r="V1527" s="358"/>
      <c r="W1527" s="358"/>
      <c r="X1527" s="358"/>
      <c r="Y1527" s="358"/>
      <c r="Z1527" s="358"/>
      <c r="AA1527" s="358"/>
      <c r="AB1527" s="358"/>
      <c r="AC1527" s="358"/>
      <c r="AD1527" s="358"/>
      <c r="AE1527" s="358"/>
      <c r="AF1527" s="358"/>
      <c r="AG1527" s="358"/>
      <c r="AH1527" s="358"/>
    </row>
    <row r="1622" spans="2:34" ht="15" customHeight="1">
      <c r="B1622" s="358"/>
      <c r="C1622" s="358"/>
      <c r="D1622" s="358"/>
      <c r="E1622" s="358"/>
      <c r="F1622" s="358"/>
      <c r="G1622" s="358"/>
      <c r="H1622" s="358"/>
      <c r="I1622" s="358"/>
      <c r="J1622" s="358"/>
      <c r="K1622" s="358"/>
      <c r="L1622" s="358"/>
      <c r="M1622" s="358"/>
      <c r="N1622" s="358"/>
      <c r="O1622" s="358"/>
      <c r="P1622" s="358"/>
      <c r="Q1622" s="358"/>
      <c r="R1622" s="358"/>
      <c r="S1622" s="358"/>
      <c r="T1622" s="358"/>
      <c r="U1622" s="358"/>
      <c r="V1622" s="358"/>
      <c r="W1622" s="358"/>
      <c r="X1622" s="358"/>
      <c r="Y1622" s="358"/>
      <c r="Z1622" s="358"/>
      <c r="AA1622" s="358"/>
      <c r="AB1622" s="358"/>
      <c r="AC1622" s="358"/>
      <c r="AD1622" s="358"/>
      <c r="AE1622" s="358"/>
      <c r="AF1622" s="358"/>
      <c r="AG1622" s="358"/>
      <c r="AH1622" s="358"/>
    </row>
    <row r="1740" spans="2:34" ht="15" customHeight="1">
      <c r="B1740" s="358"/>
      <c r="C1740" s="358"/>
      <c r="D1740" s="358"/>
      <c r="E1740" s="358"/>
      <c r="F1740" s="358"/>
      <c r="G1740" s="358"/>
      <c r="H1740" s="358"/>
      <c r="I1740" s="358"/>
      <c r="J1740" s="358"/>
      <c r="K1740" s="358"/>
      <c r="L1740" s="358"/>
      <c r="M1740" s="358"/>
      <c r="N1740" s="358"/>
      <c r="O1740" s="358"/>
      <c r="P1740" s="358"/>
      <c r="Q1740" s="358"/>
      <c r="R1740" s="358"/>
      <c r="S1740" s="358"/>
      <c r="T1740" s="358"/>
      <c r="U1740" s="358"/>
      <c r="V1740" s="358"/>
      <c r="W1740" s="358"/>
      <c r="X1740" s="358"/>
      <c r="Y1740" s="358"/>
      <c r="Z1740" s="358"/>
      <c r="AA1740" s="358"/>
      <c r="AB1740" s="358"/>
      <c r="AC1740" s="358"/>
      <c r="AD1740" s="358"/>
      <c r="AE1740" s="358"/>
      <c r="AF1740" s="358"/>
      <c r="AG1740" s="358"/>
      <c r="AH1740" s="358"/>
    </row>
    <row r="1840" spans="2:34" ht="15" customHeight="1">
      <c r="B1840" s="358"/>
      <c r="C1840" s="358"/>
      <c r="D1840" s="358"/>
      <c r="E1840" s="358"/>
      <c r="F1840" s="358"/>
      <c r="G1840" s="358"/>
      <c r="H1840" s="358"/>
      <c r="I1840" s="358"/>
      <c r="J1840" s="358"/>
      <c r="K1840" s="358"/>
      <c r="L1840" s="358"/>
      <c r="M1840" s="358"/>
      <c r="N1840" s="358"/>
      <c r="O1840" s="358"/>
      <c r="P1840" s="358"/>
      <c r="Q1840" s="358"/>
      <c r="R1840" s="358"/>
      <c r="S1840" s="358"/>
      <c r="T1840" s="358"/>
      <c r="U1840" s="358"/>
      <c r="V1840" s="358"/>
      <c r="W1840" s="358"/>
      <c r="X1840" s="358"/>
      <c r="Y1840" s="358"/>
      <c r="Z1840" s="358"/>
      <c r="AA1840" s="358"/>
      <c r="AB1840" s="358"/>
      <c r="AC1840" s="358"/>
      <c r="AD1840" s="358"/>
      <c r="AE1840" s="358"/>
      <c r="AF1840" s="358"/>
      <c r="AG1840" s="358"/>
      <c r="AH1840" s="358"/>
    </row>
    <row r="1940" spans="2:34" ht="15" customHeight="1">
      <c r="B1940" s="358"/>
      <c r="C1940" s="358"/>
      <c r="D1940" s="358"/>
      <c r="E1940" s="358"/>
      <c r="F1940" s="358"/>
      <c r="G1940" s="358"/>
      <c r="H1940" s="358"/>
      <c r="I1940" s="358"/>
      <c r="J1940" s="358"/>
      <c r="K1940" s="358"/>
      <c r="L1940" s="358"/>
      <c r="M1940" s="358"/>
      <c r="N1940" s="358"/>
      <c r="O1940" s="358"/>
      <c r="P1940" s="358"/>
      <c r="Q1940" s="358"/>
      <c r="R1940" s="358"/>
      <c r="S1940" s="358"/>
      <c r="T1940" s="358"/>
      <c r="U1940" s="358"/>
      <c r="V1940" s="358"/>
      <c r="W1940" s="358"/>
      <c r="X1940" s="358"/>
      <c r="Y1940" s="358"/>
      <c r="Z1940" s="358"/>
      <c r="AA1940" s="358"/>
      <c r="AB1940" s="358"/>
      <c r="AC1940" s="358"/>
      <c r="AD1940" s="358"/>
      <c r="AE1940" s="358"/>
      <c r="AF1940" s="358"/>
      <c r="AG1940" s="358"/>
      <c r="AH1940" s="358"/>
    </row>
    <row r="2040" spans="2:34" ht="15" customHeight="1">
      <c r="B2040" s="358"/>
      <c r="C2040" s="358"/>
      <c r="D2040" s="358"/>
      <c r="E2040" s="358"/>
      <c r="F2040" s="358"/>
      <c r="G2040" s="358"/>
      <c r="H2040" s="358"/>
      <c r="I2040" s="358"/>
      <c r="J2040" s="358"/>
      <c r="K2040" s="358"/>
      <c r="L2040" s="358"/>
      <c r="M2040" s="358"/>
      <c r="N2040" s="358"/>
      <c r="O2040" s="358"/>
      <c r="P2040" s="358"/>
      <c r="Q2040" s="358"/>
      <c r="R2040" s="358"/>
      <c r="S2040" s="358"/>
      <c r="T2040" s="358"/>
      <c r="U2040" s="358"/>
      <c r="V2040" s="358"/>
      <c r="W2040" s="358"/>
      <c r="X2040" s="358"/>
      <c r="Y2040" s="358"/>
      <c r="Z2040" s="358"/>
      <c r="AA2040" s="358"/>
      <c r="AB2040" s="358"/>
      <c r="AC2040" s="358"/>
      <c r="AD2040" s="358"/>
      <c r="AE2040" s="358"/>
      <c r="AF2040" s="358"/>
      <c r="AG2040" s="358"/>
      <c r="AH2040" s="358"/>
    </row>
    <row r="2140" spans="2:34" ht="15" customHeight="1">
      <c r="B2140" s="358"/>
      <c r="C2140" s="358"/>
      <c r="D2140" s="358"/>
      <c r="E2140" s="358"/>
      <c r="F2140" s="358"/>
      <c r="G2140" s="358"/>
      <c r="H2140" s="358"/>
      <c r="I2140" s="358"/>
      <c r="J2140" s="358"/>
      <c r="K2140" s="358"/>
      <c r="L2140" s="358"/>
      <c r="M2140" s="358"/>
      <c r="N2140" s="358"/>
      <c r="O2140" s="358"/>
      <c r="P2140" s="358"/>
      <c r="Q2140" s="358"/>
      <c r="R2140" s="358"/>
      <c r="S2140" s="358"/>
      <c r="T2140" s="358"/>
      <c r="U2140" s="358"/>
      <c r="V2140" s="358"/>
      <c r="W2140" s="358"/>
      <c r="X2140" s="358"/>
      <c r="Y2140" s="358"/>
      <c r="Z2140" s="358"/>
      <c r="AA2140" s="358"/>
      <c r="AB2140" s="358"/>
      <c r="AC2140" s="358"/>
      <c r="AD2140" s="358"/>
      <c r="AE2140" s="358"/>
      <c r="AF2140" s="358"/>
      <c r="AG2140" s="358"/>
      <c r="AH2140" s="358"/>
    </row>
    <row r="2240" spans="2:34" ht="15" customHeight="1">
      <c r="B2240" s="358"/>
      <c r="C2240" s="358"/>
      <c r="D2240" s="358"/>
      <c r="E2240" s="358"/>
      <c r="F2240" s="358"/>
      <c r="G2240" s="358"/>
      <c r="H2240" s="358"/>
      <c r="I2240" s="358"/>
      <c r="J2240" s="358"/>
      <c r="K2240" s="358"/>
      <c r="L2240" s="358"/>
      <c r="M2240" s="358"/>
      <c r="N2240" s="358"/>
      <c r="O2240" s="358"/>
      <c r="P2240" s="358"/>
      <c r="Q2240" s="358"/>
      <c r="R2240" s="358"/>
      <c r="S2240" s="358"/>
      <c r="T2240" s="358"/>
      <c r="U2240" s="358"/>
      <c r="V2240" s="358"/>
      <c r="W2240" s="358"/>
      <c r="X2240" s="358"/>
      <c r="Y2240" s="358"/>
      <c r="Z2240" s="358"/>
      <c r="AA2240" s="358"/>
      <c r="AB2240" s="358"/>
      <c r="AC2240" s="358"/>
      <c r="AD2240" s="358"/>
      <c r="AE2240" s="358"/>
      <c r="AF2240" s="358"/>
      <c r="AG2240" s="358"/>
      <c r="AH2240" s="358"/>
    </row>
    <row r="2340" spans="2:34" ht="15" customHeight="1">
      <c r="B2340" s="358"/>
      <c r="C2340" s="358"/>
      <c r="D2340" s="358"/>
      <c r="E2340" s="358"/>
      <c r="F2340" s="358"/>
      <c r="G2340" s="358"/>
      <c r="H2340" s="358"/>
      <c r="I2340" s="358"/>
      <c r="J2340" s="358"/>
      <c r="K2340" s="358"/>
      <c r="L2340" s="358"/>
      <c r="M2340" s="358"/>
      <c r="N2340" s="358"/>
      <c r="O2340" s="358"/>
      <c r="P2340" s="358"/>
      <c r="Q2340" s="358"/>
      <c r="R2340" s="358"/>
      <c r="S2340" s="358"/>
      <c r="T2340" s="358"/>
      <c r="U2340" s="358"/>
      <c r="V2340" s="358"/>
      <c r="W2340" s="358"/>
      <c r="X2340" s="358"/>
      <c r="Y2340" s="358"/>
      <c r="Z2340" s="358"/>
      <c r="AA2340" s="358"/>
      <c r="AB2340" s="358"/>
      <c r="AC2340" s="358"/>
      <c r="AD2340" s="358"/>
      <c r="AE2340" s="358"/>
      <c r="AF2340" s="358"/>
      <c r="AG2340" s="358"/>
      <c r="AH2340" s="358"/>
    </row>
    <row r="2440" spans="2:34" ht="15" customHeight="1">
      <c r="B2440" s="358"/>
      <c r="C2440" s="358"/>
      <c r="D2440" s="358"/>
      <c r="E2440" s="358"/>
      <c r="F2440" s="358"/>
      <c r="G2440" s="358"/>
      <c r="H2440" s="358"/>
      <c r="I2440" s="358"/>
      <c r="J2440" s="358"/>
      <c r="K2440" s="358"/>
      <c r="L2440" s="358"/>
      <c r="M2440" s="358"/>
      <c r="N2440" s="358"/>
      <c r="O2440" s="358"/>
      <c r="P2440" s="358"/>
      <c r="Q2440" s="358"/>
      <c r="R2440" s="358"/>
      <c r="S2440" s="358"/>
      <c r="T2440" s="358"/>
      <c r="U2440" s="358"/>
      <c r="V2440" s="358"/>
      <c r="W2440" s="358"/>
      <c r="X2440" s="358"/>
      <c r="Y2440" s="358"/>
      <c r="Z2440" s="358"/>
      <c r="AA2440" s="358"/>
      <c r="AB2440" s="358"/>
      <c r="AC2440" s="358"/>
      <c r="AD2440" s="358"/>
      <c r="AE2440" s="358"/>
      <c r="AF2440" s="358"/>
      <c r="AG2440" s="358"/>
      <c r="AH2440" s="358"/>
    </row>
    <row r="2540" spans="2:34" ht="15" customHeight="1">
      <c r="B2540" s="358"/>
      <c r="C2540" s="358"/>
      <c r="D2540" s="358"/>
      <c r="E2540" s="358"/>
      <c r="F2540" s="358"/>
      <c r="G2540" s="358"/>
      <c r="H2540" s="358"/>
      <c r="I2540" s="358"/>
      <c r="J2540" s="358"/>
      <c r="K2540" s="358"/>
      <c r="L2540" s="358"/>
      <c r="M2540" s="358"/>
      <c r="N2540" s="358"/>
      <c r="O2540" s="358"/>
      <c r="P2540" s="358"/>
      <c r="Q2540" s="358"/>
      <c r="R2540" s="358"/>
      <c r="S2540" s="358"/>
      <c r="T2540" s="358"/>
      <c r="U2540" s="358"/>
      <c r="V2540" s="358"/>
      <c r="W2540" s="358"/>
      <c r="X2540" s="358"/>
      <c r="Y2540" s="358"/>
      <c r="Z2540" s="358"/>
      <c r="AA2540" s="358"/>
      <c r="AB2540" s="358"/>
      <c r="AC2540" s="358"/>
      <c r="AD2540" s="358"/>
      <c r="AE2540" s="358"/>
      <c r="AF2540" s="358"/>
      <c r="AG2540" s="358"/>
      <c r="AH2540" s="358"/>
    </row>
  </sheetData>
  <mergeCells count="25">
    <mergeCell ref="B80:AG80"/>
    <mergeCell ref="B88:AH88"/>
    <mergeCell ref="B213:AH213"/>
    <mergeCell ref="B379:AH379"/>
    <mergeCell ref="B496:AH496"/>
    <mergeCell ref="B648:AH648"/>
    <mergeCell ref="B748:AH748"/>
    <mergeCell ref="B839:AH839"/>
    <mergeCell ref="B910:AH910"/>
    <mergeCell ref="B1005:AH1005"/>
    <mergeCell ref="B1105:AH1105"/>
    <mergeCell ref="B1180:AH1180"/>
    <mergeCell ref="B1255:AH1255"/>
    <mergeCell ref="B1355:AH1355"/>
    <mergeCell ref="B1527:AH1527"/>
    <mergeCell ref="B1622:AH1622"/>
    <mergeCell ref="B1740:AH1740"/>
    <mergeCell ref="B1840:AH1840"/>
    <mergeCell ref="B1940:AH1940"/>
    <mergeCell ref="B2540:AH2540"/>
    <mergeCell ref="B2040:AH2040"/>
    <mergeCell ref="B2140:AH2140"/>
    <mergeCell ref="B2240:AH2240"/>
    <mergeCell ref="B2340:AH2340"/>
    <mergeCell ref="B2440:AH2440"/>
  </mergeCells>
  <pageMargins left="0.75" right="0.75" top="1" bottom="1" header="0.5" footer="0.5"/>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theme="8"/>
  </sheetPr>
  <dimension ref="A1:M62"/>
  <sheetViews>
    <sheetView workbookViewId="0">
      <selection activeCell="A4" sqref="A4"/>
    </sheetView>
  </sheetViews>
  <sheetFormatPr defaultColWidth="9.140625" defaultRowHeight="15"/>
  <cols>
    <col min="1" max="1" width="20.42578125" customWidth="1"/>
    <col min="2" max="2" width="20" customWidth="1"/>
    <col min="3" max="3" width="16.5703125" customWidth="1"/>
    <col min="4" max="4" width="9.140625" customWidth="1"/>
    <col min="5" max="5" width="12" bestFit="1" customWidth="1"/>
    <col min="6" max="6" width="11.85546875" customWidth="1"/>
    <col min="7" max="7" width="11" customWidth="1"/>
    <col min="9" max="9" width="11.5703125" customWidth="1"/>
    <col min="10" max="10" width="12.85546875" bestFit="1" customWidth="1"/>
    <col min="11" max="11" width="12" bestFit="1" customWidth="1"/>
    <col min="12" max="12" width="11.85546875" bestFit="1" customWidth="1"/>
  </cols>
  <sheetData>
    <row r="1" spans="1:13">
      <c r="A1" s="18" t="s">
        <v>749</v>
      </c>
      <c r="B1" s="17"/>
      <c r="C1" s="17"/>
    </row>
    <row r="2" spans="1:13">
      <c r="E2" t="s">
        <v>1446</v>
      </c>
    </row>
    <row r="3" spans="1:13" ht="30">
      <c r="A3" s="51" t="s">
        <v>750</v>
      </c>
      <c r="B3" s="51" t="s">
        <v>751</v>
      </c>
      <c r="C3" s="52" t="s">
        <v>752</v>
      </c>
      <c r="F3" s="53" t="s">
        <v>304</v>
      </c>
      <c r="G3" s="53" t="s">
        <v>305</v>
      </c>
      <c r="H3" s="53" t="s">
        <v>753</v>
      </c>
      <c r="I3" s="53" t="s">
        <v>754</v>
      </c>
      <c r="J3" s="53" t="s">
        <v>755</v>
      </c>
      <c r="K3" s="53" t="s">
        <v>756</v>
      </c>
      <c r="L3" s="53" t="s">
        <v>757</v>
      </c>
    </row>
    <row r="4" spans="1:13">
      <c r="A4" s="48">
        <f>F4</f>
        <v>638.25</v>
      </c>
      <c r="B4" s="48">
        <f>G4</f>
        <v>946.14285714285711</v>
      </c>
      <c r="C4" s="48">
        <f>(I4*SUM('BIFUbC-electricity'!B2:B7,'BIFUbC-electricity'!B9)+Electricity!H4*'BIFUbC-electricity'!B8)/SUM('BIFUbC-electricity'!B2:B9)</f>
        <v>603.90779259705857</v>
      </c>
      <c r="D4" t="s">
        <v>758</v>
      </c>
      <c r="F4" s="213">
        <f>J17</f>
        <v>638.25</v>
      </c>
      <c r="G4" s="213">
        <f>J18</f>
        <v>946.14285714285711</v>
      </c>
      <c r="H4" s="213">
        <f>J19</f>
        <v>332.5</v>
      </c>
      <c r="I4" s="213">
        <f>AVERAGE(J20:J24)</f>
        <v>731.73749999999995</v>
      </c>
      <c r="J4" s="213">
        <f>J25</f>
        <v>935.5</v>
      </c>
      <c r="K4" s="54"/>
      <c r="L4" s="213">
        <f>AVERAGE(F4:J4)</f>
        <v>716.82607142857137</v>
      </c>
      <c r="M4" t="s">
        <v>758</v>
      </c>
    </row>
    <row r="5" spans="1:13">
      <c r="A5">
        <f>A4/100</f>
        <v>6.3825000000000003</v>
      </c>
      <c r="B5">
        <f>B4/100</f>
        <v>9.4614285714285717</v>
      </c>
      <c r="C5">
        <f>C4/100</f>
        <v>6.0390779259705853</v>
      </c>
      <c r="D5" t="s">
        <v>759</v>
      </c>
      <c r="F5" s="54">
        <f>F4/100</f>
        <v>6.3825000000000003</v>
      </c>
      <c r="G5" s="54">
        <f t="shared" ref="G5:L5" si="0">G4/100</f>
        <v>9.4614285714285717</v>
      </c>
      <c r="H5" s="54">
        <f t="shared" si="0"/>
        <v>3.3250000000000002</v>
      </c>
      <c r="I5" s="54">
        <f t="shared" si="0"/>
        <v>7.3173749999999993</v>
      </c>
      <c r="J5" s="54">
        <f t="shared" si="0"/>
        <v>9.3550000000000004</v>
      </c>
      <c r="K5" s="54">
        <f t="shared" si="0"/>
        <v>0</v>
      </c>
      <c r="L5" s="54">
        <f t="shared" si="0"/>
        <v>7.1682607142857133</v>
      </c>
      <c r="M5" t="s">
        <v>759</v>
      </c>
    </row>
    <row r="6" spans="1:13">
      <c r="A6" s="104">
        <f>A5/'Conversion Factors'!$B$36</f>
        <v>1.8705270006506183E-3</v>
      </c>
      <c r="B6" s="104">
        <f>B5/'Conversion Factors'!$B$36</f>
        <v>2.7728723239458441E-3</v>
      </c>
      <c r="C6" s="104">
        <f>C5/'Conversion Factors'!$B$36</f>
        <v>1.7698798777220704E-3</v>
      </c>
      <c r="D6" t="s">
        <v>760</v>
      </c>
      <c r="F6" s="105">
        <f>F5/'Conversion Factors'!$B$36</f>
        <v>1.8705270006506183E-3</v>
      </c>
      <c r="G6" s="105">
        <f>G5/'Conversion Factors'!$B$36</f>
        <v>2.7728723239458441E-3</v>
      </c>
      <c r="H6" s="105">
        <f>H5/'Conversion Factors'!$B$36</f>
        <v>9.7446177472202203E-4</v>
      </c>
      <c r="I6" s="105">
        <f>I5/'Conversion Factors'!$B$36</f>
        <v>2.1445119485132497E-3</v>
      </c>
      <c r="J6" s="105">
        <f>J5/'Conversion Factors'!$B$36</f>
        <v>2.7416811736915838E-3</v>
      </c>
      <c r="K6" s="105">
        <f>K5/'Conversion Factors'!$B$36</f>
        <v>0</v>
      </c>
      <c r="L6" s="105">
        <f>L5/'Conversion Factors'!$B$36</f>
        <v>2.1008108443046633E-3</v>
      </c>
      <c r="M6" t="s">
        <v>760</v>
      </c>
    </row>
    <row r="7" spans="1:13">
      <c r="A7" s="104">
        <f>A6/'Conversion Factors'!$C$13</f>
        <v>1.2642298890481022E-3</v>
      </c>
      <c r="B7" s="104">
        <f>B6/'Conversion Factors'!$C$13</f>
        <v>1.874096481487456E-3</v>
      </c>
      <c r="C7" s="104">
        <f>C6/'Conversion Factors'!$C$15</f>
        <v>1.080165049356254E-3</v>
      </c>
      <c r="D7" t="s">
        <v>761</v>
      </c>
      <c r="F7" s="105">
        <f>F6/'Conversion Factors'!$C$13</f>
        <v>1.2642298890481022E-3</v>
      </c>
      <c r="G7" s="105">
        <f>G6/'Conversion Factors'!$C$13</f>
        <v>1.874096481487456E-3</v>
      </c>
      <c r="H7" s="105">
        <f>H6/'Conversion Factors'!$C$13</f>
        <v>6.5860781528945397E-4</v>
      </c>
      <c r="I7" s="105">
        <f>I6/'Conversion Factors'!$C$13</f>
        <v>1.4494076277905767E-3</v>
      </c>
      <c r="J7" s="105">
        <f>J6/'Conversion Factors'!$C$13</f>
        <v>1.8530153720399524E-3</v>
      </c>
      <c r="K7" s="105">
        <f>K6/'Conversion Factors'!$C$13</f>
        <v>0</v>
      </c>
      <c r="L7" s="105">
        <f>L6/'Conversion Factors'!$C$15</f>
        <v>1.2821335944262558E-3</v>
      </c>
      <c r="M7" t="s">
        <v>761</v>
      </c>
    </row>
    <row r="8" spans="1:13">
      <c r="A8" s="104">
        <f>A7/'Conversion Factors'!$B$22</f>
        <v>1.9962575225771393E-5</v>
      </c>
      <c r="B8" s="104">
        <f>B7/'Conversion Factors'!$B$22</f>
        <v>2.9592554578990306E-5</v>
      </c>
      <c r="C8" s="104">
        <f>C7/'Conversion Factors'!$B$29</f>
        <v>1.4498081302430124E-5</v>
      </c>
      <c r="D8" t="s">
        <v>762</v>
      </c>
      <c r="F8" s="105">
        <f>F7/'Conversion Factors'!$B$22</f>
        <v>1.9962575225771393E-5</v>
      </c>
      <c r="G8" s="105">
        <f>G7/'Conversion Factors'!$B$22</f>
        <v>2.9592554578990306E-5</v>
      </c>
      <c r="H8" s="105">
        <f>H7/'Conversion Factors'!$B$22</f>
        <v>1.0399618116050118E-5</v>
      </c>
      <c r="I8" s="105">
        <f>I7/'Conversion Factors'!$B$22</f>
        <v>2.2886588153964578E-5</v>
      </c>
      <c r="J8" s="105">
        <f>J7/'Conversion Factors'!$B$22</f>
        <v>2.9259677436285371E-5</v>
      </c>
      <c r="K8" s="105">
        <f>K7/'Conversion Factors'!$B$22</f>
        <v>0</v>
      </c>
      <c r="L8" s="105">
        <f>L7/'Conversion Factors'!$B$29</f>
        <v>1.7208922936033712E-5</v>
      </c>
      <c r="M8" t="s">
        <v>762</v>
      </c>
    </row>
    <row r="10" spans="1:13">
      <c r="E10" s="55" t="s">
        <v>763</v>
      </c>
      <c r="H10" s="7"/>
      <c r="K10" s="7"/>
    </row>
    <row r="11" spans="1:13">
      <c r="E11" s="55"/>
    </row>
    <row r="12" spans="1:13">
      <c r="A12" t="s">
        <v>764</v>
      </c>
      <c r="B12" t="s">
        <v>1457</v>
      </c>
    </row>
    <row r="13" spans="1:13">
      <c r="A13" s="358" t="s">
        <v>765</v>
      </c>
      <c r="B13" s="358"/>
      <c r="C13" s="358"/>
      <c r="D13" s="358"/>
      <c r="E13" s="358"/>
      <c r="F13" s="358"/>
      <c r="G13" s="358"/>
    </row>
    <row r="14" spans="1:13">
      <c r="A14" s="358" t="s">
        <v>766</v>
      </c>
      <c r="B14" s="358"/>
      <c r="C14" s="358"/>
      <c r="D14" s="358"/>
      <c r="E14" s="358"/>
      <c r="F14" s="358"/>
      <c r="G14" s="358"/>
    </row>
    <row r="15" spans="1:13" ht="15.75" thickBot="1">
      <c r="C15" s="358" t="s">
        <v>767</v>
      </c>
      <c r="D15" s="358"/>
      <c r="E15" s="358"/>
      <c r="F15" s="358"/>
    </row>
    <row r="16" spans="1:13" ht="60">
      <c r="A16" t="s">
        <v>768</v>
      </c>
      <c r="B16" t="s">
        <v>769</v>
      </c>
      <c r="C16" t="s">
        <v>770</v>
      </c>
      <c r="D16" t="s">
        <v>771</v>
      </c>
      <c r="E16" t="s">
        <v>772</v>
      </c>
      <c r="F16" t="s">
        <v>773</v>
      </c>
      <c r="G16" t="s">
        <v>772</v>
      </c>
      <c r="H16" s="85" t="s">
        <v>774</v>
      </c>
      <c r="I16" s="205" t="s">
        <v>775</v>
      </c>
      <c r="J16" s="206"/>
    </row>
    <row r="17" spans="1:10">
      <c r="A17" s="48">
        <v>1</v>
      </c>
      <c r="B17" s="365" t="s">
        <v>776</v>
      </c>
      <c r="C17" t="s">
        <v>777</v>
      </c>
      <c r="D17" s="287">
        <v>833</v>
      </c>
      <c r="E17" s="288" t="s">
        <v>329</v>
      </c>
      <c r="F17" s="289">
        <v>85</v>
      </c>
      <c r="G17" s="288" t="s">
        <v>444</v>
      </c>
      <c r="H17" s="207">
        <f>AVERAGE(F17,D17)</f>
        <v>459</v>
      </c>
      <c r="I17" s="208" t="str">
        <f>B17</f>
        <v>DOMESTIC</v>
      </c>
      <c r="J17" s="209">
        <f>AVERAGE(H17:H22)</f>
        <v>638.25</v>
      </c>
    </row>
    <row r="18" spans="1:10">
      <c r="A18" s="48">
        <v>2</v>
      </c>
      <c r="B18" s="365"/>
      <c r="C18" t="s">
        <v>778</v>
      </c>
      <c r="D18" s="287">
        <v>844</v>
      </c>
      <c r="E18" s="288" t="s">
        <v>324</v>
      </c>
      <c r="F18" s="289">
        <v>180</v>
      </c>
      <c r="G18" s="288" t="s">
        <v>779</v>
      </c>
      <c r="H18" s="207">
        <f t="shared" ref="H18:H61" si="1">AVERAGE(F18,D18)</f>
        <v>512</v>
      </c>
      <c r="I18" s="208" t="str">
        <f>B23</f>
        <v>COMMERCIAL</v>
      </c>
      <c r="J18" s="209">
        <f>AVERAGE(H23:H29)</f>
        <v>946.14285714285711</v>
      </c>
    </row>
    <row r="19" spans="1:10">
      <c r="A19" s="48">
        <v>3</v>
      </c>
      <c r="B19" s="365"/>
      <c r="C19" t="s">
        <v>780</v>
      </c>
      <c r="D19" s="287">
        <v>1016</v>
      </c>
      <c r="E19" s="288" t="s">
        <v>781</v>
      </c>
      <c r="F19" s="289">
        <v>215</v>
      </c>
      <c r="G19" s="288" t="s">
        <v>779</v>
      </c>
      <c r="H19" s="207">
        <f t="shared" si="1"/>
        <v>615.5</v>
      </c>
      <c r="I19" s="208" t="str">
        <f>B30</f>
        <v>AGRICULTURE</v>
      </c>
      <c r="J19" s="209">
        <f>AVERAGE(H30:H33)</f>
        <v>332.5</v>
      </c>
    </row>
    <row r="20" spans="1:10">
      <c r="A20" s="48">
        <v>4</v>
      </c>
      <c r="B20" s="365"/>
      <c r="C20" t="s">
        <v>782</v>
      </c>
      <c r="D20" s="287">
        <v>1159</v>
      </c>
      <c r="E20" s="288" t="s">
        <v>781</v>
      </c>
      <c r="F20" s="289">
        <v>243</v>
      </c>
      <c r="G20" s="288" t="s">
        <v>779</v>
      </c>
      <c r="H20" s="207">
        <f t="shared" si="1"/>
        <v>701</v>
      </c>
      <c r="I20" s="208" t="str">
        <f>B34</f>
        <v>SMALL INDUSTRIES</v>
      </c>
      <c r="J20" s="209">
        <f>AVERAGE(H34:H36)</f>
        <v>746.5</v>
      </c>
    </row>
    <row r="21" spans="1:10">
      <c r="A21" s="48">
        <v>5</v>
      </c>
      <c r="B21" s="365"/>
      <c r="C21" t="s">
        <v>783</v>
      </c>
      <c r="D21" s="287">
        <v>1252</v>
      </c>
      <c r="E21" s="288" t="s">
        <v>781</v>
      </c>
      <c r="F21" s="289">
        <v>258</v>
      </c>
      <c r="G21" s="288" t="s">
        <v>779</v>
      </c>
      <c r="H21" s="207">
        <f t="shared" si="1"/>
        <v>755</v>
      </c>
      <c r="I21" s="208" t="str">
        <f>B37</f>
        <v>MEDIUM INDUSTRIES</v>
      </c>
      <c r="J21" s="209">
        <f>AVERAGE(H37:H38)</f>
        <v>763.75</v>
      </c>
    </row>
    <row r="22" spans="1:10">
      <c r="A22" s="48">
        <v>6</v>
      </c>
      <c r="B22" s="365"/>
      <c r="C22" t="s">
        <v>784</v>
      </c>
      <c r="D22" s="287">
        <v>1308</v>
      </c>
      <c r="E22" s="288" t="s">
        <v>781</v>
      </c>
      <c r="F22" s="289">
        <v>266</v>
      </c>
      <c r="G22" s="288" t="s">
        <v>779</v>
      </c>
      <c r="H22" s="207">
        <f t="shared" si="1"/>
        <v>787</v>
      </c>
      <c r="I22" s="208" t="str">
        <f>B39</f>
        <v>LARGE INDUSTRIES 11 kv</v>
      </c>
      <c r="J22" s="209">
        <f>AVERAGE(H39:H50)</f>
        <v>740.25</v>
      </c>
    </row>
    <row r="23" spans="1:10">
      <c r="A23" s="48">
        <v>7</v>
      </c>
      <c r="B23" s="358" t="s">
        <v>785</v>
      </c>
      <c r="C23" t="s">
        <v>786</v>
      </c>
      <c r="D23" s="287">
        <v>1222</v>
      </c>
      <c r="E23" s="288" t="s">
        <v>787</v>
      </c>
      <c r="F23" s="287">
        <v>378</v>
      </c>
      <c r="G23" s="288" t="s">
        <v>779</v>
      </c>
      <c r="H23" s="48">
        <f t="shared" si="1"/>
        <v>800</v>
      </c>
      <c r="I23" s="208" t="str">
        <f>B51</f>
        <v>LARGE INDUSTRIES 33 KV</v>
      </c>
      <c r="J23" s="209">
        <f>AVERAGE(H51:H58)</f>
        <v>708.1875</v>
      </c>
    </row>
    <row r="24" spans="1:10">
      <c r="A24" s="48">
        <v>8</v>
      </c>
      <c r="B24" s="358"/>
      <c r="C24" t="s">
        <v>788</v>
      </c>
      <c r="D24" s="287">
        <v>1187</v>
      </c>
      <c r="E24" s="288" t="s">
        <v>789</v>
      </c>
      <c r="F24" s="287">
        <v>394</v>
      </c>
      <c r="G24" s="288" t="s">
        <v>779</v>
      </c>
      <c r="H24" s="48">
        <f t="shared" si="1"/>
        <v>790.5</v>
      </c>
      <c r="I24" s="208" t="str">
        <f>B59</f>
        <v>POWER INTENSIVE INDUSTRIES</v>
      </c>
      <c r="J24" s="209">
        <f>AVERAGE(H59:H60)</f>
        <v>700</v>
      </c>
    </row>
    <row r="25" spans="1:10" ht="15.75" thickBot="1">
      <c r="A25" s="48">
        <v>9</v>
      </c>
      <c r="B25" s="358"/>
      <c r="C25" t="s">
        <v>790</v>
      </c>
      <c r="D25" s="287">
        <v>1219</v>
      </c>
      <c r="E25" s="288" t="s">
        <v>789</v>
      </c>
      <c r="F25" s="287">
        <v>400</v>
      </c>
      <c r="G25" s="288" t="s">
        <v>779</v>
      </c>
      <c r="H25" s="48">
        <f t="shared" si="1"/>
        <v>809.5</v>
      </c>
      <c r="I25" s="210" t="str">
        <f>B61</f>
        <v>RAILWAY TRACTION</v>
      </c>
      <c r="J25" s="211">
        <f>H61</f>
        <v>935.5</v>
      </c>
    </row>
    <row r="26" spans="1:10">
      <c r="A26" s="48">
        <v>10</v>
      </c>
      <c r="B26" s="358"/>
      <c r="C26" t="s">
        <v>791</v>
      </c>
      <c r="D26" s="287">
        <v>1241</v>
      </c>
      <c r="E26" s="288" t="s">
        <v>789</v>
      </c>
      <c r="F26" s="287">
        <v>402</v>
      </c>
      <c r="G26" s="288" t="s">
        <v>779</v>
      </c>
      <c r="H26" s="48">
        <f t="shared" si="1"/>
        <v>821.5</v>
      </c>
    </row>
    <row r="27" spans="1:10">
      <c r="A27" s="48">
        <v>11</v>
      </c>
      <c r="B27" s="358"/>
      <c r="C27" t="s">
        <v>792</v>
      </c>
      <c r="D27" s="287">
        <v>1864</v>
      </c>
      <c r="E27" s="288" t="s">
        <v>324</v>
      </c>
      <c r="F27" s="287">
        <v>403</v>
      </c>
      <c r="G27" s="288" t="s">
        <v>779</v>
      </c>
      <c r="H27" s="48">
        <f t="shared" si="1"/>
        <v>1133.5</v>
      </c>
    </row>
    <row r="28" spans="1:10">
      <c r="A28" s="48">
        <v>12</v>
      </c>
      <c r="B28" s="358"/>
      <c r="C28" t="s">
        <v>793</v>
      </c>
      <c r="D28" s="287">
        <v>1864</v>
      </c>
      <c r="E28" s="288" t="s">
        <v>324</v>
      </c>
      <c r="F28" s="287">
        <v>404</v>
      </c>
      <c r="G28" s="288" t="s">
        <v>779</v>
      </c>
      <c r="H28" s="48">
        <f t="shared" si="1"/>
        <v>1134</v>
      </c>
    </row>
    <row r="29" spans="1:10">
      <c r="A29" s="48">
        <v>13</v>
      </c>
      <c r="B29" s="358"/>
      <c r="C29" t="s">
        <v>794</v>
      </c>
      <c r="D29" s="287">
        <v>1864</v>
      </c>
      <c r="E29" s="288" t="s">
        <v>324</v>
      </c>
      <c r="F29" s="287">
        <v>404</v>
      </c>
      <c r="G29" s="288" t="s">
        <v>779</v>
      </c>
      <c r="H29" s="48">
        <f t="shared" si="1"/>
        <v>1134</v>
      </c>
    </row>
    <row r="30" spans="1:10">
      <c r="A30" s="48">
        <v>14</v>
      </c>
      <c r="B30" s="365" t="s">
        <v>795</v>
      </c>
      <c r="C30" t="s">
        <v>796</v>
      </c>
      <c r="D30" s="287">
        <v>665</v>
      </c>
      <c r="E30" s="288" t="s">
        <v>789</v>
      </c>
      <c r="F30" s="289">
        <v>0</v>
      </c>
      <c r="G30" s="288" t="s">
        <v>797</v>
      </c>
      <c r="H30" s="207">
        <f t="shared" si="1"/>
        <v>332.5</v>
      </c>
    </row>
    <row r="31" spans="1:10">
      <c r="A31" s="48">
        <v>15</v>
      </c>
      <c r="B31" s="365"/>
      <c r="C31" t="s">
        <v>798</v>
      </c>
      <c r="D31" s="287">
        <v>665</v>
      </c>
      <c r="E31" s="288" t="s">
        <v>789</v>
      </c>
      <c r="F31" s="289">
        <v>0</v>
      </c>
      <c r="G31" s="288" t="s">
        <v>797</v>
      </c>
      <c r="H31" s="207">
        <f t="shared" si="1"/>
        <v>332.5</v>
      </c>
    </row>
    <row r="32" spans="1:10">
      <c r="A32" s="48">
        <v>16</v>
      </c>
      <c r="B32" s="365"/>
      <c r="C32" t="s">
        <v>799</v>
      </c>
      <c r="D32" s="287">
        <v>665</v>
      </c>
      <c r="E32" s="288" t="s">
        <v>789</v>
      </c>
      <c r="F32" s="289">
        <v>0</v>
      </c>
      <c r="G32" s="288" t="s">
        <v>797</v>
      </c>
      <c r="H32" s="207">
        <f t="shared" si="1"/>
        <v>332.5</v>
      </c>
    </row>
    <row r="33" spans="1:8">
      <c r="A33" s="48">
        <v>17</v>
      </c>
      <c r="B33" s="365"/>
      <c r="C33" t="s">
        <v>800</v>
      </c>
      <c r="D33" s="287">
        <v>665</v>
      </c>
      <c r="E33" s="288" t="s">
        <v>789</v>
      </c>
      <c r="F33" s="289">
        <v>0</v>
      </c>
      <c r="G33" s="288" t="s">
        <v>797</v>
      </c>
      <c r="H33" s="207">
        <f t="shared" si="1"/>
        <v>332.5</v>
      </c>
    </row>
    <row r="34" spans="1:8">
      <c r="A34" s="48">
        <v>18</v>
      </c>
      <c r="B34" s="358" t="s">
        <v>801</v>
      </c>
      <c r="C34" t="s">
        <v>788</v>
      </c>
      <c r="D34" s="287">
        <v>1089</v>
      </c>
      <c r="E34" s="288" t="s">
        <v>802</v>
      </c>
      <c r="F34" s="287">
        <v>387</v>
      </c>
      <c r="G34" s="288" t="s">
        <v>803</v>
      </c>
      <c r="H34" s="48">
        <f t="shared" si="1"/>
        <v>738</v>
      </c>
    </row>
    <row r="35" spans="1:8">
      <c r="A35" s="48">
        <v>19</v>
      </c>
      <c r="B35" s="358"/>
      <c r="C35" t="s">
        <v>804</v>
      </c>
      <c r="D35" s="287">
        <v>1089</v>
      </c>
      <c r="E35" s="288" t="s">
        <v>802</v>
      </c>
      <c r="F35" s="287">
        <v>407</v>
      </c>
      <c r="G35" s="288" t="s">
        <v>805</v>
      </c>
      <c r="H35" s="48">
        <f t="shared" si="1"/>
        <v>748</v>
      </c>
    </row>
    <row r="36" spans="1:8">
      <c r="A36" s="48">
        <v>20</v>
      </c>
      <c r="B36" s="358"/>
      <c r="C36" t="s">
        <v>806</v>
      </c>
      <c r="D36" s="287">
        <v>1089</v>
      </c>
      <c r="E36" s="288" t="s">
        <v>802</v>
      </c>
      <c r="F36" s="287">
        <v>418</v>
      </c>
      <c r="G36" s="288" t="s">
        <v>807</v>
      </c>
      <c r="H36" s="48">
        <f t="shared" si="1"/>
        <v>753.5</v>
      </c>
    </row>
    <row r="37" spans="1:8">
      <c r="A37" s="48">
        <v>21</v>
      </c>
      <c r="B37" s="365" t="s">
        <v>808</v>
      </c>
      <c r="C37" t="s">
        <v>794</v>
      </c>
      <c r="D37" s="287">
        <v>1097</v>
      </c>
      <c r="E37" s="288" t="s">
        <v>809</v>
      </c>
      <c r="F37" s="289">
        <v>416</v>
      </c>
      <c r="G37" s="288" t="s">
        <v>807</v>
      </c>
      <c r="H37" s="207">
        <f t="shared" si="1"/>
        <v>756.5</v>
      </c>
    </row>
    <row r="38" spans="1:8">
      <c r="A38" s="48">
        <v>22</v>
      </c>
      <c r="B38" s="365"/>
      <c r="C38" t="s">
        <v>810</v>
      </c>
      <c r="D38" s="287">
        <v>1151</v>
      </c>
      <c r="E38" s="288" t="s">
        <v>789</v>
      </c>
      <c r="F38" s="289">
        <v>391</v>
      </c>
      <c r="G38" s="288" t="s">
        <v>319</v>
      </c>
      <c r="H38" s="207">
        <f t="shared" si="1"/>
        <v>771</v>
      </c>
    </row>
    <row r="39" spans="1:8">
      <c r="A39" s="48">
        <v>23</v>
      </c>
      <c r="B39" s="358" t="s">
        <v>811</v>
      </c>
      <c r="C39" t="s">
        <v>812</v>
      </c>
      <c r="D39" s="287">
        <v>1125</v>
      </c>
      <c r="E39" s="288" t="s">
        <v>813</v>
      </c>
      <c r="F39" s="287">
        <v>385</v>
      </c>
      <c r="G39" s="288" t="s">
        <v>434</v>
      </c>
      <c r="H39" s="48">
        <f t="shared" si="1"/>
        <v>755</v>
      </c>
    </row>
    <row r="40" spans="1:8">
      <c r="A40" s="48">
        <v>24</v>
      </c>
      <c r="B40" s="358"/>
      <c r="C40" t="s">
        <v>814</v>
      </c>
      <c r="D40" s="287">
        <v>1066</v>
      </c>
      <c r="E40" s="288" t="s">
        <v>813</v>
      </c>
      <c r="F40" s="287">
        <v>385</v>
      </c>
      <c r="G40" s="288" t="s">
        <v>434</v>
      </c>
      <c r="H40" s="48">
        <f t="shared" si="1"/>
        <v>725.5</v>
      </c>
    </row>
    <row r="41" spans="1:8">
      <c r="A41" s="48">
        <v>25</v>
      </c>
      <c r="B41" s="358"/>
      <c r="C41" t="s">
        <v>815</v>
      </c>
      <c r="D41" s="287">
        <v>1125</v>
      </c>
      <c r="E41" s="288" t="s">
        <v>813</v>
      </c>
      <c r="F41" s="287">
        <v>385</v>
      </c>
      <c r="G41" s="288" t="s">
        <v>434</v>
      </c>
      <c r="H41" s="48">
        <f t="shared" si="1"/>
        <v>755</v>
      </c>
    </row>
    <row r="42" spans="1:8">
      <c r="A42" s="48">
        <v>26</v>
      </c>
      <c r="B42" s="358"/>
      <c r="C42" t="s">
        <v>816</v>
      </c>
      <c r="D42" s="287">
        <v>1066</v>
      </c>
      <c r="E42" s="288" t="s">
        <v>813</v>
      </c>
      <c r="F42" s="287">
        <v>385</v>
      </c>
      <c r="G42" s="288" t="s">
        <v>434</v>
      </c>
      <c r="H42" s="48">
        <f t="shared" si="1"/>
        <v>725.5</v>
      </c>
    </row>
    <row r="43" spans="1:8">
      <c r="A43" s="48">
        <v>27</v>
      </c>
      <c r="B43" s="358"/>
      <c r="C43" t="s">
        <v>817</v>
      </c>
      <c r="D43" s="287">
        <v>1125</v>
      </c>
      <c r="E43" s="288" t="s">
        <v>813</v>
      </c>
      <c r="F43" s="287">
        <v>385</v>
      </c>
      <c r="G43" s="288" t="s">
        <v>434</v>
      </c>
      <c r="H43" s="48">
        <f t="shared" si="1"/>
        <v>755</v>
      </c>
    </row>
    <row r="44" spans="1:8">
      <c r="A44" s="48">
        <v>28</v>
      </c>
      <c r="B44" s="358"/>
      <c r="C44" t="s">
        <v>818</v>
      </c>
      <c r="D44" s="287">
        <v>1066</v>
      </c>
      <c r="E44" s="288" t="s">
        <v>813</v>
      </c>
      <c r="F44" s="287">
        <v>385</v>
      </c>
      <c r="G44" s="288" t="s">
        <v>434</v>
      </c>
      <c r="H44" s="48">
        <f t="shared" si="1"/>
        <v>725.5</v>
      </c>
    </row>
    <row r="45" spans="1:8">
      <c r="A45" s="48">
        <v>29</v>
      </c>
      <c r="B45" s="358"/>
      <c r="C45" t="s">
        <v>819</v>
      </c>
      <c r="D45" s="287">
        <v>1125</v>
      </c>
      <c r="E45" s="288" t="s">
        <v>813</v>
      </c>
      <c r="F45" s="287">
        <v>385</v>
      </c>
      <c r="G45" s="288" t="s">
        <v>434</v>
      </c>
      <c r="H45" s="48">
        <f t="shared" si="1"/>
        <v>755</v>
      </c>
    </row>
    <row r="46" spans="1:8">
      <c r="A46" s="48">
        <v>30</v>
      </c>
      <c r="B46" s="358"/>
      <c r="C46" t="s">
        <v>820</v>
      </c>
      <c r="D46" s="287">
        <v>1066</v>
      </c>
      <c r="E46" s="288" t="s">
        <v>813</v>
      </c>
      <c r="F46" s="287">
        <v>385</v>
      </c>
      <c r="G46" s="288" t="s">
        <v>434</v>
      </c>
      <c r="H46" s="48">
        <f t="shared" si="1"/>
        <v>725.5</v>
      </c>
    </row>
    <row r="47" spans="1:8">
      <c r="A47" s="48">
        <v>31</v>
      </c>
      <c r="B47" s="358"/>
      <c r="C47" t="s">
        <v>821</v>
      </c>
      <c r="D47" s="287">
        <v>1125</v>
      </c>
      <c r="E47" s="288" t="s">
        <v>813</v>
      </c>
      <c r="F47" s="287">
        <v>385</v>
      </c>
      <c r="G47" s="288" t="s">
        <v>434</v>
      </c>
      <c r="H47" s="48">
        <f t="shared" si="1"/>
        <v>755</v>
      </c>
    </row>
    <row r="48" spans="1:8">
      <c r="A48" s="48">
        <v>32</v>
      </c>
      <c r="B48" s="358"/>
      <c r="C48" t="s">
        <v>822</v>
      </c>
      <c r="D48" s="287">
        <v>1066</v>
      </c>
      <c r="E48" s="288" t="s">
        <v>813</v>
      </c>
      <c r="F48" s="287">
        <v>385</v>
      </c>
      <c r="G48" s="288" t="s">
        <v>434</v>
      </c>
      <c r="H48" s="48">
        <f t="shared" si="1"/>
        <v>725.5</v>
      </c>
    </row>
    <row r="49" spans="1:8">
      <c r="A49" s="48">
        <v>33</v>
      </c>
      <c r="B49" s="358"/>
      <c r="C49" t="s">
        <v>823</v>
      </c>
      <c r="D49" s="287">
        <v>1125</v>
      </c>
      <c r="E49" s="288" t="s">
        <v>813</v>
      </c>
      <c r="F49" s="287">
        <v>385</v>
      </c>
      <c r="G49" s="288" t="s">
        <v>434</v>
      </c>
      <c r="H49" s="48">
        <f t="shared" si="1"/>
        <v>755</v>
      </c>
    </row>
    <row r="50" spans="1:8">
      <c r="A50" s="48">
        <v>34</v>
      </c>
      <c r="B50" s="358"/>
      <c r="C50" t="s">
        <v>824</v>
      </c>
      <c r="D50" s="287">
        <v>1066</v>
      </c>
      <c r="E50" s="288" t="s">
        <v>813</v>
      </c>
      <c r="F50" s="287">
        <v>385</v>
      </c>
      <c r="G50" s="288" t="s">
        <v>434</v>
      </c>
      <c r="H50" s="48">
        <f t="shared" si="1"/>
        <v>725.5</v>
      </c>
    </row>
    <row r="51" spans="1:8">
      <c r="A51" s="48">
        <v>35</v>
      </c>
      <c r="B51" s="365" t="s">
        <v>825</v>
      </c>
      <c r="C51" t="s">
        <v>826</v>
      </c>
      <c r="D51" s="287">
        <v>1094</v>
      </c>
      <c r="E51" s="288" t="s">
        <v>324</v>
      </c>
      <c r="F51" s="289">
        <v>350</v>
      </c>
      <c r="G51" s="288" t="s">
        <v>434</v>
      </c>
      <c r="H51" s="207">
        <f t="shared" si="1"/>
        <v>722</v>
      </c>
    </row>
    <row r="52" spans="1:8">
      <c r="A52" s="48">
        <v>36</v>
      </c>
      <c r="B52" s="365"/>
      <c r="C52" t="s">
        <v>827</v>
      </c>
      <c r="D52" s="287">
        <v>1035</v>
      </c>
      <c r="E52" s="288" t="s">
        <v>324</v>
      </c>
      <c r="F52" s="289">
        <v>350</v>
      </c>
      <c r="G52" s="288" t="s">
        <v>434</v>
      </c>
      <c r="H52" s="207">
        <f t="shared" si="1"/>
        <v>692.5</v>
      </c>
    </row>
    <row r="53" spans="1:8">
      <c r="A53" s="48">
        <v>37</v>
      </c>
      <c r="B53" s="365"/>
      <c r="C53" t="s">
        <v>828</v>
      </c>
      <c r="D53" s="287">
        <v>1094</v>
      </c>
      <c r="E53" s="288" t="s">
        <v>324</v>
      </c>
      <c r="F53" s="289">
        <v>350</v>
      </c>
      <c r="G53" s="288" t="s">
        <v>434</v>
      </c>
      <c r="H53" s="207">
        <f t="shared" si="1"/>
        <v>722</v>
      </c>
    </row>
    <row r="54" spans="1:8">
      <c r="A54" s="48">
        <v>38</v>
      </c>
      <c r="B54" s="365"/>
      <c r="C54" t="s">
        <v>829</v>
      </c>
      <c r="D54" s="287">
        <v>1035</v>
      </c>
      <c r="E54" s="288" t="s">
        <v>324</v>
      </c>
      <c r="F54" s="289">
        <v>350</v>
      </c>
      <c r="G54" s="288" t="s">
        <v>434</v>
      </c>
      <c r="H54" s="207">
        <f t="shared" si="1"/>
        <v>692.5</v>
      </c>
    </row>
    <row r="55" spans="1:8">
      <c r="A55" s="48">
        <v>39</v>
      </c>
      <c r="B55" s="365"/>
      <c r="C55" t="s">
        <v>830</v>
      </c>
      <c r="D55" s="287">
        <v>1094</v>
      </c>
      <c r="E55" s="288" t="s">
        <v>324</v>
      </c>
      <c r="F55" s="289">
        <v>350</v>
      </c>
      <c r="G55" s="288" t="s">
        <v>434</v>
      </c>
      <c r="H55" s="207">
        <f t="shared" si="1"/>
        <v>722</v>
      </c>
    </row>
    <row r="56" spans="1:8">
      <c r="A56" s="48">
        <v>40</v>
      </c>
      <c r="B56" s="365"/>
      <c r="C56" t="s">
        <v>831</v>
      </c>
      <c r="D56" s="287">
        <v>1035</v>
      </c>
      <c r="E56" s="288" t="s">
        <v>324</v>
      </c>
      <c r="F56" s="289">
        <v>350</v>
      </c>
      <c r="G56" s="288" t="s">
        <v>434</v>
      </c>
      <c r="H56" s="207">
        <f t="shared" si="1"/>
        <v>692.5</v>
      </c>
    </row>
    <row r="57" spans="1:8">
      <c r="A57" s="48">
        <v>41</v>
      </c>
      <c r="B57" s="365"/>
      <c r="C57" t="s">
        <v>832</v>
      </c>
      <c r="D57" s="287">
        <v>1094</v>
      </c>
      <c r="E57" s="288" t="s">
        <v>324</v>
      </c>
      <c r="F57" s="289">
        <v>350</v>
      </c>
      <c r="G57" s="288" t="s">
        <v>434</v>
      </c>
      <c r="H57" s="207">
        <f t="shared" si="1"/>
        <v>722</v>
      </c>
    </row>
    <row r="58" spans="1:8">
      <c r="A58" s="48">
        <v>42</v>
      </c>
      <c r="B58" s="365"/>
      <c r="C58" t="s">
        <v>833</v>
      </c>
      <c r="D58" s="287">
        <v>1050</v>
      </c>
      <c r="E58" s="288" t="s">
        <v>834</v>
      </c>
      <c r="F58" s="289">
        <v>350</v>
      </c>
      <c r="G58" s="288" t="s">
        <v>434</v>
      </c>
      <c r="H58" s="207">
        <f t="shared" si="1"/>
        <v>700</v>
      </c>
    </row>
    <row r="59" spans="1:8">
      <c r="A59" s="48">
        <v>43</v>
      </c>
      <c r="B59" s="358" t="s">
        <v>835</v>
      </c>
      <c r="C59" t="s">
        <v>836</v>
      </c>
      <c r="D59" s="287">
        <v>905</v>
      </c>
      <c r="E59" s="288" t="s">
        <v>328</v>
      </c>
      <c r="F59" s="287">
        <v>514</v>
      </c>
      <c r="G59" s="288" t="s">
        <v>837</v>
      </c>
      <c r="H59" s="48">
        <f t="shared" si="1"/>
        <v>709.5</v>
      </c>
    </row>
    <row r="60" spans="1:8">
      <c r="A60" s="48">
        <v>44</v>
      </c>
      <c r="B60" s="358"/>
      <c r="C60" t="s">
        <v>838</v>
      </c>
      <c r="D60" s="287">
        <v>883</v>
      </c>
      <c r="E60" s="288" t="s">
        <v>328</v>
      </c>
      <c r="F60" s="287">
        <v>498</v>
      </c>
      <c r="G60" s="288" t="s">
        <v>837</v>
      </c>
      <c r="H60" s="48">
        <f t="shared" si="1"/>
        <v>690.5</v>
      </c>
    </row>
    <row r="61" spans="1:8">
      <c r="A61" s="48">
        <v>45</v>
      </c>
      <c r="B61" s="212" t="s">
        <v>839</v>
      </c>
      <c r="C61" t="s">
        <v>840</v>
      </c>
      <c r="D61" s="287">
        <v>1271</v>
      </c>
      <c r="E61" s="288" t="s">
        <v>841</v>
      </c>
      <c r="F61" s="289">
        <v>600</v>
      </c>
      <c r="G61" s="288" t="s">
        <v>842</v>
      </c>
      <c r="H61" s="207">
        <f t="shared" si="1"/>
        <v>935.5</v>
      </c>
    </row>
    <row r="62" spans="1:8">
      <c r="A62" s="364"/>
      <c r="B62" s="358"/>
      <c r="C62" s="358"/>
      <c r="D62" s="358"/>
      <c r="E62" s="358"/>
      <c r="F62" s="358"/>
      <c r="G62" s="358"/>
      <c r="H62" s="48"/>
    </row>
  </sheetData>
  <mergeCells count="12">
    <mergeCell ref="A62:G62"/>
    <mergeCell ref="A13:G13"/>
    <mergeCell ref="A14:G14"/>
    <mergeCell ref="C15:F15"/>
    <mergeCell ref="B17:B22"/>
    <mergeCell ref="B23:B29"/>
    <mergeCell ref="B30:B33"/>
    <mergeCell ref="B34:B36"/>
    <mergeCell ref="B37:B38"/>
    <mergeCell ref="B39:B50"/>
    <mergeCell ref="B51:B58"/>
    <mergeCell ref="B59:B60"/>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8"/>
  </sheetPr>
  <dimension ref="A1:AI40"/>
  <sheetViews>
    <sheetView workbookViewId="0">
      <selection activeCell="B1" sqref="B1"/>
    </sheetView>
  </sheetViews>
  <sheetFormatPr defaultColWidth="8.85546875" defaultRowHeight="15"/>
  <cols>
    <col min="1" max="1" width="39.85546875" customWidth="1"/>
    <col min="2" max="2" width="11.5703125" bestFit="1" customWidth="1"/>
    <col min="3" max="12" width="10.85546875" bestFit="1" customWidth="1"/>
    <col min="13" max="13" width="10.85546875" customWidth="1"/>
    <col min="14" max="31" width="10.85546875" bestFit="1" customWidth="1"/>
    <col min="32" max="32" width="11.5703125" bestFit="1" customWidth="1"/>
    <col min="33" max="35" width="10.85546875" bestFit="1" customWidth="1"/>
  </cols>
  <sheetData>
    <row r="1" spans="1:35">
      <c r="A1" s="1" t="s">
        <v>843</v>
      </c>
      <c r="B1" s="1">
        <v>2017</v>
      </c>
      <c r="C1" s="1">
        <v>2018</v>
      </c>
      <c r="D1" s="1">
        <v>2019</v>
      </c>
      <c r="E1" s="1">
        <v>2020</v>
      </c>
      <c r="F1" s="1">
        <v>2021</v>
      </c>
      <c r="G1" s="1">
        <v>2022</v>
      </c>
      <c r="H1" s="1">
        <v>2023</v>
      </c>
      <c r="I1" s="1">
        <v>2024</v>
      </c>
      <c r="J1" s="1">
        <v>2025</v>
      </c>
      <c r="K1" s="1">
        <v>2026</v>
      </c>
      <c r="L1" s="1">
        <v>2027</v>
      </c>
      <c r="M1" s="1">
        <v>2028</v>
      </c>
      <c r="N1" s="1">
        <v>2029</v>
      </c>
      <c r="O1" s="1">
        <v>2030</v>
      </c>
      <c r="P1" s="1">
        <v>2031</v>
      </c>
      <c r="Q1" s="1">
        <v>2032</v>
      </c>
      <c r="R1" s="1">
        <v>2033</v>
      </c>
      <c r="S1" s="1">
        <v>2034</v>
      </c>
      <c r="T1" s="1">
        <v>2035</v>
      </c>
      <c r="U1" s="1">
        <v>2036</v>
      </c>
      <c r="V1" s="1">
        <v>2037</v>
      </c>
      <c r="W1" s="1">
        <v>2038</v>
      </c>
      <c r="X1" s="1">
        <v>2039</v>
      </c>
      <c r="Y1" s="1">
        <v>2040</v>
      </c>
      <c r="Z1" s="1">
        <v>2041</v>
      </c>
      <c r="AA1" s="1">
        <v>2042</v>
      </c>
      <c r="AB1" s="1">
        <v>2043</v>
      </c>
      <c r="AC1" s="1">
        <v>2044</v>
      </c>
      <c r="AD1" s="1">
        <v>2045</v>
      </c>
      <c r="AE1" s="1">
        <v>2046</v>
      </c>
      <c r="AF1" s="1">
        <v>2047</v>
      </c>
      <c r="AG1" s="1">
        <v>2048</v>
      </c>
      <c r="AH1" s="1">
        <v>2049</v>
      </c>
      <c r="AI1" s="1">
        <v>2050</v>
      </c>
    </row>
    <row r="2" spans="1:35">
      <c r="A2" t="s">
        <v>844</v>
      </c>
      <c r="B2" s="214">
        <v>25591062225000</v>
      </c>
      <c r="C2" s="214">
        <v>27092404542199.996</v>
      </c>
      <c r="D2" s="214">
        <v>28593746859400</v>
      </c>
      <c r="E2" s="214">
        <v>30095089176600</v>
      </c>
      <c r="F2" s="214">
        <v>31596431493800</v>
      </c>
      <c r="G2" s="214">
        <v>33097773810999.996</v>
      </c>
      <c r="H2" s="214">
        <v>35281544454200</v>
      </c>
      <c r="I2" s="214">
        <v>37465315097400.008</v>
      </c>
      <c r="J2" s="214">
        <v>39649085740600</v>
      </c>
      <c r="K2" s="214">
        <v>41832856383800</v>
      </c>
      <c r="L2" s="214">
        <v>44016627027000</v>
      </c>
      <c r="M2" s="214">
        <v>46951068828800.008</v>
      </c>
      <c r="N2" s="214">
        <v>49885510630600</v>
      </c>
      <c r="O2" s="214">
        <v>52819952432399.992</v>
      </c>
      <c r="P2" s="214">
        <v>55754394234200</v>
      </c>
      <c r="Q2" s="214">
        <v>58688836035999.992</v>
      </c>
      <c r="R2" s="214">
        <v>61759763502999.992</v>
      </c>
      <c r="S2" s="214">
        <v>64830690970000.008</v>
      </c>
      <c r="T2" s="214">
        <v>67901618436999.992</v>
      </c>
      <c r="U2" s="214">
        <v>70972545904000.016</v>
      </c>
      <c r="V2" s="214">
        <v>74043473371000</v>
      </c>
      <c r="W2" s="214">
        <v>76295486846800</v>
      </c>
      <c r="X2" s="214">
        <v>78547500322600.016</v>
      </c>
      <c r="Y2" s="214">
        <v>80799513798400</v>
      </c>
      <c r="Z2" s="214">
        <v>83051527274200</v>
      </c>
      <c r="AA2" s="214">
        <v>85303540750000.016</v>
      </c>
      <c r="AB2" s="214">
        <v>86804883067200</v>
      </c>
      <c r="AC2" s="214">
        <v>88306225384400</v>
      </c>
      <c r="AD2" s="214">
        <v>89807567701600</v>
      </c>
      <c r="AE2" s="214">
        <v>91308910018799.984</v>
      </c>
      <c r="AF2" s="214">
        <v>92810252336000</v>
      </c>
      <c r="AG2" s="214">
        <v>94311594653200.016</v>
      </c>
      <c r="AH2" s="214">
        <v>95812936970400.016</v>
      </c>
      <c r="AI2" s="214">
        <v>97314279287600</v>
      </c>
    </row>
    <row r="3" spans="1:35">
      <c r="A3" t="s">
        <v>845</v>
      </c>
      <c r="B3" s="48">
        <v>0</v>
      </c>
      <c r="C3" s="48">
        <v>0</v>
      </c>
      <c r="D3" s="48">
        <v>0</v>
      </c>
      <c r="E3" s="48">
        <v>0</v>
      </c>
      <c r="F3" s="48">
        <v>0</v>
      </c>
      <c r="G3" s="48">
        <v>0</v>
      </c>
      <c r="H3" s="48">
        <v>0</v>
      </c>
      <c r="I3" s="48">
        <v>0</v>
      </c>
      <c r="J3" s="48">
        <v>0</v>
      </c>
      <c r="K3" s="48">
        <v>0</v>
      </c>
      <c r="L3" s="48">
        <v>0</v>
      </c>
      <c r="M3" s="48">
        <v>0</v>
      </c>
      <c r="N3" s="48">
        <v>0</v>
      </c>
      <c r="O3" s="48">
        <v>0</v>
      </c>
      <c r="P3" s="48">
        <v>0</v>
      </c>
      <c r="Q3" s="48">
        <v>0</v>
      </c>
      <c r="R3" s="48">
        <v>0</v>
      </c>
      <c r="S3" s="48">
        <v>0</v>
      </c>
      <c r="T3" s="48">
        <v>0</v>
      </c>
      <c r="U3" s="48">
        <v>0</v>
      </c>
      <c r="V3" s="48">
        <v>0</v>
      </c>
      <c r="W3" s="48">
        <v>0</v>
      </c>
      <c r="X3" s="48">
        <v>0</v>
      </c>
      <c r="Y3" s="48">
        <v>0</v>
      </c>
      <c r="Z3" s="48">
        <v>0</v>
      </c>
      <c r="AA3" s="48">
        <v>0</v>
      </c>
      <c r="AB3" s="48">
        <v>0</v>
      </c>
      <c r="AC3" s="48">
        <v>0</v>
      </c>
      <c r="AD3" s="48">
        <v>0</v>
      </c>
      <c r="AE3" s="48">
        <v>0</v>
      </c>
      <c r="AF3" s="48">
        <v>0</v>
      </c>
      <c r="AG3" s="48">
        <v>0</v>
      </c>
      <c r="AH3" s="48">
        <v>0</v>
      </c>
      <c r="AI3" s="48">
        <v>0</v>
      </c>
    </row>
    <row r="4" spans="1:35">
      <c r="A4" t="s">
        <v>846</v>
      </c>
      <c r="B4" s="214">
        <v>189651805432023.34</v>
      </c>
      <c r="C4" s="214">
        <v>209186615715916.19</v>
      </c>
      <c r="D4" s="214">
        <v>228721425999809</v>
      </c>
      <c r="E4" s="214">
        <v>248256236283701.78</v>
      </c>
      <c r="F4" s="214">
        <v>267791046567594.63</v>
      </c>
      <c r="G4" s="214">
        <v>287325856851487.5</v>
      </c>
      <c r="H4" s="214">
        <v>310589350908614.25</v>
      </c>
      <c r="I4" s="214">
        <v>333852844965741</v>
      </c>
      <c r="J4" s="214">
        <v>357116339022867.75</v>
      </c>
      <c r="K4" s="214">
        <v>380379833079994.5</v>
      </c>
      <c r="L4" s="214">
        <v>403643327137121.25</v>
      </c>
      <c r="M4" s="214">
        <v>430774068149675.06</v>
      </c>
      <c r="N4" s="214">
        <v>457904809162228.88</v>
      </c>
      <c r="O4" s="214">
        <v>485035550174782.63</v>
      </c>
      <c r="P4" s="214">
        <v>512166291187336.5</v>
      </c>
      <c r="Q4" s="214">
        <v>539297032199890.31</v>
      </c>
      <c r="R4" s="214">
        <v>565303245992260.38</v>
      </c>
      <c r="S4" s="214">
        <v>591309459784630.25</v>
      </c>
      <c r="T4" s="214">
        <v>617315673577000.38</v>
      </c>
      <c r="U4" s="214">
        <v>643321887369370.25</v>
      </c>
      <c r="V4" s="214">
        <v>669328101161740.25</v>
      </c>
      <c r="W4" s="214">
        <v>690893362770989.38</v>
      </c>
      <c r="X4" s="214">
        <v>712458624380238.5</v>
      </c>
      <c r="Y4" s="214">
        <v>734023885989487.63</v>
      </c>
      <c r="Z4" s="214">
        <v>755589147598736.75</v>
      </c>
      <c r="AA4" s="214">
        <v>777154409207985.75</v>
      </c>
      <c r="AB4" s="214">
        <v>793369293038126.13</v>
      </c>
      <c r="AC4" s="214">
        <v>809584176868266.13</v>
      </c>
      <c r="AD4" s="214">
        <v>825799060698406.25</v>
      </c>
      <c r="AE4" s="214">
        <v>842013944528546.38</v>
      </c>
      <c r="AF4" s="214">
        <v>858228828358686.5</v>
      </c>
      <c r="AG4" s="214">
        <v>874443712188826.63</v>
      </c>
      <c r="AH4" s="214">
        <v>890658596018966.63</v>
      </c>
      <c r="AI4" s="214">
        <v>906873479849107</v>
      </c>
    </row>
    <row r="5" spans="1:35">
      <c r="A5" t="s">
        <v>847</v>
      </c>
      <c r="B5" s="214">
        <v>75920918999366.75</v>
      </c>
      <c r="C5" s="214">
        <v>76623046746174.984</v>
      </c>
      <c r="D5" s="214">
        <v>77325174492983.234</v>
      </c>
      <c r="E5" s="214">
        <v>78027302239791.469</v>
      </c>
      <c r="F5" s="214">
        <v>78729429986599.703</v>
      </c>
      <c r="G5" s="214">
        <v>79431557733407.953</v>
      </c>
      <c r="H5" s="214">
        <v>79849763525996.141</v>
      </c>
      <c r="I5" s="214">
        <v>80267969318584.328</v>
      </c>
      <c r="J5" s="214">
        <v>80686175111172.531</v>
      </c>
      <c r="K5" s="214">
        <v>81104380903760.719</v>
      </c>
      <c r="L5" s="214">
        <v>81522586696348.906</v>
      </c>
      <c r="M5" s="214">
        <v>81741719259855.766</v>
      </c>
      <c r="N5" s="214">
        <v>81960851823362.625</v>
      </c>
      <c r="O5" s="214">
        <v>82179984386869.453</v>
      </c>
      <c r="P5" s="214">
        <v>82399116950376.313</v>
      </c>
      <c r="Q5" s="214">
        <v>82618249513883.172</v>
      </c>
      <c r="R5" s="214">
        <v>82780240741287.047</v>
      </c>
      <c r="S5" s="214">
        <v>82942231968690.922</v>
      </c>
      <c r="T5" s="214">
        <v>83104223196094.797</v>
      </c>
      <c r="U5" s="214">
        <v>83266214423498.672</v>
      </c>
      <c r="V5" s="214">
        <v>83428205650902.547</v>
      </c>
      <c r="W5" s="214">
        <v>83590311407889.438</v>
      </c>
      <c r="X5" s="214">
        <v>83752417164876.313</v>
      </c>
      <c r="Y5" s="214">
        <v>83914522921863.203</v>
      </c>
      <c r="Z5" s="214">
        <v>84076628678850.063</v>
      </c>
      <c r="AA5" s="214">
        <v>84238734435836.953</v>
      </c>
      <c r="AB5" s="214">
        <v>84252699271113.078</v>
      </c>
      <c r="AC5" s="214">
        <v>84266664106389.219</v>
      </c>
      <c r="AD5" s="214">
        <v>84280628941665.344</v>
      </c>
      <c r="AE5" s="214">
        <v>84294593776941.484</v>
      </c>
      <c r="AF5" s="214">
        <v>84308558612217.609</v>
      </c>
      <c r="AG5" s="214">
        <v>84322523447493.734</v>
      </c>
      <c r="AH5" s="214">
        <v>84336488282769.859</v>
      </c>
      <c r="AI5" s="214">
        <v>84350453118046</v>
      </c>
    </row>
    <row r="6" spans="1:35">
      <c r="A6" t="s">
        <v>848</v>
      </c>
      <c r="B6" s="48">
        <v>0</v>
      </c>
      <c r="C6" s="48">
        <v>0</v>
      </c>
      <c r="D6" s="48">
        <v>0</v>
      </c>
      <c r="E6" s="48">
        <v>0</v>
      </c>
      <c r="F6" s="48">
        <v>0</v>
      </c>
      <c r="G6" s="48">
        <v>0</v>
      </c>
      <c r="H6" s="48">
        <v>0</v>
      </c>
      <c r="I6" s="48">
        <v>0</v>
      </c>
      <c r="J6" s="48">
        <v>0</v>
      </c>
      <c r="K6" s="48">
        <v>0</v>
      </c>
      <c r="L6" s="48">
        <v>0</v>
      </c>
      <c r="M6" s="48">
        <v>0</v>
      </c>
      <c r="N6" s="48">
        <v>0</v>
      </c>
      <c r="O6" s="48">
        <v>0</v>
      </c>
      <c r="P6" s="48">
        <v>0</v>
      </c>
      <c r="Q6" s="48">
        <v>0</v>
      </c>
      <c r="R6" s="48">
        <v>0</v>
      </c>
      <c r="S6" s="48">
        <v>0</v>
      </c>
      <c r="T6" s="48">
        <v>0</v>
      </c>
      <c r="U6" s="48">
        <v>0</v>
      </c>
      <c r="V6" s="48">
        <v>0</v>
      </c>
      <c r="W6" s="48">
        <v>0</v>
      </c>
      <c r="X6" s="48">
        <v>0</v>
      </c>
      <c r="Y6" s="48">
        <v>0</v>
      </c>
      <c r="Z6" s="48">
        <v>0</v>
      </c>
      <c r="AA6" s="48">
        <v>0</v>
      </c>
      <c r="AB6" s="48">
        <v>0</v>
      </c>
      <c r="AC6" s="48">
        <v>0</v>
      </c>
      <c r="AD6" s="48">
        <v>0</v>
      </c>
      <c r="AE6" s="48">
        <v>0</v>
      </c>
      <c r="AF6" s="48">
        <v>0</v>
      </c>
      <c r="AG6" s="48">
        <v>0</v>
      </c>
      <c r="AH6" s="48">
        <v>0</v>
      </c>
      <c r="AI6" s="48">
        <v>0</v>
      </c>
    </row>
    <row r="7" spans="1:35">
      <c r="A7" t="s">
        <v>849</v>
      </c>
      <c r="B7" s="214">
        <v>590187901316.20996</v>
      </c>
      <c r="C7" s="214">
        <v>596742116932.01563</v>
      </c>
      <c r="D7" s="214">
        <v>603214360781.78174</v>
      </c>
      <c r="E7" s="214">
        <v>609587004528.72571</v>
      </c>
      <c r="F7" s="214">
        <v>615856081797.07129</v>
      </c>
      <c r="G7" s="214">
        <v>622022474003.65771</v>
      </c>
      <c r="H7" s="214">
        <v>628079129813.77185</v>
      </c>
      <c r="I7" s="214">
        <v>634018557184.28125</v>
      </c>
      <c r="J7" s="214">
        <v>639833264072.05273</v>
      </c>
      <c r="K7" s="214">
        <v>645517080559.21289</v>
      </c>
      <c r="L7" s="214">
        <v>651063836727.88782</v>
      </c>
      <c r="M7" s="214">
        <v>656463836992.84656</v>
      </c>
      <c r="N7" s="214">
        <v>661706945060.43933</v>
      </c>
      <c r="O7" s="214">
        <v>666785228179.11401</v>
      </c>
      <c r="P7" s="214">
        <v>671694279264.6748</v>
      </c>
      <c r="Q7" s="214">
        <v>676429691232.92603</v>
      </c>
      <c r="R7" s="214">
        <v>680984412749.15454</v>
      </c>
      <c r="S7" s="214">
        <v>685349188936.54968</v>
      </c>
      <c r="T7" s="214">
        <v>689519172002.49585</v>
      </c>
      <c r="U7" s="214">
        <v>693490836279.63696</v>
      </c>
      <c r="V7" s="214">
        <v>697265503893.23132</v>
      </c>
      <c r="W7" s="214">
        <v>700850666886.41187</v>
      </c>
      <c r="X7" s="214">
        <v>704256902261.24792</v>
      </c>
      <c r="Y7" s="214">
        <v>707493905602.97021</v>
      </c>
      <c r="Z7" s="214">
        <v>710562999036.83716</v>
      </c>
      <c r="AA7" s="214">
        <v>713465504688.10779</v>
      </c>
      <c r="AB7" s="214">
        <v>716205388932.55811</v>
      </c>
      <c r="AC7" s="214">
        <v>718788380979.64233</v>
      </c>
      <c r="AD7" s="214">
        <v>721217565788.29761</v>
      </c>
      <c r="AE7" s="214">
        <v>723496469025.88037</v>
      </c>
      <c r="AF7" s="214">
        <v>725625531400.81018</v>
      </c>
      <c r="AG7" s="214">
        <v>727606956455.18518</v>
      </c>
      <c r="AH7" s="214">
        <v>729439862772.16565</v>
      </c>
      <c r="AI7" s="214">
        <v>731125572477.01086</v>
      </c>
    </row>
    <row r="8" spans="1:35">
      <c r="A8" t="s">
        <v>306</v>
      </c>
      <c r="B8" s="214">
        <v>644127081070516.75</v>
      </c>
      <c r="C8" s="214">
        <v>694320160462113.75</v>
      </c>
      <c r="D8" s="214">
        <v>744513239853710.75</v>
      </c>
      <c r="E8" s="214">
        <v>794706319245307.63</v>
      </c>
      <c r="F8" s="214">
        <v>844899398636904.5</v>
      </c>
      <c r="G8" s="214">
        <v>895092478028501.5</v>
      </c>
      <c r="H8" s="214">
        <v>945192936575802.13</v>
      </c>
      <c r="I8" s="214">
        <v>995293395123103</v>
      </c>
      <c r="J8" s="214">
        <v>1045393853670403.8</v>
      </c>
      <c r="K8" s="214">
        <v>1095494312217704.5</v>
      </c>
      <c r="L8" s="214">
        <v>1145594770765005</v>
      </c>
      <c r="M8" s="214">
        <v>1209086112268307.5</v>
      </c>
      <c r="N8" s="214">
        <v>1272577453771609.8</v>
      </c>
      <c r="O8" s="214">
        <v>1336068795274912.3</v>
      </c>
      <c r="P8" s="214">
        <v>1399560136778214.5</v>
      </c>
      <c r="Q8" s="214">
        <v>1463051478281517</v>
      </c>
      <c r="R8" s="214">
        <v>1516371362742447.3</v>
      </c>
      <c r="S8" s="214">
        <v>1569691247203377.3</v>
      </c>
      <c r="T8" s="214">
        <v>1623011131664307.5</v>
      </c>
      <c r="U8" s="214">
        <v>1676331016125237.5</v>
      </c>
      <c r="V8" s="214">
        <v>1729650900586167.5</v>
      </c>
      <c r="W8" s="214">
        <v>1792678075341562.8</v>
      </c>
      <c r="X8" s="214">
        <v>1855705250096957.8</v>
      </c>
      <c r="Y8" s="214">
        <v>1918732424852352.5</v>
      </c>
      <c r="Z8" s="214">
        <v>1981759599607747.8</v>
      </c>
      <c r="AA8" s="214">
        <v>2044786774363142.8</v>
      </c>
      <c r="AB8" s="214">
        <v>2085254533102915.8</v>
      </c>
      <c r="AC8" s="214">
        <v>2125722291842688</v>
      </c>
      <c r="AD8" s="214">
        <v>2166190050582460.8</v>
      </c>
      <c r="AE8" s="214">
        <v>2206657809322233</v>
      </c>
      <c r="AF8" s="214">
        <v>2247125568062006.3</v>
      </c>
      <c r="AG8" s="214">
        <v>2287593326801778.5</v>
      </c>
      <c r="AH8" s="214">
        <v>2328061085541551.5</v>
      </c>
      <c r="AI8" s="214">
        <v>2368528844281324</v>
      </c>
    </row>
    <row r="9" spans="1:35">
      <c r="A9" t="s">
        <v>850</v>
      </c>
      <c r="B9" s="214">
        <v>1075855423735516.8</v>
      </c>
      <c r="C9" s="214">
        <v>1123503150762116.1</v>
      </c>
      <c r="D9" s="214">
        <v>1171150877788715.5</v>
      </c>
      <c r="E9" s="214">
        <v>1218798604815314.8</v>
      </c>
      <c r="F9" s="214">
        <v>1266446331841914</v>
      </c>
      <c r="G9" s="214">
        <v>1314094058868513.3</v>
      </c>
      <c r="H9" s="214">
        <v>1375506684813908</v>
      </c>
      <c r="I9" s="214">
        <v>1436919310759303</v>
      </c>
      <c r="J9" s="214">
        <v>1498331936704697.8</v>
      </c>
      <c r="K9" s="214">
        <v>1559744562650092.3</v>
      </c>
      <c r="L9" s="214">
        <v>1621157188595487</v>
      </c>
      <c r="M9" s="214">
        <v>1693385092262792.3</v>
      </c>
      <c r="N9" s="214">
        <v>1765612995930097.5</v>
      </c>
      <c r="O9" s="214">
        <v>1837840899597402.8</v>
      </c>
      <c r="P9" s="214">
        <v>1910068803264708.5</v>
      </c>
      <c r="Q9" s="214">
        <v>1982296706932013.8</v>
      </c>
      <c r="R9" s="214">
        <v>2088861226583566.5</v>
      </c>
      <c r="S9" s="214">
        <v>2195425746235120</v>
      </c>
      <c r="T9" s="214">
        <v>2301990265886673.5</v>
      </c>
      <c r="U9" s="214">
        <v>2408554785538226.5</v>
      </c>
      <c r="V9" s="214">
        <v>2515119305189779.5</v>
      </c>
      <c r="W9" s="214">
        <v>2655188496385433</v>
      </c>
      <c r="X9" s="214">
        <v>2795257687581087</v>
      </c>
      <c r="Y9" s="214">
        <v>2935326878776741</v>
      </c>
      <c r="Z9" s="214">
        <v>3075396069972395</v>
      </c>
      <c r="AA9" s="214">
        <v>3215465261168048.5</v>
      </c>
      <c r="AB9" s="214">
        <v>3339878770626391</v>
      </c>
      <c r="AC9" s="214">
        <v>3464292280084734</v>
      </c>
      <c r="AD9" s="214">
        <v>3588705789543077</v>
      </c>
      <c r="AE9" s="214">
        <v>3713119299001419.5</v>
      </c>
      <c r="AF9" s="214">
        <v>3837532808459762</v>
      </c>
      <c r="AG9" s="214">
        <v>3961946317918105</v>
      </c>
      <c r="AH9" s="214">
        <v>4086359827376447.5</v>
      </c>
      <c r="AI9" s="214">
        <v>4210773336834791</v>
      </c>
    </row>
    <row r="12" spans="1:35">
      <c r="B12" s="366"/>
      <c r="C12" s="366"/>
      <c r="D12" s="366"/>
      <c r="E12" s="366"/>
      <c r="F12" s="366"/>
      <c r="G12" s="366"/>
    </row>
    <row r="13" spans="1:35">
      <c r="A13" s="215"/>
      <c r="B13" s="216"/>
      <c r="C13" s="215"/>
      <c r="D13" s="217"/>
      <c r="E13" s="215"/>
      <c r="F13" s="217"/>
    </row>
    <row r="14" spans="1:35">
      <c r="A14" s="215"/>
      <c r="B14" s="215"/>
      <c r="C14" s="215"/>
      <c r="D14" s="217"/>
      <c r="E14" s="215"/>
      <c r="F14" s="217"/>
    </row>
    <row r="15" spans="1:35">
      <c r="A15" s="215"/>
      <c r="B15" s="215"/>
      <c r="C15" s="215"/>
      <c r="D15" s="217"/>
      <c r="E15" s="215"/>
      <c r="F15" s="217"/>
    </row>
    <row r="16" spans="1:35">
      <c r="A16" s="218"/>
      <c r="B16" s="218"/>
      <c r="C16" s="218"/>
      <c r="D16" s="218"/>
      <c r="E16" s="218"/>
      <c r="F16" s="218"/>
    </row>
    <row r="17" spans="1:23">
      <c r="A17" s="219"/>
      <c r="B17" s="220"/>
      <c r="C17" s="220"/>
      <c r="D17" s="220"/>
      <c r="E17" s="220"/>
      <c r="F17" s="220"/>
      <c r="I17" s="221"/>
      <c r="J17" s="222"/>
      <c r="K17" s="222"/>
      <c r="L17" s="223"/>
      <c r="M17" s="224"/>
      <c r="N17" s="223"/>
      <c r="O17" s="223"/>
      <c r="P17" s="223"/>
      <c r="Q17" s="223"/>
      <c r="R17" s="223"/>
      <c r="S17" s="223"/>
      <c r="T17" s="223"/>
      <c r="U17" s="223"/>
    </row>
    <row r="18" spans="1:23">
      <c r="A18" s="219"/>
      <c r="B18" s="220"/>
      <c r="C18" s="220"/>
      <c r="D18" s="220"/>
      <c r="E18" s="220"/>
      <c r="F18" s="220"/>
      <c r="I18" s="225"/>
      <c r="J18" s="225"/>
      <c r="K18" s="226"/>
      <c r="L18" s="227"/>
      <c r="M18" s="228"/>
      <c r="N18" s="228"/>
      <c r="O18" s="228"/>
      <c r="P18" s="228"/>
      <c r="Q18" s="228"/>
      <c r="R18" s="228"/>
      <c r="S18" s="228"/>
      <c r="T18" s="228"/>
      <c r="U18" s="228"/>
    </row>
    <row r="19" spans="1:23">
      <c r="A19" s="219"/>
      <c r="B19" s="220"/>
      <c r="C19" s="220"/>
      <c r="D19" s="220"/>
      <c r="E19" s="220"/>
      <c r="F19" s="220"/>
      <c r="I19" s="221"/>
      <c r="J19" s="229"/>
      <c r="K19" s="221"/>
      <c r="L19" s="230"/>
      <c r="M19" s="231"/>
      <c r="N19" s="232"/>
      <c r="O19" s="232"/>
      <c r="P19" s="232"/>
      <c r="Q19" s="232"/>
      <c r="R19" s="232"/>
      <c r="S19" s="232"/>
      <c r="T19" s="232"/>
      <c r="U19" s="232"/>
    </row>
    <row r="20" spans="1:23">
      <c r="A20" s="219"/>
      <c r="B20" s="220"/>
      <c r="C20" s="220"/>
      <c r="D20" s="220"/>
      <c r="E20" s="220"/>
      <c r="F20" s="220"/>
      <c r="I20" s="233"/>
      <c r="J20" s="222"/>
      <c r="K20" s="222"/>
      <c r="L20" s="234"/>
      <c r="M20" s="235"/>
      <c r="N20" s="236"/>
      <c r="O20" s="236"/>
      <c r="P20" s="236"/>
      <c r="Q20" s="236"/>
      <c r="R20" s="236"/>
      <c r="S20" s="236"/>
      <c r="T20" s="236"/>
      <c r="U20" s="236"/>
      <c r="W20" s="20"/>
    </row>
    <row r="21" spans="1:23">
      <c r="A21" s="72"/>
      <c r="B21" s="220"/>
      <c r="C21" s="220"/>
      <c r="D21" s="220"/>
      <c r="E21" s="220"/>
      <c r="F21" s="220"/>
      <c r="I21" s="225"/>
      <c r="J21" s="225"/>
      <c r="K21" s="226"/>
      <c r="L21" s="227"/>
      <c r="M21" s="235"/>
      <c r="N21" s="228"/>
      <c r="O21" s="228"/>
      <c r="P21" s="228"/>
      <c r="Q21" s="228"/>
      <c r="R21" s="228"/>
      <c r="S21" s="228"/>
      <c r="T21" s="228"/>
      <c r="U21" s="228"/>
      <c r="W21" s="237"/>
    </row>
    <row r="22" spans="1:23">
      <c r="A22" s="72"/>
      <c r="B22" s="220"/>
      <c r="C22" s="220"/>
      <c r="D22" s="220"/>
      <c r="E22" s="220"/>
      <c r="F22" s="220"/>
      <c r="I22" s="226"/>
      <c r="J22" s="225"/>
      <c r="K22" s="226"/>
      <c r="L22" s="238"/>
      <c r="M22" s="235"/>
      <c r="N22" s="239"/>
      <c r="O22" s="239"/>
      <c r="P22" s="239"/>
      <c r="Q22" s="239"/>
      <c r="R22" s="239"/>
      <c r="S22" s="239"/>
      <c r="T22" s="239"/>
      <c r="U22" s="239"/>
      <c r="W22" s="237"/>
    </row>
    <row r="23" spans="1:23">
      <c r="A23" s="219"/>
      <c r="B23" s="220"/>
      <c r="C23" s="220"/>
      <c r="D23" s="220"/>
      <c r="E23" s="220"/>
      <c r="F23" s="220"/>
      <c r="I23" s="221"/>
      <c r="J23" s="225"/>
      <c r="K23" s="226"/>
      <c r="L23" s="238"/>
      <c r="M23" s="235"/>
      <c r="N23" s="239"/>
      <c r="O23" s="239"/>
      <c r="P23" s="239"/>
      <c r="Q23" s="239"/>
      <c r="R23" s="239"/>
      <c r="S23" s="239"/>
      <c r="T23" s="239"/>
      <c r="U23" s="239"/>
      <c r="W23" s="237"/>
    </row>
    <row r="24" spans="1:23">
      <c r="A24" s="219"/>
      <c r="B24" s="220"/>
      <c r="C24" s="220"/>
      <c r="D24" s="220"/>
      <c r="E24" s="220"/>
      <c r="F24" s="220"/>
      <c r="I24" s="240"/>
      <c r="J24" s="241"/>
      <c r="K24" s="241"/>
      <c r="L24" s="242"/>
      <c r="M24" s="235"/>
      <c r="N24" s="243"/>
      <c r="O24" s="243"/>
      <c r="P24" s="243"/>
      <c r="Q24" s="243"/>
      <c r="R24" s="243"/>
      <c r="S24" s="243"/>
      <c r="T24" s="243"/>
      <c r="U24" s="243"/>
      <c r="W24" s="20"/>
    </row>
    <row r="25" spans="1:23">
      <c r="A25" s="219"/>
      <c r="B25" s="220"/>
      <c r="C25" s="220"/>
      <c r="D25" s="220"/>
      <c r="E25" s="220"/>
      <c r="F25" s="220"/>
      <c r="I25" s="221"/>
      <c r="J25" s="225"/>
      <c r="K25" s="226"/>
      <c r="L25" s="238"/>
      <c r="M25" s="235"/>
      <c r="N25" s="239"/>
      <c r="O25" s="239"/>
      <c r="P25" s="239"/>
      <c r="Q25" s="239"/>
      <c r="R25" s="239"/>
      <c r="S25" s="239"/>
      <c r="T25" s="239"/>
      <c r="U25" s="239"/>
      <c r="W25" s="20"/>
    </row>
    <row r="26" spans="1:23">
      <c r="A26" s="219"/>
      <c r="B26" s="220"/>
      <c r="C26" s="220"/>
      <c r="D26" s="220"/>
      <c r="E26" s="220"/>
      <c r="F26" s="220"/>
      <c r="I26" s="233"/>
      <c r="J26" s="222"/>
      <c r="K26" s="222"/>
      <c r="L26" s="234"/>
      <c r="M26" s="235"/>
      <c r="N26" s="236"/>
      <c r="O26" s="236"/>
      <c r="P26" s="236"/>
      <c r="Q26" s="236"/>
      <c r="R26" s="236"/>
      <c r="S26" s="236"/>
      <c r="T26" s="236"/>
      <c r="U26" s="236"/>
      <c r="W26" s="20"/>
    </row>
    <row r="27" spans="1:23">
      <c r="A27" s="244"/>
      <c r="B27" s="245"/>
      <c r="C27" s="245"/>
      <c r="D27" s="245"/>
      <c r="E27" s="245"/>
      <c r="F27" s="245"/>
      <c r="I27" s="226"/>
      <c r="J27" s="225"/>
      <c r="K27" s="226"/>
      <c r="L27" s="227"/>
      <c r="M27" s="235"/>
      <c r="N27" s="246"/>
      <c r="O27" s="228"/>
      <c r="P27" s="228"/>
      <c r="Q27" s="228"/>
      <c r="R27" s="228"/>
      <c r="S27" s="228"/>
      <c r="T27" s="228"/>
      <c r="U27" s="228"/>
      <c r="W27" s="20"/>
    </row>
    <row r="28" spans="1:23">
      <c r="A28" s="247"/>
      <c r="B28" s="245"/>
      <c r="C28" s="245"/>
      <c r="D28" s="245"/>
      <c r="E28" s="245"/>
      <c r="F28" s="245"/>
      <c r="I28" s="221"/>
      <c r="J28" s="225"/>
      <c r="K28" s="226"/>
      <c r="L28" s="227"/>
      <c r="M28" s="235"/>
      <c r="N28" s="228"/>
      <c r="O28" s="228"/>
      <c r="P28" s="228"/>
      <c r="Q28" s="228"/>
      <c r="R28" s="228"/>
      <c r="S28" s="228"/>
      <c r="T28" s="228"/>
      <c r="U28" s="228"/>
      <c r="W28" s="20"/>
    </row>
    <row r="29" spans="1:23">
      <c r="A29" s="247"/>
      <c r="B29" s="245"/>
      <c r="C29" s="245"/>
      <c r="D29" s="245"/>
      <c r="E29" s="245"/>
      <c r="F29" s="245"/>
      <c r="I29" s="240"/>
      <c r="J29" s="241"/>
      <c r="K29" s="241"/>
      <c r="L29" s="242"/>
      <c r="M29" s="235"/>
      <c r="N29" s="243"/>
      <c r="O29" s="243"/>
      <c r="P29" s="243"/>
      <c r="Q29" s="243"/>
      <c r="R29" s="243"/>
      <c r="S29" s="243"/>
      <c r="T29" s="243"/>
      <c r="U29" s="243"/>
      <c r="W29" s="20"/>
    </row>
    <row r="30" spans="1:23">
      <c r="A30" s="219"/>
      <c r="B30" s="245"/>
      <c r="C30" s="245"/>
      <c r="D30" s="245"/>
      <c r="E30" s="245"/>
      <c r="F30" s="245"/>
      <c r="I30" s="221"/>
      <c r="J30" s="225"/>
      <c r="K30" s="226"/>
      <c r="L30" s="238"/>
      <c r="M30" s="235"/>
      <c r="N30" s="228"/>
      <c r="O30" s="228"/>
      <c r="P30" s="228"/>
      <c r="Q30" s="228"/>
      <c r="R30" s="228"/>
      <c r="S30" s="228"/>
      <c r="T30" s="228"/>
      <c r="U30" s="228"/>
      <c r="W30" s="20"/>
    </row>
    <row r="31" spans="1:23">
      <c r="A31" s="219"/>
      <c r="B31" s="219"/>
      <c r="C31" s="219"/>
      <c r="D31" s="219"/>
      <c r="E31" s="219"/>
      <c r="F31" s="219"/>
      <c r="I31" s="233"/>
      <c r="J31" s="222"/>
      <c r="K31" s="222"/>
      <c r="L31" s="234"/>
      <c r="M31" s="235"/>
      <c r="N31" s="248"/>
      <c r="O31" s="248"/>
      <c r="P31" s="248"/>
      <c r="Q31" s="248"/>
      <c r="R31" s="248"/>
      <c r="S31" s="248"/>
      <c r="T31" s="248"/>
      <c r="U31" s="248"/>
      <c r="W31" s="20"/>
    </row>
    <row r="32" spans="1:23">
      <c r="I32" s="221"/>
      <c r="J32" s="225"/>
      <c r="K32" s="226"/>
      <c r="L32" s="238"/>
      <c r="M32" s="235"/>
      <c r="N32" s="228"/>
      <c r="O32" s="228"/>
      <c r="P32" s="228"/>
      <c r="Q32" s="228"/>
      <c r="R32" s="228"/>
      <c r="S32" s="228"/>
      <c r="T32" s="228"/>
      <c r="U32" s="228"/>
      <c r="W32" s="20"/>
    </row>
    <row r="33" spans="1:23">
      <c r="I33" s="233"/>
      <c r="J33" s="222"/>
      <c r="K33" s="222"/>
      <c r="L33" s="234"/>
      <c r="M33" s="235"/>
      <c r="N33" s="236"/>
      <c r="O33" s="236"/>
      <c r="P33" s="236"/>
      <c r="Q33" s="236"/>
      <c r="R33" s="236"/>
      <c r="S33" s="236"/>
      <c r="T33" s="236"/>
      <c r="U33" s="236"/>
      <c r="W33" s="20"/>
    </row>
    <row r="34" spans="1:23">
      <c r="A34" s="34"/>
      <c r="I34" s="221"/>
      <c r="J34" s="225"/>
      <c r="K34" s="226"/>
      <c r="L34" s="238"/>
      <c r="M34" s="235"/>
      <c r="N34" s="228"/>
      <c r="O34" s="228"/>
      <c r="P34" s="228"/>
      <c r="Q34" s="228"/>
      <c r="R34" s="228"/>
      <c r="S34" s="228"/>
      <c r="T34" s="228"/>
      <c r="U34" s="228"/>
      <c r="W34" s="20"/>
    </row>
    <row r="35" spans="1:23">
      <c r="I35" s="240"/>
      <c r="J35" s="241"/>
      <c r="K35" s="241"/>
      <c r="L35" s="242"/>
      <c r="M35" s="235"/>
      <c r="N35" s="249"/>
      <c r="O35" s="249"/>
      <c r="P35" s="249"/>
      <c r="Q35" s="249"/>
      <c r="R35" s="249"/>
      <c r="S35" s="249"/>
      <c r="T35" s="249"/>
      <c r="U35" s="249"/>
      <c r="W35" s="20"/>
    </row>
    <row r="36" spans="1:23">
      <c r="I36" s="221"/>
      <c r="J36" s="225"/>
      <c r="K36" s="226"/>
      <c r="L36" s="238"/>
      <c r="M36" s="235"/>
      <c r="N36" s="228"/>
      <c r="O36" s="228"/>
      <c r="P36" s="228"/>
      <c r="Q36" s="228"/>
      <c r="R36" s="228"/>
      <c r="S36" s="228"/>
      <c r="T36" s="228"/>
      <c r="U36" s="228"/>
      <c r="W36" s="20"/>
    </row>
    <row r="37" spans="1:23">
      <c r="I37" s="240"/>
      <c r="J37" s="241"/>
      <c r="K37" s="241"/>
      <c r="L37" s="242"/>
      <c r="M37" s="235"/>
      <c r="N37" s="249"/>
      <c r="O37" s="249"/>
      <c r="P37" s="249"/>
      <c r="Q37" s="249"/>
      <c r="R37" s="249"/>
      <c r="S37" s="249"/>
      <c r="T37" s="249"/>
      <c r="U37" s="249"/>
      <c r="W37" s="20"/>
    </row>
    <row r="38" spans="1:23">
      <c r="I38" s="221"/>
      <c r="J38" s="222"/>
      <c r="K38" s="221"/>
      <c r="L38" s="227"/>
      <c r="M38" s="232"/>
      <c r="N38" s="232"/>
      <c r="O38" s="232"/>
      <c r="P38" s="232"/>
      <c r="Q38" s="232"/>
      <c r="R38" s="232"/>
      <c r="S38" s="232"/>
      <c r="T38" s="232"/>
      <c r="U38" s="232"/>
    </row>
    <row r="40" spans="1:23">
      <c r="N40" s="237"/>
      <c r="O40" s="237"/>
    </row>
  </sheetData>
  <mergeCells count="1">
    <mergeCell ref="B12:G12"/>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theme="8"/>
  </sheetPr>
  <dimension ref="A1:L51"/>
  <sheetViews>
    <sheetView workbookViewId="0"/>
  </sheetViews>
  <sheetFormatPr defaultColWidth="9.140625" defaultRowHeight="15"/>
  <cols>
    <col min="1" max="1" width="27.28515625" customWidth="1"/>
    <col min="2" max="2" width="11.42578125" customWidth="1"/>
    <col min="3" max="3" width="16.42578125" customWidth="1"/>
    <col min="7" max="7" width="12" bestFit="1" customWidth="1"/>
    <col min="10" max="10" width="11.5703125" bestFit="1" customWidth="1"/>
    <col min="11" max="11" width="12.7109375" bestFit="1" customWidth="1"/>
  </cols>
  <sheetData>
    <row r="1" spans="1:8">
      <c r="A1" s="1" t="s">
        <v>851</v>
      </c>
      <c r="G1" s="1" t="s">
        <v>852</v>
      </c>
    </row>
    <row r="2" spans="1:8">
      <c r="A2" s="18" t="s">
        <v>486</v>
      </c>
      <c r="B2" s="17"/>
      <c r="C2" s="17"/>
      <c r="G2" t="s">
        <v>853</v>
      </c>
      <c r="H2" t="s">
        <v>26</v>
      </c>
    </row>
    <row r="3" spans="1:8">
      <c r="G3" t="s">
        <v>854</v>
      </c>
    </row>
    <row r="4" spans="1:8">
      <c r="A4" t="s">
        <v>855</v>
      </c>
      <c r="B4">
        <v>0.75</v>
      </c>
      <c r="C4" t="s">
        <v>856</v>
      </c>
      <c r="G4" t="s">
        <v>857</v>
      </c>
    </row>
    <row r="5" spans="1:8">
      <c r="A5" t="s">
        <v>858</v>
      </c>
      <c r="B5">
        <v>225.35</v>
      </c>
      <c r="C5" t="s">
        <v>859</v>
      </c>
      <c r="G5" t="s">
        <v>860</v>
      </c>
    </row>
    <row r="6" spans="1:8">
      <c r="B6">
        <f>B5/100</f>
        <v>2.2534999999999998</v>
      </c>
      <c r="C6" t="s">
        <v>861</v>
      </c>
      <c r="G6">
        <v>817</v>
      </c>
      <c r="H6" t="s">
        <v>862</v>
      </c>
    </row>
    <row r="7" spans="1:8">
      <c r="B7" s="11">
        <f>B6/B4</f>
        <v>3.0046666666666666</v>
      </c>
      <c r="C7" t="s">
        <v>863</v>
      </c>
      <c r="G7">
        <f>G6/1000</f>
        <v>0.81699999999999995</v>
      </c>
      <c r="H7" t="s">
        <v>864</v>
      </c>
    </row>
    <row r="8" spans="1:8">
      <c r="B8" s="7">
        <f>B7/'Conversion Factors'!B74</f>
        <v>1.1656451753585403E-4</v>
      </c>
      <c r="C8" t="s">
        <v>865</v>
      </c>
      <c r="G8">
        <f>G7/'Conversion Factors'!B74</f>
        <v>3.1695100119855583E-5</v>
      </c>
      <c r="H8" t="s">
        <v>866</v>
      </c>
    </row>
    <row r="9" spans="1:8">
      <c r="B9" s="7">
        <f>B8/'Conversion Factors'!B26</f>
        <v>1.6977063433710173E-6</v>
      </c>
      <c r="C9" t="s">
        <v>867</v>
      </c>
      <c r="G9">
        <f>G8/'Conversion Factors'!$C$13</f>
        <v>2.1421713182411246E-5</v>
      </c>
      <c r="H9" t="s">
        <v>761</v>
      </c>
    </row>
    <row r="10" spans="1:8">
      <c r="B10" s="7">
        <f>B9*'Conversion Factors'!F8</f>
        <v>1.6464888745265838E-6</v>
      </c>
      <c r="C10" t="s">
        <v>762</v>
      </c>
      <c r="G10">
        <f>G9/'Conversion Factors'!$B$22</f>
        <v>3.3825537947909754E-7</v>
      </c>
      <c r="H10" t="s">
        <v>762</v>
      </c>
    </row>
    <row r="12" spans="1:8">
      <c r="A12" t="s">
        <v>868</v>
      </c>
    </row>
    <row r="13" spans="1:8">
      <c r="A13" t="s">
        <v>869</v>
      </c>
      <c r="G13" t="s">
        <v>870</v>
      </c>
    </row>
    <row r="14" spans="1:8">
      <c r="A14" t="s">
        <v>871</v>
      </c>
      <c r="G14" t="s">
        <v>872</v>
      </c>
    </row>
    <row r="15" spans="1:8">
      <c r="G15" t="s">
        <v>860</v>
      </c>
    </row>
    <row r="16" spans="1:8">
      <c r="A16" t="s">
        <v>486</v>
      </c>
      <c r="B16">
        <v>2014</v>
      </c>
      <c r="C16">
        <v>2019</v>
      </c>
      <c r="G16">
        <v>980</v>
      </c>
      <c r="H16" t="s">
        <v>862</v>
      </c>
    </row>
    <row r="17" spans="1:12">
      <c r="A17" t="s">
        <v>489</v>
      </c>
      <c r="B17" s="56">
        <v>565.76499999999999</v>
      </c>
      <c r="C17" s="56">
        <v>730.87400000000002</v>
      </c>
      <c r="G17">
        <f>G16/1000</f>
        <v>0.98</v>
      </c>
      <c r="H17" t="s">
        <v>864</v>
      </c>
    </row>
    <row r="18" spans="1:12">
      <c r="A18" t="s">
        <v>492</v>
      </c>
      <c r="B18" s="48">
        <v>825347.5</v>
      </c>
      <c r="C18" s="48">
        <v>1110043.7</v>
      </c>
      <c r="G18">
        <f>G17/'Conversion Factors'!B74</f>
        <v>3.8018602346950395E-5</v>
      </c>
      <c r="H18" t="s">
        <v>866</v>
      </c>
    </row>
    <row r="19" spans="1:12">
      <c r="A19" t="s">
        <v>493</v>
      </c>
      <c r="B19" s="48">
        <f>B18/B17</f>
        <v>1458.8168232393309</v>
      </c>
      <c r="C19" s="48">
        <f>C18/C17</f>
        <v>1518.789421979712</v>
      </c>
      <c r="G19">
        <f>G18/'Conversion Factors'!$C$13</f>
        <v>2.5695567832023281E-5</v>
      </c>
      <c r="H19" t="s">
        <v>761</v>
      </c>
    </row>
    <row r="20" spans="1:12">
      <c r="G20">
        <f>G19/'Conversion Factors'!$B$22</f>
        <v>4.0574084686599212E-7</v>
      </c>
      <c r="H20" t="s">
        <v>762</v>
      </c>
    </row>
    <row r="21" spans="1:12">
      <c r="A21" t="s">
        <v>487</v>
      </c>
      <c r="B21">
        <v>2014</v>
      </c>
      <c r="C21">
        <v>2019</v>
      </c>
    </row>
    <row r="22" spans="1:12">
      <c r="A22" t="s">
        <v>489</v>
      </c>
      <c r="B22">
        <v>44.3</v>
      </c>
      <c r="C22" s="56">
        <v>42.095999999999997</v>
      </c>
    </row>
    <row r="23" spans="1:12">
      <c r="A23" t="s">
        <v>492</v>
      </c>
      <c r="B23">
        <v>59675.3</v>
      </c>
      <c r="C23" s="48">
        <v>65113.7</v>
      </c>
    </row>
    <row r="24" spans="1:12">
      <c r="A24" t="s">
        <v>493</v>
      </c>
      <c r="B24" s="56">
        <f>B23/B22</f>
        <v>1347.0722347629799</v>
      </c>
      <c r="C24" s="48">
        <f>C23/C22</f>
        <v>1546.7906689471683</v>
      </c>
    </row>
    <row r="27" spans="1:12">
      <c r="A27" s="1" t="s">
        <v>873</v>
      </c>
    </row>
    <row r="28" spans="1:12">
      <c r="A28" t="s">
        <v>874</v>
      </c>
      <c r="B28" s="23">
        <f>B10*(C19/B19)</f>
        <v>1.7141767535182868E-6</v>
      </c>
      <c r="C28" t="s">
        <v>762</v>
      </c>
    </row>
    <row r="29" spans="1:12">
      <c r="A29" t="s">
        <v>535</v>
      </c>
      <c r="B29" s="23">
        <f>B10*(C24/B24)</f>
        <v>1.8905991541657415E-6</v>
      </c>
      <c r="C29" t="s">
        <v>762</v>
      </c>
    </row>
    <row r="31" spans="1:12">
      <c r="A31" s="18" t="s">
        <v>875</v>
      </c>
      <c r="B31" s="17"/>
      <c r="C31" s="17"/>
      <c r="D31" s="17"/>
      <c r="E31" s="17"/>
      <c r="F31" s="17"/>
      <c r="G31" s="17"/>
      <c r="H31" s="17"/>
      <c r="I31" s="17"/>
      <c r="J31" s="17"/>
      <c r="K31" s="17"/>
      <c r="L31" s="17"/>
    </row>
    <row r="34" spans="1:12" ht="30">
      <c r="H34" t="s">
        <v>874</v>
      </c>
      <c r="I34" s="85" t="s">
        <v>876</v>
      </c>
      <c r="J34">
        <v>68</v>
      </c>
    </row>
    <row r="35" spans="1:12" ht="30">
      <c r="H35" t="s">
        <v>874</v>
      </c>
      <c r="I35" s="85" t="s">
        <v>877</v>
      </c>
      <c r="J35">
        <f>J34/1000/6000/B45</f>
        <v>2.8566363443120592E-6</v>
      </c>
    </row>
    <row r="45" spans="1:12">
      <c r="A45" t="s">
        <v>878</v>
      </c>
      <c r="B45">
        <v>3.9673699999999998</v>
      </c>
      <c r="C45" t="s">
        <v>879</v>
      </c>
    </row>
    <row r="47" spans="1:12">
      <c r="A47" s="18" t="s">
        <v>880</v>
      </c>
      <c r="B47" s="17"/>
      <c r="C47" s="17"/>
      <c r="D47" s="17"/>
      <c r="E47" s="17"/>
      <c r="F47" s="17"/>
      <c r="G47" s="17"/>
      <c r="H47" s="17"/>
      <c r="I47" s="17"/>
      <c r="J47" s="17"/>
      <c r="K47" s="17"/>
      <c r="L47" s="17"/>
    </row>
    <row r="49" spans="1:2">
      <c r="A49" t="s">
        <v>526</v>
      </c>
      <c r="B49">
        <f>B28*(1-BFPIaE!B7)+'Coal and Lignite'!J35*BFPIaE!B7</f>
        <v>1.9762036528992948E-6</v>
      </c>
    </row>
    <row r="50" spans="1:2">
      <c r="A50" t="s">
        <v>535</v>
      </c>
      <c r="B50">
        <f>B29</f>
        <v>1.8905991541657415E-6</v>
      </c>
    </row>
    <row r="51" spans="1:2">
      <c r="A51" t="s">
        <v>881</v>
      </c>
    </row>
  </sheetData>
  <pageMargins left="0.7" right="0.7" top="0.75" bottom="0.75" header="0.3" footer="0.3"/>
  <pageSetup paperSize="9" orientation="portrait"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theme="8"/>
  </sheetPr>
  <dimension ref="A1:AG7"/>
  <sheetViews>
    <sheetView workbookViewId="0"/>
  </sheetViews>
  <sheetFormatPr defaultRowHeight="15"/>
  <cols>
    <col min="1" max="1" width="16.7109375" customWidth="1"/>
  </cols>
  <sheetData>
    <row r="1" spans="1:33">
      <c r="A1" t="s">
        <v>882</v>
      </c>
    </row>
    <row r="2" spans="1:33">
      <c r="B2">
        <v>2019</v>
      </c>
      <c r="C2">
        <v>2020</v>
      </c>
      <c r="D2">
        <v>2021</v>
      </c>
      <c r="E2">
        <v>2022</v>
      </c>
      <c r="F2">
        <v>2023</v>
      </c>
      <c r="G2">
        <v>2024</v>
      </c>
      <c r="H2">
        <v>2025</v>
      </c>
      <c r="I2">
        <v>2026</v>
      </c>
      <c r="J2">
        <v>2027</v>
      </c>
      <c r="K2">
        <v>2028</v>
      </c>
      <c r="L2">
        <v>2029</v>
      </c>
      <c r="M2">
        <v>2030</v>
      </c>
      <c r="N2">
        <v>2031</v>
      </c>
      <c r="O2">
        <v>2032</v>
      </c>
      <c r="P2">
        <v>2033</v>
      </c>
      <c r="Q2">
        <v>2034</v>
      </c>
      <c r="R2">
        <v>2035</v>
      </c>
      <c r="S2">
        <v>2036</v>
      </c>
      <c r="T2">
        <v>2037</v>
      </c>
      <c r="U2">
        <v>2038</v>
      </c>
      <c r="V2">
        <v>2039</v>
      </c>
      <c r="W2">
        <v>2040</v>
      </c>
      <c r="X2">
        <v>2041</v>
      </c>
      <c r="Y2">
        <v>2042</v>
      </c>
      <c r="Z2">
        <v>2043</v>
      </c>
      <c r="AA2">
        <v>2044</v>
      </c>
      <c r="AB2">
        <v>2045</v>
      </c>
      <c r="AC2">
        <v>2046</v>
      </c>
      <c r="AD2">
        <v>2047</v>
      </c>
      <c r="AE2">
        <v>2048</v>
      </c>
      <c r="AF2">
        <v>2049</v>
      </c>
      <c r="AG2">
        <v>2050</v>
      </c>
    </row>
    <row r="3" spans="1:33">
      <c r="A3" t="s">
        <v>883</v>
      </c>
      <c r="B3">
        <v>1.1481663246491832E+16</v>
      </c>
      <c r="C3">
        <v>1.2017369771771532E+16</v>
      </c>
      <c r="D3">
        <v>1.2578071062623628E+16</v>
      </c>
      <c r="E3">
        <v>1.3164933314113024E+16</v>
      </c>
      <c r="F3">
        <v>1.3593084906408294E+16</v>
      </c>
      <c r="G3">
        <v>1.403516089783352E+16</v>
      </c>
      <c r="H3">
        <v>1.4491614139422354E+16</v>
      </c>
      <c r="I3">
        <v>1.496291220988587E+16</v>
      </c>
      <c r="J3">
        <v>1.5449537894587912E+16</v>
      </c>
      <c r="K3">
        <v>1.5746474778955824E+16</v>
      </c>
      <c r="L3">
        <v>1.6049118728085138E+16</v>
      </c>
      <c r="M3">
        <v>1.6357579430565938E+16</v>
      </c>
      <c r="N3">
        <v>1.667196868318005E+16</v>
      </c>
      <c r="O3">
        <v>1.6992400431420048E+16</v>
      </c>
      <c r="P3">
        <v>1.7107453142674456E+16</v>
      </c>
      <c r="Q3">
        <v>1.7223284856661316E+16</v>
      </c>
      <c r="R3">
        <v>1.7339900847878294E+16</v>
      </c>
      <c r="S3">
        <v>1.7457306426535804E+16</v>
      </c>
      <c r="T3">
        <v>1.7575506938798808E+16</v>
      </c>
      <c r="U3">
        <v>1.756960416568754E+16</v>
      </c>
      <c r="V3">
        <v>1.7563703375035756E+16</v>
      </c>
      <c r="W3">
        <v>1.7557804566177642E+16</v>
      </c>
      <c r="X3">
        <v>1.7551907738447608E+16</v>
      </c>
      <c r="Y3">
        <v>1.7546012891180288E+16</v>
      </c>
      <c r="Z3">
        <v>1.74515684147265E+16</v>
      </c>
      <c r="AA3">
        <v>1.7357632302149336E+16</v>
      </c>
      <c r="AB3">
        <v>1.726420181709151E+16</v>
      </c>
      <c r="AC3">
        <v>1.717127423792466E+16</v>
      </c>
      <c r="AD3">
        <v>1.7078846857670062E+16</v>
      </c>
      <c r="AE3">
        <v>1.7078846857670062E+16</v>
      </c>
      <c r="AF3">
        <v>1.7078846857670062E+16</v>
      </c>
      <c r="AG3">
        <v>1.7078846857670062E+16</v>
      </c>
    </row>
    <row r="4" spans="1:33">
      <c r="A4" t="s">
        <v>884</v>
      </c>
      <c r="B4">
        <v>3412593909392516</v>
      </c>
      <c r="C4">
        <v>2415487384112816</v>
      </c>
      <c r="D4">
        <v>3092586093260720</v>
      </c>
      <c r="E4">
        <v>3411823841771324</v>
      </c>
      <c r="F4">
        <v>4069672249476054</v>
      </c>
      <c r="G4">
        <v>4475096258050828</v>
      </c>
      <c r="H4">
        <v>4769443016461994</v>
      </c>
      <c r="I4">
        <v>4878344945998478</v>
      </c>
      <c r="J4">
        <v>4798219261296436</v>
      </c>
      <c r="K4">
        <v>5170082376928524</v>
      </c>
      <c r="L4">
        <v>5539738427799210</v>
      </c>
      <c r="M4">
        <v>5888677725318410</v>
      </c>
      <c r="N4">
        <v>6293988472704298</v>
      </c>
      <c r="O4">
        <v>6682956724464300</v>
      </c>
      <c r="P4">
        <v>7370904013209892</v>
      </c>
      <c r="Q4">
        <v>7837872299223032</v>
      </c>
      <c r="R4">
        <v>8303956308006054</v>
      </c>
      <c r="S4">
        <v>8766650729348544</v>
      </c>
      <c r="T4">
        <v>9227250217085540</v>
      </c>
      <c r="U4">
        <v>9772652990196808</v>
      </c>
      <c r="V4">
        <v>1.0229553780848592E+16</v>
      </c>
      <c r="W4">
        <v>1.0897052589706706E+16</v>
      </c>
      <c r="X4">
        <v>1.135434941743674E+16</v>
      </c>
      <c r="Y4">
        <v>1.187924426470406E+16</v>
      </c>
      <c r="Z4">
        <v>1.2421888741157848E+16</v>
      </c>
      <c r="AA4">
        <v>1.2898924853735012E+16</v>
      </c>
      <c r="AB4">
        <v>1.3410955338792838E+16</v>
      </c>
      <c r="AC4">
        <v>1.3910582917959688E+16</v>
      </c>
      <c r="AD4">
        <v>1.4275010298214286E+16</v>
      </c>
      <c r="AE4">
        <v>1.4932010298214286E+16</v>
      </c>
      <c r="AF4">
        <v>1.5212810298214286E+16</v>
      </c>
      <c r="AG4">
        <v>1.5612810298214286E+16</v>
      </c>
    </row>
    <row r="5" spans="1:33">
      <c r="A5" t="s">
        <v>885</v>
      </c>
      <c r="B5">
        <v>15057155884348.047</v>
      </c>
      <c r="C5">
        <v>15057155884348.047</v>
      </c>
      <c r="D5">
        <v>15057155884348.047</v>
      </c>
      <c r="E5">
        <v>15057155884348.047</v>
      </c>
      <c r="F5">
        <v>15057155884348.047</v>
      </c>
      <c r="G5">
        <v>15057155884348.047</v>
      </c>
      <c r="H5">
        <v>15057155884348.047</v>
      </c>
      <c r="I5">
        <v>15057155884348.047</v>
      </c>
      <c r="J5">
        <v>15057155884348.047</v>
      </c>
      <c r="K5">
        <v>15057155884348.047</v>
      </c>
      <c r="L5">
        <v>15057155884348.047</v>
      </c>
      <c r="M5">
        <v>15057155884348.047</v>
      </c>
      <c r="N5">
        <v>15057155884348.047</v>
      </c>
      <c r="O5">
        <v>15057155884348.047</v>
      </c>
      <c r="P5">
        <v>15057155884348.047</v>
      </c>
      <c r="Q5">
        <v>15057155884348.047</v>
      </c>
      <c r="R5">
        <v>15057155884348.047</v>
      </c>
      <c r="S5">
        <v>15057155884348.047</v>
      </c>
      <c r="T5">
        <v>15057155884348.047</v>
      </c>
      <c r="U5">
        <v>15057155884348.047</v>
      </c>
      <c r="V5">
        <v>15057155884348.047</v>
      </c>
      <c r="W5">
        <v>15057155884348.047</v>
      </c>
      <c r="X5">
        <v>15057155884348.047</v>
      </c>
      <c r="Y5">
        <v>15057155884348.047</v>
      </c>
      <c r="Z5">
        <v>15057155884348.047</v>
      </c>
      <c r="AA5">
        <v>15057155884348.047</v>
      </c>
      <c r="AB5">
        <v>15057155884348.047</v>
      </c>
      <c r="AC5">
        <v>15057155884348.047</v>
      </c>
      <c r="AD5">
        <v>15057155884348.047</v>
      </c>
      <c r="AE5">
        <v>15057155884348.047</v>
      </c>
      <c r="AF5">
        <v>15057155884348.047</v>
      </c>
      <c r="AG5">
        <v>15057155884348.047</v>
      </c>
    </row>
    <row r="7" spans="1:33" ht="45">
      <c r="A7" s="85" t="s">
        <v>886</v>
      </c>
      <c r="B7" s="189">
        <f>B4/(B3+B4-B5)</f>
        <v>0.22935331935806469</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theme="8"/>
  </sheetPr>
  <dimension ref="A1:T22"/>
  <sheetViews>
    <sheetView workbookViewId="0">
      <selection sqref="A1:K1"/>
    </sheetView>
  </sheetViews>
  <sheetFormatPr defaultColWidth="9.140625" defaultRowHeight="15"/>
  <cols>
    <col min="1" max="1" width="13.140625" customWidth="1"/>
  </cols>
  <sheetData>
    <row r="1" spans="1:20" ht="20.25">
      <c r="A1" s="367" t="s">
        <v>887</v>
      </c>
      <c r="B1" s="367"/>
      <c r="C1" s="367"/>
      <c r="D1" s="367"/>
      <c r="E1" s="367"/>
      <c r="F1" s="367"/>
      <c r="G1" s="367"/>
      <c r="H1" s="367"/>
      <c r="I1" s="367"/>
      <c r="J1" s="367"/>
      <c r="K1" s="367"/>
      <c r="M1" s="367" t="s">
        <v>888</v>
      </c>
      <c r="N1" s="367"/>
      <c r="O1" s="367"/>
      <c r="P1" s="367"/>
      <c r="Q1" s="367"/>
      <c r="R1" s="367"/>
      <c r="S1" s="367"/>
      <c r="T1" s="367"/>
    </row>
    <row r="2" spans="1:20">
      <c r="A2" s="57"/>
      <c r="B2" s="58"/>
      <c r="C2" s="58"/>
      <c r="D2" s="58"/>
      <c r="E2" s="58"/>
      <c r="F2" s="58"/>
      <c r="G2" s="58"/>
      <c r="H2" s="58"/>
      <c r="I2" s="58"/>
      <c r="J2" s="58"/>
      <c r="K2" s="58" t="s">
        <v>889</v>
      </c>
      <c r="M2" s="57"/>
      <c r="N2" s="58"/>
      <c r="O2" s="58"/>
      <c r="P2" s="58"/>
      <c r="Q2" s="58"/>
      <c r="R2" s="58"/>
      <c r="S2" s="58"/>
      <c r="T2" s="58" t="s">
        <v>890</v>
      </c>
    </row>
    <row r="3" spans="1:20" ht="51">
      <c r="A3" s="59" t="s">
        <v>556</v>
      </c>
      <c r="B3" s="59" t="s">
        <v>749</v>
      </c>
      <c r="C3" s="59" t="s">
        <v>891</v>
      </c>
      <c r="D3" s="59" t="s">
        <v>892</v>
      </c>
      <c r="E3" s="59" t="s">
        <v>893</v>
      </c>
      <c r="F3" s="60" t="s">
        <v>894</v>
      </c>
      <c r="G3" s="60" t="s">
        <v>895</v>
      </c>
      <c r="H3" s="60" t="s">
        <v>896</v>
      </c>
      <c r="I3" s="60" t="s">
        <v>897</v>
      </c>
      <c r="J3" s="59" t="s">
        <v>898</v>
      </c>
      <c r="K3" s="59" t="s">
        <v>431</v>
      </c>
      <c r="M3" s="61" t="s">
        <v>556</v>
      </c>
      <c r="N3" s="61" t="s">
        <v>749</v>
      </c>
      <c r="O3" s="61" t="s">
        <v>891</v>
      </c>
      <c r="P3" s="61" t="s">
        <v>892</v>
      </c>
      <c r="Q3" s="61" t="s">
        <v>893</v>
      </c>
      <c r="R3" s="60" t="s">
        <v>894</v>
      </c>
      <c r="S3" s="61" t="s">
        <v>898</v>
      </c>
      <c r="T3" s="62" t="s">
        <v>431</v>
      </c>
    </row>
    <row r="4" spans="1:20">
      <c r="A4" s="63">
        <v>1</v>
      </c>
      <c r="B4" s="63">
        <v>2</v>
      </c>
      <c r="C4" s="63">
        <v>3</v>
      </c>
      <c r="D4" s="63">
        <v>4</v>
      </c>
      <c r="E4" s="63">
        <v>5</v>
      </c>
      <c r="F4" s="63">
        <v>6</v>
      </c>
      <c r="G4" s="63">
        <v>7</v>
      </c>
      <c r="H4" s="63">
        <v>8</v>
      </c>
      <c r="I4" s="63">
        <v>9</v>
      </c>
      <c r="J4" s="63">
        <v>10</v>
      </c>
      <c r="K4" s="63" t="s">
        <v>899</v>
      </c>
      <c r="M4" s="63">
        <v>1</v>
      </c>
      <c r="N4" s="63">
        <v>2</v>
      </c>
      <c r="O4" s="63">
        <v>3</v>
      </c>
      <c r="P4" s="63">
        <v>4</v>
      </c>
      <c r="Q4" s="63">
        <v>5</v>
      </c>
      <c r="R4" s="63">
        <v>6</v>
      </c>
      <c r="S4" s="63">
        <v>7</v>
      </c>
      <c r="T4" s="64" t="s">
        <v>900</v>
      </c>
    </row>
    <row r="5" spans="1:20">
      <c r="A5" s="291" t="s">
        <v>901</v>
      </c>
      <c r="B5" s="293">
        <v>446.76</v>
      </c>
      <c r="C5" s="294">
        <v>51.7</v>
      </c>
      <c r="D5" s="295">
        <v>13.11</v>
      </c>
      <c r="E5" s="295">
        <v>2.12</v>
      </c>
      <c r="F5" s="296">
        <v>0.3</v>
      </c>
      <c r="G5" s="296">
        <v>20.9</v>
      </c>
      <c r="H5" s="296">
        <v>2.86</v>
      </c>
      <c r="I5" s="296">
        <v>2.0099999999999998</v>
      </c>
      <c r="J5" s="295">
        <v>173.62</v>
      </c>
      <c r="K5" s="295">
        <v>713.39</v>
      </c>
      <c r="M5" s="292" t="s">
        <v>901</v>
      </c>
      <c r="N5" s="300">
        <v>37.198999999999998</v>
      </c>
      <c r="O5" s="300">
        <v>4.9000000000000002E-2</v>
      </c>
      <c r="P5" s="300">
        <v>1.097</v>
      </c>
      <c r="Q5" s="300">
        <v>0.69399999999999995</v>
      </c>
      <c r="R5" s="300">
        <v>3.468</v>
      </c>
      <c r="S5" s="300">
        <v>2.94</v>
      </c>
      <c r="T5" s="294">
        <v>46.313000000000002</v>
      </c>
    </row>
    <row r="6" spans="1:20">
      <c r="A6" s="291" t="s">
        <v>902</v>
      </c>
      <c r="B6" s="293">
        <v>448.95</v>
      </c>
      <c r="C6" s="294">
        <v>53.05</v>
      </c>
      <c r="D6" s="295">
        <v>11.94</v>
      </c>
      <c r="E6" s="295">
        <v>1.91</v>
      </c>
      <c r="F6" s="296">
        <v>0.36</v>
      </c>
      <c r="G6" s="296">
        <v>18.489999999999998</v>
      </c>
      <c r="H6" s="296">
        <v>2.64</v>
      </c>
      <c r="I6" s="296">
        <v>4.01</v>
      </c>
      <c r="J6" s="295">
        <v>198</v>
      </c>
      <c r="K6" s="295">
        <v>739.34</v>
      </c>
      <c r="M6" s="292" t="s">
        <v>902</v>
      </c>
      <c r="N6" s="294">
        <v>36.335999999999999</v>
      </c>
      <c r="O6" s="294">
        <v>0.03</v>
      </c>
      <c r="P6" s="294">
        <v>1.4890000000000001</v>
      </c>
      <c r="Q6" s="294">
        <v>1.29</v>
      </c>
      <c r="R6" s="300">
        <v>0.73299999999999998</v>
      </c>
      <c r="S6" s="300">
        <v>3.016</v>
      </c>
      <c r="T6" s="294">
        <v>43.896999999999991</v>
      </c>
    </row>
    <row r="7" spans="1:20">
      <c r="A7" s="291" t="s">
        <v>903</v>
      </c>
      <c r="B7" s="293">
        <v>497.7</v>
      </c>
      <c r="C7" s="294">
        <v>56.24</v>
      </c>
      <c r="D7" s="295">
        <v>11.36</v>
      </c>
      <c r="E7" s="295">
        <v>1.65</v>
      </c>
      <c r="F7" s="296">
        <v>0.42</v>
      </c>
      <c r="G7" s="296">
        <v>17.77</v>
      </c>
      <c r="H7" s="296">
        <v>2.7</v>
      </c>
      <c r="I7" s="296">
        <v>0.09</v>
      </c>
      <c r="J7" s="295">
        <v>234.22</v>
      </c>
      <c r="K7" s="295">
        <v>822.13</v>
      </c>
      <c r="M7" s="292" t="s">
        <v>903</v>
      </c>
      <c r="N7" s="294">
        <v>39.472999999999999</v>
      </c>
      <c r="O7" s="294">
        <v>2.3E-2</v>
      </c>
      <c r="P7" s="294">
        <v>1.2689999999999999</v>
      </c>
      <c r="Q7" s="294">
        <v>0.65</v>
      </c>
      <c r="R7" s="300">
        <v>2.887</v>
      </c>
      <c r="S7" s="300">
        <v>1.976</v>
      </c>
      <c r="T7" s="294">
        <v>46.948999999999998</v>
      </c>
    </row>
    <row r="8" spans="1:20">
      <c r="A8" s="291" t="s">
        <v>904</v>
      </c>
      <c r="B8" s="295">
        <v>517.77</v>
      </c>
      <c r="C8" s="295">
        <v>57.08</v>
      </c>
      <c r="D8" s="295">
        <v>8.99</v>
      </c>
      <c r="E8" s="295">
        <v>1.21</v>
      </c>
      <c r="F8" s="296">
        <v>0.27</v>
      </c>
      <c r="G8" s="296">
        <v>7.76</v>
      </c>
      <c r="H8" s="296">
        <v>2.62</v>
      </c>
      <c r="I8" s="296">
        <v>7.0000000000000007E-2</v>
      </c>
      <c r="J8" s="295">
        <v>240.95</v>
      </c>
      <c r="K8" s="295">
        <v>836.73</v>
      </c>
      <c r="M8" s="292" t="s">
        <v>904</v>
      </c>
      <c r="N8" s="294">
        <v>37.555</v>
      </c>
      <c r="O8" s="294">
        <v>1.2E-2</v>
      </c>
      <c r="P8" s="294">
        <v>0.22500000000000001</v>
      </c>
      <c r="Q8" s="294">
        <v>0.42699999999999999</v>
      </c>
      <c r="R8" s="294">
        <v>1.728</v>
      </c>
      <c r="S8" s="300">
        <v>1.8720000000000001</v>
      </c>
      <c r="T8" s="294">
        <v>42.211000000000006</v>
      </c>
    </row>
    <row r="9" spans="1:20">
      <c r="A9" s="292" t="s">
        <v>905</v>
      </c>
      <c r="B9" s="295">
        <v>535.04</v>
      </c>
      <c r="C9" s="295">
        <v>51.98</v>
      </c>
      <c r="D9" s="295">
        <v>6.36</v>
      </c>
      <c r="E9" s="295">
        <v>1.18</v>
      </c>
      <c r="F9" s="296">
        <v>0.24</v>
      </c>
      <c r="G9" s="296">
        <v>5.56</v>
      </c>
      <c r="H9" s="296">
        <v>2.4500000000000002</v>
      </c>
      <c r="I9" s="296">
        <v>0.1</v>
      </c>
      <c r="J9" s="295">
        <v>234.31</v>
      </c>
      <c r="K9" s="295">
        <v>837.22</v>
      </c>
      <c r="M9" s="301" t="s">
        <v>905</v>
      </c>
      <c r="N9" s="294">
        <v>38.823999999999998</v>
      </c>
      <c r="O9" s="294">
        <v>3.5000000000000003E-2</v>
      </c>
      <c r="P9" s="294">
        <v>0.29099999999999998</v>
      </c>
      <c r="Q9" s="294">
        <v>0.52600000000000002</v>
      </c>
      <c r="R9" s="294">
        <v>1.292</v>
      </c>
      <c r="S9" s="300">
        <v>1.772</v>
      </c>
      <c r="T9" s="294">
        <v>43.154999999999994</v>
      </c>
    </row>
    <row r="10" spans="1:20">
      <c r="A10" s="292" t="s">
        <v>906</v>
      </c>
      <c r="B10" s="295">
        <v>585.49</v>
      </c>
      <c r="C10" s="295">
        <v>58.45</v>
      </c>
      <c r="D10" s="295">
        <v>7.71</v>
      </c>
      <c r="E10" s="295">
        <v>1.51</v>
      </c>
      <c r="F10" s="296">
        <v>0.24</v>
      </c>
      <c r="G10" s="296">
        <v>8.5299999999999994</v>
      </c>
      <c r="H10" s="296">
        <v>2.16</v>
      </c>
      <c r="I10" s="296">
        <v>0.12</v>
      </c>
      <c r="J10" s="295">
        <v>234.3</v>
      </c>
      <c r="K10" s="295">
        <v>898.49</v>
      </c>
      <c r="M10" s="301" t="s">
        <v>906</v>
      </c>
      <c r="N10" s="294">
        <v>38.838999999999999</v>
      </c>
      <c r="O10" s="294">
        <v>0.12</v>
      </c>
      <c r="P10" s="294">
        <v>1.091</v>
      </c>
      <c r="Q10" s="294">
        <v>0.75800000000000001</v>
      </c>
      <c r="R10" s="294">
        <v>2.4569999999999999</v>
      </c>
      <c r="S10" s="300">
        <v>2.6720000000000002</v>
      </c>
      <c r="T10" s="294">
        <v>46.317</v>
      </c>
    </row>
    <row r="11" spans="1:20">
      <c r="A11" s="292" t="s">
        <v>907</v>
      </c>
      <c r="B11" s="295">
        <v>621.64</v>
      </c>
      <c r="C11" s="295">
        <v>64.650000000000006</v>
      </c>
      <c r="D11" s="295">
        <v>8.82</v>
      </c>
      <c r="E11" s="295">
        <v>1.64</v>
      </c>
      <c r="F11" s="296">
        <v>0.2</v>
      </c>
      <c r="G11" s="296">
        <v>12.09</v>
      </c>
      <c r="H11" s="296">
        <v>1.79</v>
      </c>
      <c r="I11" s="296">
        <v>0.09</v>
      </c>
      <c r="J11" s="295">
        <v>257.44</v>
      </c>
      <c r="K11" s="295">
        <v>968.36</v>
      </c>
      <c r="M11" s="301" t="s">
        <v>907</v>
      </c>
      <c r="N11" s="294">
        <v>37.728000000000002</v>
      </c>
      <c r="O11" s="294">
        <v>9.4E-2</v>
      </c>
      <c r="P11" s="294">
        <v>1.8029999999999999</v>
      </c>
      <c r="Q11" s="294">
        <v>0.60199999999999998</v>
      </c>
      <c r="R11" s="294">
        <v>2.6139999999999999</v>
      </c>
      <c r="S11" s="300">
        <v>2.3359999999999999</v>
      </c>
      <c r="T11" s="294">
        <v>45.810999999999993</v>
      </c>
    </row>
    <row r="12" spans="1:20">
      <c r="A12" s="292" t="s">
        <v>908</v>
      </c>
      <c r="B12" s="295">
        <v>626.15</v>
      </c>
      <c r="C12" s="294">
        <v>63.74</v>
      </c>
      <c r="D12" s="295">
        <v>8.57</v>
      </c>
      <c r="E12" s="295">
        <v>1.33</v>
      </c>
      <c r="F12" s="296">
        <v>0.1</v>
      </c>
      <c r="G12" s="296">
        <v>10.53</v>
      </c>
      <c r="H12" s="296">
        <v>1.76</v>
      </c>
      <c r="I12" s="296">
        <v>0.03</v>
      </c>
      <c r="J12" s="295">
        <v>243.72</v>
      </c>
      <c r="K12" s="295">
        <v>955.92</v>
      </c>
      <c r="M12" s="292" t="s">
        <v>909</v>
      </c>
      <c r="N12" s="294">
        <v>36.332000000000001</v>
      </c>
      <c r="O12" s="294">
        <v>2.1000000000000001E-2</v>
      </c>
      <c r="P12" s="294">
        <v>0.996</v>
      </c>
      <c r="Q12" s="294">
        <v>0.54600000000000004</v>
      </c>
      <c r="R12" s="294">
        <v>0.16200000000000001</v>
      </c>
      <c r="S12" s="300">
        <v>3.7450000000000001</v>
      </c>
      <c r="T12" s="294">
        <v>42.267000000000003</v>
      </c>
    </row>
    <row r="13" spans="1:20">
      <c r="A13" s="292" t="s">
        <v>910</v>
      </c>
      <c r="B13" s="295">
        <v>581.23</v>
      </c>
      <c r="C13" s="294">
        <v>60.17</v>
      </c>
      <c r="D13" s="295">
        <v>6.75</v>
      </c>
      <c r="E13" s="295">
        <v>1.05</v>
      </c>
      <c r="F13" s="297">
        <v>0.08</v>
      </c>
      <c r="G13" s="297">
        <v>9.57</v>
      </c>
      <c r="H13" s="297">
        <v>1.53</v>
      </c>
      <c r="I13" s="297">
        <v>0.03</v>
      </c>
      <c r="J13" s="295">
        <v>245.93</v>
      </c>
      <c r="K13" s="295">
        <v>906.33</v>
      </c>
      <c r="M13" s="292" t="s">
        <v>911</v>
      </c>
      <c r="N13" s="294">
        <v>32.936999999999998</v>
      </c>
      <c r="O13" s="294">
        <v>2.4E-2</v>
      </c>
      <c r="P13" s="294">
        <v>0.81100000000000005</v>
      </c>
      <c r="Q13" s="294">
        <v>0.56599999999999995</v>
      </c>
      <c r="R13" s="294">
        <v>0.28999999999999998</v>
      </c>
      <c r="S13" s="302">
        <v>3.4359999999999999</v>
      </c>
      <c r="T13" s="294">
        <v>38.491999999999997</v>
      </c>
    </row>
    <row r="14" spans="1:20">
      <c r="A14" s="292" t="s">
        <v>454</v>
      </c>
      <c r="B14" s="295">
        <v>709.86</v>
      </c>
      <c r="C14" s="294">
        <v>65.38</v>
      </c>
      <c r="D14" s="295">
        <v>7.29</v>
      </c>
      <c r="E14" s="295">
        <v>1.25</v>
      </c>
      <c r="F14" s="296">
        <v>0.08</v>
      </c>
      <c r="G14" s="296">
        <v>8.67</v>
      </c>
      <c r="H14" s="296">
        <v>1.46</v>
      </c>
      <c r="I14" s="296">
        <v>0.02</v>
      </c>
      <c r="J14" s="295">
        <v>234.1</v>
      </c>
      <c r="K14" s="295">
        <v>1028.1199999999999</v>
      </c>
      <c r="M14" s="292" t="s">
        <v>454</v>
      </c>
      <c r="N14" s="294">
        <v>38.756</v>
      </c>
      <c r="O14" s="294">
        <v>0.26800000000000002</v>
      </c>
      <c r="P14" s="294">
        <v>1.5469999999999999</v>
      </c>
      <c r="Q14" s="294">
        <v>0.78200000000000003</v>
      </c>
      <c r="R14" s="294">
        <v>3.3980000000000001</v>
      </c>
      <c r="S14" s="300">
        <v>3.7789999999999999</v>
      </c>
      <c r="T14" s="294">
        <v>49.072999999999993</v>
      </c>
    </row>
    <row r="15" spans="1:20" ht="37.5" customHeight="1">
      <c r="A15" s="65" t="s">
        <v>912</v>
      </c>
      <c r="B15" s="290">
        <v>69.044268049639982</v>
      </c>
      <c r="C15" s="290">
        <v>6.3592585712020835</v>
      </c>
      <c r="D15" s="290">
        <v>0.70905913008462995</v>
      </c>
      <c r="E15" s="290">
        <v>0.12158078362219306</v>
      </c>
      <c r="F15" s="290">
        <v>7.9756994056158648E-3</v>
      </c>
      <c r="G15" s="290">
        <v>0.84347884445732657</v>
      </c>
      <c r="H15" s="290">
        <v>0.14229814915141475</v>
      </c>
      <c r="I15" s="290">
        <v>2.1398217917505979E-3</v>
      </c>
      <c r="J15" s="290">
        <v>22.769940950645008</v>
      </c>
      <c r="K15" s="290">
        <v>99.999999999999986</v>
      </c>
      <c r="M15" s="298" t="s">
        <v>913</v>
      </c>
      <c r="N15" s="303">
        <v>78.976219102153948</v>
      </c>
      <c r="O15" s="304">
        <v>0.54612516047521054</v>
      </c>
      <c r="P15" s="303">
        <v>3.152446355429666</v>
      </c>
      <c r="Q15" s="304">
        <v>1.5935443115358754</v>
      </c>
      <c r="R15" s="303">
        <v>6.9243779675177812</v>
      </c>
      <c r="S15" s="304">
        <v>7.7007723187903752</v>
      </c>
      <c r="T15" s="306">
        <v>100.00000000000001</v>
      </c>
    </row>
    <row r="16" spans="1:20" ht="39.950000000000003" customHeight="1">
      <c r="A16" s="66" t="s">
        <v>914</v>
      </c>
      <c r="B16" s="67">
        <v>5.2795056788980776</v>
      </c>
      <c r="C16" s="67">
        <v>2.642485342495049</v>
      </c>
      <c r="D16" s="67">
        <v>-6.3151218329972831</v>
      </c>
      <c r="E16" s="67">
        <v>-5.6908600925300696</v>
      </c>
      <c r="F16" s="67">
        <v>-13.54877710243294</v>
      </c>
      <c r="G16" s="67">
        <v>-9.3128763175725275</v>
      </c>
      <c r="H16" s="67">
        <v>-7.1811305660280595</v>
      </c>
      <c r="I16" s="67">
        <v>-39.433508450673884</v>
      </c>
      <c r="J16" s="67">
        <v>3.3768870349644819</v>
      </c>
      <c r="K16" s="67">
        <v>4.144269312294746</v>
      </c>
      <c r="M16" s="299" t="s">
        <v>914</v>
      </c>
      <c r="N16" s="305">
        <v>17.667061359565238</v>
      </c>
      <c r="O16" s="305" t="s">
        <v>915</v>
      </c>
      <c r="P16" s="305" t="s">
        <v>915</v>
      </c>
      <c r="Q16" s="305" t="s">
        <v>915</v>
      </c>
      <c r="R16" s="305" t="s">
        <v>915</v>
      </c>
      <c r="S16" s="305">
        <v>9.9825378346914988</v>
      </c>
      <c r="T16" s="306">
        <v>27.488828847552725</v>
      </c>
    </row>
    <row r="17" spans="1:20" ht="48">
      <c r="A17" s="55" t="s">
        <v>916</v>
      </c>
      <c r="M17" s="299" t="s">
        <v>917</v>
      </c>
      <c r="N17" s="306">
        <v>0.45663612331849901</v>
      </c>
      <c r="O17" s="306">
        <v>20.779489724033851</v>
      </c>
      <c r="P17" s="306">
        <v>3.893188784516477</v>
      </c>
      <c r="Q17" s="306">
        <v>1.3353120468612811</v>
      </c>
      <c r="R17" s="306">
        <v>-0.2263105935421228</v>
      </c>
      <c r="S17" s="306">
        <v>2.8287119336620536</v>
      </c>
      <c r="T17" s="306">
        <v>0.64525380778166497</v>
      </c>
    </row>
    <row r="18" spans="1:20">
      <c r="A18" s="55" t="s">
        <v>918</v>
      </c>
    </row>
    <row r="19" spans="1:20">
      <c r="A19" s="68" t="s">
        <v>919</v>
      </c>
      <c r="M19" s="368" t="s">
        <v>919</v>
      </c>
      <c r="N19" s="368"/>
      <c r="O19" s="368"/>
      <c r="P19" s="368"/>
      <c r="Q19" s="368"/>
      <c r="R19" s="368"/>
      <c r="S19" s="368"/>
      <c r="T19" s="368"/>
    </row>
    <row r="20" spans="1:20" ht="16.5" customHeight="1">
      <c r="A20" s="69" t="s">
        <v>920</v>
      </c>
      <c r="B20" s="70"/>
      <c r="C20" s="70"/>
      <c r="D20" s="70"/>
      <c r="E20" s="70"/>
      <c r="F20" s="70"/>
      <c r="G20" s="70"/>
      <c r="H20" s="70"/>
      <c r="I20" s="70"/>
      <c r="J20" s="70"/>
      <c r="M20" s="369" t="s">
        <v>921</v>
      </c>
      <c r="N20" s="369"/>
      <c r="O20" s="369"/>
      <c r="P20" s="369"/>
      <c r="Q20" s="369"/>
      <c r="R20" s="369"/>
      <c r="S20" s="369"/>
      <c r="T20" s="369"/>
    </row>
    <row r="21" spans="1:20">
      <c r="A21" s="71" t="s">
        <v>922</v>
      </c>
      <c r="M21" s="72" t="s">
        <v>923</v>
      </c>
      <c r="N21" s="73"/>
      <c r="O21" s="73"/>
      <c r="P21" s="73"/>
      <c r="Q21" s="73"/>
      <c r="R21" s="73"/>
      <c r="S21" s="73"/>
      <c r="T21" s="73"/>
    </row>
    <row r="22" spans="1:20">
      <c r="M22" s="370" t="s">
        <v>924</v>
      </c>
      <c r="N22" s="370"/>
      <c r="O22" s="370"/>
      <c r="P22" s="370"/>
      <c r="Q22" s="370"/>
      <c r="R22" s="370"/>
      <c r="S22" s="370"/>
      <c r="T22" s="370"/>
    </row>
  </sheetData>
  <mergeCells count="5">
    <mergeCell ref="A1:K1"/>
    <mergeCell ref="M1:T1"/>
    <mergeCell ref="M19:T19"/>
    <mergeCell ref="M20:T20"/>
    <mergeCell ref="M22:T22"/>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theme="8"/>
  </sheetPr>
  <dimension ref="A1:J48"/>
  <sheetViews>
    <sheetView workbookViewId="0">
      <selection sqref="A1:J1"/>
    </sheetView>
  </sheetViews>
  <sheetFormatPr defaultColWidth="9.140625" defaultRowHeight="15"/>
  <cols>
    <col min="1" max="1" width="30" customWidth="1"/>
    <col min="2" max="2" width="15.85546875" customWidth="1"/>
    <col min="3" max="10" width="14" customWidth="1"/>
  </cols>
  <sheetData>
    <row r="1" spans="1:10" ht="15" customHeight="1">
      <c r="A1" s="372" t="s">
        <v>925</v>
      </c>
      <c r="B1" s="373"/>
      <c r="C1" s="373"/>
      <c r="D1" s="373"/>
      <c r="E1" s="373"/>
      <c r="F1" s="373"/>
      <c r="G1" s="373"/>
      <c r="H1" s="373"/>
      <c r="I1" s="373"/>
      <c r="J1" s="374"/>
    </row>
    <row r="2" spans="1:10" ht="15" customHeight="1" thickBot="1">
      <c r="A2" s="375" t="s">
        <v>926</v>
      </c>
      <c r="B2" s="376"/>
      <c r="C2" s="376"/>
      <c r="D2" s="376"/>
      <c r="E2" s="376"/>
      <c r="F2" s="376"/>
      <c r="G2" s="376"/>
      <c r="H2" s="376"/>
      <c r="I2" s="376"/>
      <c r="J2" s="377"/>
    </row>
    <row r="3" spans="1:10" ht="13.5" customHeight="1" thickBot="1">
      <c r="A3" s="378" t="s">
        <v>927</v>
      </c>
      <c r="B3" s="380" t="s">
        <v>431</v>
      </c>
      <c r="C3" s="381"/>
      <c r="D3" s="382"/>
      <c r="E3" s="380" t="s">
        <v>928</v>
      </c>
      <c r="F3" s="381"/>
      <c r="G3" s="382"/>
      <c r="H3" s="380" t="s">
        <v>929</v>
      </c>
      <c r="I3" s="381"/>
      <c r="J3" s="382"/>
    </row>
    <row r="4" spans="1:10" ht="13.5" customHeight="1" thickBot="1">
      <c r="A4" s="379"/>
      <c r="B4" s="74" t="s">
        <v>930</v>
      </c>
      <c r="C4" s="74" t="s">
        <v>931</v>
      </c>
      <c r="D4" s="74" t="s">
        <v>932</v>
      </c>
      <c r="E4" s="74" t="s">
        <v>930</v>
      </c>
      <c r="F4" s="74" t="s">
        <v>931</v>
      </c>
      <c r="G4" s="74" t="s">
        <v>932</v>
      </c>
      <c r="H4" s="74" t="s">
        <v>930</v>
      </c>
      <c r="I4" s="74" t="s">
        <v>931</v>
      </c>
      <c r="J4" s="74" t="s">
        <v>932</v>
      </c>
    </row>
    <row r="5" spans="1:10" ht="15.75" thickBot="1">
      <c r="A5" s="75" t="s">
        <v>933</v>
      </c>
      <c r="B5" s="76">
        <v>380581</v>
      </c>
      <c r="C5" s="77">
        <v>202871</v>
      </c>
      <c r="D5" s="76">
        <v>177710</v>
      </c>
      <c r="E5" s="77">
        <v>237093</v>
      </c>
      <c r="F5" s="76">
        <v>126287</v>
      </c>
      <c r="G5" s="77">
        <v>110806</v>
      </c>
      <c r="H5" s="76">
        <v>143488</v>
      </c>
      <c r="I5" s="77">
        <v>76584</v>
      </c>
      <c r="J5" s="76">
        <v>66904</v>
      </c>
    </row>
    <row r="6" spans="1:10" ht="15.75" thickBot="1">
      <c r="A6" s="75" t="s">
        <v>934</v>
      </c>
      <c r="B6" s="76">
        <v>49386799</v>
      </c>
      <c r="C6" s="77">
        <v>24738068</v>
      </c>
      <c r="D6" s="76">
        <v>24648731</v>
      </c>
      <c r="E6" s="77">
        <v>34776389</v>
      </c>
      <c r="F6" s="76">
        <v>17445803</v>
      </c>
      <c r="G6" s="77">
        <v>17330586</v>
      </c>
      <c r="H6" s="76">
        <v>14610410</v>
      </c>
      <c r="I6" s="77">
        <v>7292265</v>
      </c>
      <c r="J6" s="76">
        <v>7318145</v>
      </c>
    </row>
    <row r="7" spans="1:10" ht="15.75" thickBot="1">
      <c r="A7" s="75" t="s">
        <v>935</v>
      </c>
      <c r="B7" s="76">
        <v>84580777</v>
      </c>
      <c r="C7" s="77">
        <v>42442146</v>
      </c>
      <c r="D7" s="76">
        <v>42138631</v>
      </c>
      <c r="E7" s="77">
        <v>56361702</v>
      </c>
      <c r="F7" s="76">
        <v>28243241</v>
      </c>
      <c r="G7" s="77">
        <v>28118461</v>
      </c>
      <c r="H7" s="76">
        <v>28219075</v>
      </c>
      <c r="I7" s="77">
        <v>14198905</v>
      </c>
      <c r="J7" s="76">
        <v>14020170</v>
      </c>
    </row>
    <row r="8" spans="1:10" ht="15.75" thickBot="1">
      <c r="A8" s="78" t="s">
        <v>936</v>
      </c>
      <c r="B8" s="79">
        <v>1383727</v>
      </c>
      <c r="C8" s="77">
        <v>713912</v>
      </c>
      <c r="D8" s="76">
        <v>669815</v>
      </c>
      <c r="E8" s="77">
        <v>1066358</v>
      </c>
      <c r="F8" s="76">
        <v>546011</v>
      </c>
      <c r="G8" s="77">
        <v>520347</v>
      </c>
      <c r="H8" s="76">
        <v>317369</v>
      </c>
      <c r="I8" s="77">
        <v>167901</v>
      </c>
      <c r="J8" s="76">
        <v>149468</v>
      </c>
    </row>
    <row r="9" spans="1:10" ht="15.75" thickBot="1">
      <c r="A9" s="78" t="s">
        <v>311</v>
      </c>
      <c r="B9" s="79">
        <v>31205576</v>
      </c>
      <c r="C9" s="77">
        <v>15939443</v>
      </c>
      <c r="D9" s="76">
        <v>15266133</v>
      </c>
      <c r="E9" s="77">
        <v>26807034</v>
      </c>
      <c r="F9" s="76">
        <v>13678989</v>
      </c>
      <c r="G9" s="77">
        <v>13128045</v>
      </c>
      <c r="H9" s="76">
        <v>4398542</v>
      </c>
      <c r="I9" s="77">
        <v>2260454</v>
      </c>
      <c r="J9" s="76">
        <v>2138088</v>
      </c>
    </row>
    <row r="10" spans="1:10" ht="12.75" customHeight="1" thickBot="1">
      <c r="A10" s="75" t="s">
        <v>312</v>
      </c>
      <c r="B10" s="76">
        <v>104099452</v>
      </c>
      <c r="C10" s="77">
        <v>54278157</v>
      </c>
      <c r="D10" s="76">
        <v>49821295</v>
      </c>
      <c r="E10" s="77">
        <v>92341436</v>
      </c>
      <c r="F10" s="76">
        <v>48073850</v>
      </c>
      <c r="G10" s="77">
        <v>44267586</v>
      </c>
      <c r="H10" s="76">
        <v>11758016</v>
      </c>
      <c r="I10" s="77">
        <v>6204307</v>
      </c>
      <c r="J10" s="76">
        <v>5553709</v>
      </c>
    </row>
    <row r="11" spans="1:10" ht="12.75" customHeight="1" thickBot="1">
      <c r="A11" s="75" t="s">
        <v>313</v>
      </c>
      <c r="B11" s="76">
        <v>1055450</v>
      </c>
      <c r="C11" s="77">
        <v>580663</v>
      </c>
      <c r="D11" s="76">
        <v>474787</v>
      </c>
      <c r="E11" s="77">
        <v>28991</v>
      </c>
      <c r="F11" s="76">
        <v>17150</v>
      </c>
      <c r="G11" s="77">
        <v>11841</v>
      </c>
      <c r="H11" s="76">
        <v>1026459</v>
      </c>
      <c r="I11" s="77">
        <v>563513</v>
      </c>
      <c r="J11" s="76">
        <v>462946</v>
      </c>
    </row>
    <row r="12" spans="1:10" ht="12.75" customHeight="1" thickBot="1">
      <c r="A12" s="75" t="s">
        <v>441</v>
      </c>
      <c r="B12" s="76">
        <v>25545198</v>
      </c>
      <c r="C12" s="77">
        <v>12832895</v>
      </c>
      <c r="D12" s="76">
        <v>12712303</v>
      </c>
      <c r="E12" s="77">
        <v>19607961</v>
      </c>
      <c r="F12" s="76">
        <v>9797426</v>
      </c>
      <c r="G12" s="77">
        <v>9810535</v>
      </c>
      <c r="H12" s="76">
        <v>5937237</v>
      </c>
      <c r="I12" s="77">
        <v>3035469</v>
      </c>
      <c r="J12" s="76">
        <v>2901768</v>
      </c>
    </row>
    <row r="13" spans="1:10" ht="12.75" customHeight="1" thickBot="1">
      <c r="A13" s="75" t="s">
        <v>937</v>
      </c>
      <c r="B13" s="76">
        <v>343709</v>
      </c>
      <c r="C13" s="77">
        <v>193760</v>
      </c>
      <c r="D13" s="76">
        <v>149949</v>
      </c>
      <c r="E13" s="77">
        <v>183114</v>
      </c>
      <c r="F13" s="76">
        <v>98305</v>
      </c>
      <c r="G13" s="77">
        <v>84809</v>
      </c>
      <c r="H13" s="76">
        <v>160595</v>
      </c>
      <c r="I13" s="77">
        <v>95455</v>
      </c>
      <c r="J13" s="76">
        <v>65140</v>
      </c>
    </row>
    <row r="14" spans="1:10" ht="12.75" customHeight="1" thickBot="1">
      <c r="A14" s="75" t="s">
        <v>938</v>
      </c>
      <c r="B14" s="76">
        <v>243247</v>
      </c>
      <c r="C14" s="77">
        <v>150301</v>
      </c>
      <c r="D14" s="76">
        <v>92946</v>
      </c>
      <c r="E14" s="77">
        <v>60396</v>
      </c>
      <c r="F14" s="76">
        <v>32395</v>
      </c>
      <c r="G14" s="77">
        <v>28001</v>
      </c>
      <c r="H14" s="76">
        <v>182851</v>
      </c>
      <c r="I14" s="77">
        <v>117906</v>
      </c>
      <c r="J14" s="76">
        <v>64945</v>
      </c>
    </row>
    <row r="15" spans="1:10" ht="12.75" customHeight="1" thickBot="1">
      <c r="A15" s="75" t="s">
        <v>314</v>
      </c>
      <c r="B15" s="76">
        <v>16787941</v>
      </c>
      <c r="C15" s="77">
        <v>8987326</v>
      </c>
      <c r="D15" s="76">
        <v>7800615</v>
      </c>
      <c r="E15" s="77">
        <v>419042</v>
      </c>
      <c r="F15" s="76">
        <v>226321</v>
      </c>
      <c r="G15" s="77">
        <v>192721</v>
      </c>
      <c r="H15" s="76">
        <v>16368899</v>
      </c>
      <c r="I15" s="77">
        <v>8761005</v>
      </c>
      <c r="J15" s="76">
        <v>7607894</v>
      </c>
    </row>
    <row r="16" spans="1:10" ht="12.75" customHeight="1" thickBot="1">
      <c r="A16" s="75" t="s">
        <v>315</v>
      </c>
      <c r="B16" s="76">
        <v>1458545</v>
      </c>
      <c r="C16" s="77">
        <v>739140</v>
      </c>
      <c r="D16" s="76">
        <v>719405</v>
      </c>
      <c r="E16" s="77">
        <v>551731</v>
      </c>
      <c r="F16" s="76">
        <v>275436</v>
      </c>
      <c r="G16" s="77">
        <v>276295</v>
      </c>
      <c r="H16" s="76">
        <v>906814</v>
      </c>
      <c r="I16" s="77">
        <v>463704</v>
      </c>
      <c r="J16" s="76">
        <v>443110</v>
      </c>
    </row>
    <row r="17" spans="1:10" ht="12.75" customHeight="1" thickBot="1">
      <c r="A17" s="75" t="s">
        <v>316</v>
      </c>
      <c r="B17" s="76">
        <v>60439692</v>
      </c>
      <c r="C17" s="77">
        <v>31491260</v>
      </c>
      <c r="D17" s="76">
        <v>28948432</v>
      </c>
      <c r="E17" s="77">
        <v>34694609</v>
      </c>
      <c r="F17" s="76">
        <v>17799159</v>
      </c>
      <c r="G17" s="77">
        <v>16895450</v>
      </c>
      <c r="H17" s="76">
        <v>25745083</v>
      </c>
      <c r="I17" s="77">
        <v>13692101</v>
      </c>
      <c r="J17" s="76">
        <v>12052982</v>
      </c>
    </row>
    <row r="18" spans="1:10" ht="12.75" customHeight="1" thickBot="1">
      <c r="A18" s="75" t="s">
        <v>317</v>
      </c>
      <c r="B18" s="76">
        <v>25351462</v>
      </c>
      <c r="C18" s="77">
        <v>13494734</v>
      </c>
      <c r="D18" s="76">
        <v>11856728</v>
      </c>
      <c r="E18" s="77">
        <v>16509359</v>
      </c>
      <c r="F18" s="76">
        <v>8774006</v>
      </c>
      <c r="G18" s="77">
        <v>7735353</v>
      </c>
      <c r="H18" s="76">
        <v>8842103</v>
      </c>
      <c r="I18" s="77">
        <v>4720728</v>
      </c>
      <c r="J18" s="76">
        <v>4121375</v>
      </c>
    </row>
    <row r="19" spans="1:10" ht="12.75" customHeight="1" thickBot="1">
      <c r="A19" s="75" t="s">
        <v>939</v>
      </c>
      <c r="B19" s="76">
        <v>6864602</v>
      </c>
      <c r="C19" s="77">
        <v>3481873</v>
      </c>
      <c r="D19" s="76">
        <v>3382729</v>
      </c>
      <c r="E19" s="77">
        <v>6176050</v>
      </c>
      <c r="F19" s="76">
        <v>3110345</v>
      </c>
      <c r="G19" s="77">
        <v>3065705</v>
      </c>
      <c r="H19" s="76">
        <v>688552</v>
      </c>
      <c r="I19" s="77">
        <v>371528</v>
      </c>
      <c r="J19" s="76">
        <v>317024</v>
      </c>
    </row>
    <row r="20" spans="1:10" ht="12.75" customHeight="1" thickBot="1">
      <c r="A20" s="75" t="s">
        <v>940</v>
      </c>
      <c r="B20" s="76">
        <v>12541302</v>
      </c>
      <c r="C20" s="77">
        <v>6640662</v>
      </c>
      <c r="D20" s="76">
        <v>5900640</v>
      </c>
      <c r="E20" s="77">
        <v>9108060</v>
      </c>
      <c r="F20" s="76">
        <v>4774477</v>
      </c>
      <c r="G20" s="77">
        <v>4333583</v>
      </c>
      <c r="H20" s="76">
        <v>3433242</v>
      </c>
      <c r="I20" s="77">
        <v>1866185</v>
      </c>
      <c r="J20" s="76">
        <v>1567057</v>
      </c>
    </row>
    <row r="21" spans="1:10" ht="12.75" customHeight="1" thickBot="1">
      <c r="A21" s="75" t="s">
        <v>320</v>
      </c>
      <c r="B21" s="76">
        <v>32988134</v>
      </c>
      <c r="C21" s="77">
        <v>16930315</v>
      </c>
      <c r="D21" s="76">
        <v>16057819</v>
      </c>
      <c r="E21" s="77">
        <v>25055073</v>
      </c>
      <c r="F21" s="76">
        <v>12776486</v>
      </c>
      <c r="G21" s="77">
        <v>12278587</v>
      </c>
      <c r="H21" s="76">
        <v>7933061</v>
      </c>
      <c r="I21" s="77">
        <v>4153829</v>
      </c>
      <c r="J21" s="76">
        <v>3779232</v>
      </c>
    </row>
    <row r="22" spans="1:10" ht="12.75" customHeight="1" thickBot="1">
      <c r="A22" s="75" t="s">
        <v>321</v>
      </c>
      <c r="B22" s="76">
        <v>61095297</v>
      </c>
      <c r="C22" s="77">
        <v>30966657</v>
      </c>
      <c r="D22" s="76">
        <v>30128640</v>
      </c>
      <c r="E22" s="77">
        <v>37469335</v>
      </c>
      <c r="F22" s="76">
        <v>18929354</v>
      </c>
      <c r="G22" s="77">
        <v>18539981</v>
      </c>
      <c r="H22" s="76">
        <v>23625962</v>
      </c>
      <c r="I22" s="77">
        <v>12037303</v>
      </c>
      <c r="J22" s="76">
        <v>11588659</v>
      </c>
    </row>
    <row r="23" spans="1:10" ht="12.75" customHeight="1" thickBot="1">
      <c r="A23" s="75" t="s">
        <v>322</v>
      </c>
      <c r="B23" s="76">
        <v>33406061</v>
      </c>
      <c r="C23" s="77">
        <v>16027412</v>
      </c>
      <c r="D23" s="76">
        <v>17378649</v>
      </c>
      <c r="E23" s="77">
        <v>17471135</v>
      </c>
      <c r="F23" s="76">
        <v>8408054</v>
      </c>
      <c r="G23" s="77">
        <v>9063081</v>
      </c>
      <c r="H23" s="76">
        <v>15934926</v>
      </c>
      <c r="I23" s="77">
        <v>7619358</v>
      </c>
      <c r="J23" s="76">
        <v>8315568</v>
      </c>
    </row>
    <row r="24" spans="1:10" ht="12.75" customHeight="1" thickBot="1">
      <c r="A24" s="75" t="s">
        <v>446</v>
      </c>
      <c r="B24" s="76">
        <v>64473</v>
      </c>
      <c r="C24" s="77">
        <v>33123</v>
      </c>
      <c r="D24" s="76">
        <v>31350</v>
      </c>
      <c r="E24" s="77">
        <v>14141</v>
      </c>
      <c r="F24" s="76">
        <v>7243</v>
      </c>
      <c r="G24" s="77">
        <v>6898</v>
      </c>
      <c r="H24" s="76">
        <v>50332</v>
      </c>
      <c r="I24" s="77">
        <v>25880</v>
      </c>
      <c r="J24" s="76">
        <v>24452</v>
      </c>
    </row>
    <row r="25" spans="1:10" ht="12.75" customHeight="1" thickBot="1">
      <c r="A25" s="75" t="s">
        <v>941</v>
      </c>
      <c r="B25" s="76">
        <v>72626809</v>
      </c>
      <c r="C25" s="77">
        <v>37612306</v>
      </c>
      <c r="D25" s="76">
        <v>35014503</v>
      </c>
      <c r="E25" s="77">
        <v>52557404</v>
      </c>
      <c r="F25" s="76">
        <v>27149388</v>
      </c>
      <c r="G25" s="77">
        <v>25408016</v>
      </c>
      <c r="H25" s="76">
        <v>20069405</v>
      </c>
      <c r="I25" s="77">
        <v>10462918</v>
      </c>
      <c r="J25" s="76">
        <v>9606487</v>
      </c>
    </row>
    <row r="26" spans="1:10" ht="12.75" customHeight="1" thickBot="1">
      <c r="A26" s="75" t="s">
        <v>324</v>
      </c>
      <c r="B26" s="76">
        <v>112374333</v>
      </c>
      <c r="C26" s="77">
        <v>58243056</v>
      </c>
      <c r="D26" s="76">
        <v>54131277</v>
      </c>
      <c r="E26" s="77">
        <v>61556074</v>
      </c>
      <c r="F26" s="76">
        <v>31539034</v>
      </c>
      <c r="G26" s="77">
        <v>30017040</v>
      </c>
      <c r="H26" s="76">
        <v>50818259</v>
      </c>
      <c r="I26" s="77">
        <v>26704022</v>
      </c>
      <c r="J26" s="76">
        <v>24114237</v>
      </c>
    </row>
    <row r="27" spans="1:10" ht="15.75" thickBot="1">
      <c r="A27" s="78" t="s">
        <v>325</v>
      </c>
      <c r="B27" s="79">
        <v>2855794</v>
      </c>
      <c r="C27" s="77">
        <v>1438586</v>
      </c>
      <c r="D27" s="76">
        <v>1417208</v>
      </c>
      <c r="E27" s="77">
        <v>2021640</v>
      </c>
      <c r="F27" s="76">
        <v>1026884</v>
      </c>
      <c r="G27" s="77">
        <v>994756</v>
      </c>
      <c r="H27" s="76">
        <v>834154</v>
      </c>
      <c r="I27" s="77">
        <v>411702</v>
      </c>
      <c r="J27" s="76">
        <v>422452</v>
      </c>
    </row>
    <row r="28" spans="1:10" ht="15.75" thickBot="1">
      <c r="A28" s="78" t="s">
        <v>326</v>
      </c>
      <c r="B28" s="79">
        <v>2966889</v>
      </c>
      <c r="C28" s="77">
        <v>1491832</v>
      </c>
      <c r="D28" s="76">
        <v>1475057</v>
      </c>
      <c r="E28" s="77">
        <v>2371439</v>
      </c>
      <c r="F28" s="76">
        <v>1194260</v>
      </c>
      <c r="G28" s="77">
        <v>1177179</v>
      </c>
      <c r="H28" s="76">
        <v>595450</v>
      </c>
      <c r="I28" s="77">
        <v>297572</v>
      </c>
      <c r="J28" s="76">
        <v>297878</v>
      </c>
    </row>
    <row r="29" spans="1:10" ht="15.75" thickBot="1">
      <c r="A29" s="78" t="s">
        <v>435</v>
      </c>
      <c r="B29" s="79">
        <v>1097206</v>
      </c>
      <c r="C29" s="77">
        <v>555339</v>
      </c>
      <c r="D29" s="76">
        <v>541867</v>
      </c>
      <c r="E29" s="77">
        <v>525435</v>
      </c>
      <c r="F29" s="76">
        <v>269135</v>
      </c>
      <c r="G29" s="77">
        <v>256300</v>
      </c>
      <c r="H29" s="76">
        <v>571771</v>
      </c>
      <c r="I29" s="77">
        <v>286204</v>
      </c>
      <c r="J29" s="76">
        <v>285567</v>
      </c>
    </row>
    <row r="30" spans="1:10" ht="15.75" thickBot="1">
      <c r="A30" s="78" t="s">
        <v>436</v>
      </c>
      <c r="B30" s="79">
        <v>1978502</v>
      </c>
      <c r="C30" s="77">
        <v>1024649</v>
      </c>
      <c r="D30" s="76">
        <v>953853</v>
      </c>
      <c r="E30" s="77">
        <v>1407536</v>
      </c>
      <c r="F30" s="76">
        <v>725472</v>
      </c>
      <c r="G30" s="77">
        <v>682064</v>
      </c>
      <c r="H30" s="76">
        <v>570966</v>
      </c>
      <c r="I30" s="77">
        <v>299177</v>
      </c>
      <c r="J30" s="76">
        <v>271789</v>
      </c>
    </row>
    <row r="31" spans="1:10" ht="12.75" customHeight="1" thickBot="1">
      <c r="A31" s="75" t="s">
        <v>439</v>
      </c>
      <c r="B31" s="76">
        <v>41974218</v>
      </c>
      <c r="C31" s="77">
        <v>21212136</v>
      </c>
      <c r="D31" s="76">
        <v>20762082</v>
      </c>
      <c r="E31" s="77">
        <v>34970562</v>
      </c>
      <c r="F31" s="76">
        <v>17586203</v>
      </c>
      <c r="G31" s="77">
        <v>17384359</v>
      </c>
      <c r="H31" s="76">
        <v>7003656</v>
      </c>
      <c r="I31" s="77">
        <v>3625933</v>
      </c>
      <c r="J31" s="76">
        <v>3377723</v>
      </c>
    </row>
    <row r="32" spans="1:10" ht="12.75" customHeight="1" thickBot="1">
      <c r="A32" s="75" t="s">
        <v>447</v>
      </c>
      <c r="B32" s="76">
        <v>1247953</v>
      </c>
      <c r="C32" s="77">
        <v>612511</v>
      </c>
      <c r="D32" s="76">
        <v>635442</v>
      </c>
      <c r="E32" s="77">
        <v>395200</v>
      </c>
      <c r="F32" s="76">
        <v>194907</v>
      </c>
      <c r="G32" s="77">
        <v>200293</v>
      </c>
      <c r="H32" s="76">
        <v>852753</v>
      </c>
      <c r="I32" s="77">
        <v>417604</v>
      </c>
      <c r="J32" s="76">
        <v>435149</v>
      </c>
    </row>
    <row r="33" spans="1:10" ht="12.75" customHeight="1" thickBot="1">
      <c r="A33" s="75" t="s">
        <v>328</v>
      </c>
      <c r="B33" s="76">
        <v>27743338</v>
      </c>
      <c r="C33" s="77">
        <v>14639465</v>
      </c>
      <c r="D33" s="76">
        <v>13103873</v>
      </c>
      <c r="E33" s="77">
        <v>17344192</v>
      </c>
      <c r="F33" s="76">
        <v>9093476</v>
      </c>
      <c r="G33" s="77">
        <v>8250716</v>
      </c>
      <c r="H33" s="76">
        <v>10399146</v>
      </c>
      <c r="I33" s="77">
        <v>5545989</v>
      </c>
      <c r="J33" s="76">
        <v>4853157</v>
      </c>
    </row>
    <row r="34" spans="1:10" ht="12.75" customHeight="1" thickBot="1">
      <c r="A34" s="75" t="s">
        <v>329</v>
      </c>
      <c r="B34" s="76">
        <v>68548437</v>
      </c>
      <c r="C34" s="77">
        <v>35550997</v>
      </c>
      <c r="D34" s="76">
        <v>32997440</v>
      </c>
      <c r="E34" s="77">
        <v>51500352</v>
      </c>
      <c r="F34" s="76">
        <v>26641747</v>
      </c>
      <c r="G34" s="77">
        <v>24858605</v>
      </c>
      <c r="H34" s="76">
        <v>17048085</v>
      </c>
      <c r="I34" s="77">
        <v>8909250</v>
      </c>
      <c r="J34" s="76">
        <v>8138835</v>
      </c>
    </row>
    <row r="35" spans="1:10" ht="15.75" thickBot="1">
      <c r="A35" s="78" t="s">
        <v>438</v>
      </c>
      <c r="B35" s="79">
        <v>610577</v>
      </c>
      <c r="C35" s="77">
        <v>323070</v>
      </c>
      <c r="D35" s="76">
        <v>287507</v>
      </c>
      <c r="E35" s="77">
        <v>456999</v>
      </c>
      <c r="F35" s="76">
        <v>242797</v>
      </c>
      <c r="G35" s="77">
        <v>214202</v>
      </c>
      <c r="H35" s="76">
        <v>153578</v>
      </c>
      <c r="I35" s="77">
        <v>80273</v>
      </c>
      <c r="J35" s="76">
        <v>73305</v>
      </c>
    </row>
    <row r="36" spans="1:10" ht="12.75" customHeight="1" thickBot="1">
      <c r="A36" s="75" t="s">
        <v>942</v>
      </c>
      <c r="B36" s="76">
        <v>72147030</v>
      </c>
      <c r="C36" s="77">
        <v>36137975</v>
      </c>
      <c r="D36" s="76">
        <v>36009055</v>
      </c>
      <c r="E36" s="77">
        <v>37229590</v>
      </c>
      <c r="F36" s="76">
        <v>18679065</v>
      </c>
      <c r="G36" s="77">
        <v>18550525</v>
      </c>
      <c r="H36" s="76">
        <v>34917440</v>
      </c>
      <c r="I36" s="77">
        <v>17458910</v>
      </c>
      <c r="J36" s="76">
        <v>17458530</v>
      </c>
    </row>
    <row r="37" spans="1:10" ht="12.75" customHeight="1" thickBot="1">
      <c r="A37" s="75" t="s">
        <v>445</v>
      </c>
      <c r="B37" s="76">
        <v>35193978</v>
      </c>
      <c r="C37" s="77">
        <v>17704078</v>
      </c>
      <c r="D37" s="76">
        <v>17489900</v>
      </c>
      <c r="E37" s="77">
        <v>21585313</v>
      </c>
      <c r="F37" s="76">
        <v>10797438</v>
      </c>
      <c r="G37" s="77">
        <v>10787875</v>
      </c>
      <c r="H37" s="76">
        <v>13608665</v>
      </c>
      <c r="I37" s="77">
        <v>6906640</v>
      </c>
      <c r="J37" s="76">
        <v>6702025</v>
      </c>
    </row>
    <row r="38" spans="1:10" ht="15.75" thickBot="1">
      <c r="A38" s="78" t="s">
        <v>437</v>
      </c>
      <c r="B38" s="79">
        <v>3673917</v>
      </c>
      <c r="C38" s="77">
        <v>1874376</v>
      </c>
      <c r="D38" s="76">
        <v>1799541</v>
      </c>
      <c r="E38" s="77">
        <v>2712464</v>
      </c>
      <c r="F38" s="76">
        <v>1387173</v>
      </c>
      <c r="G38" s="77">
        <v>1325291</v>
      </c>
      <c r="H38" s="76">
        <v>961453</v>
      </c>
      <c r="I38" s="77">
        <v>487203</v>
      </c>
      <c r="J38" s="76">
        <v>474250</v>
      </c>
    </row>
    <row r="39" spans="1:10" ht="12.75" customHeight="1" thickBot="1">
      <c r="A39" s="75" t="s">
        <v>943</v>
      </c>
      <c r="B39" s="76">
        <v>199812341</v>
      </c>
      <c r="C39" s="77">
        <v>104480510</v>
      </c>
      <c r="D39" s="76">
        <v>95331831</v>
      </c>
      <c r="E39" s="77">
        <v>155317278</v>
      </c>
      <c r="F39" s="76">
        <v>80992995</v>
      </c>
      <c r="G39" s="77">
        <v>74324283</v>
      </c>
      <c r="H39" s="76">
        <v>44495063</v>
      </c>
      <c r="I39" s="77">
        <v>23487515</v>
      </c>
      <c r="J39" s="76">
        <v>21007548</v>
      </c>
    </row>
    <row r="40" spans="1:10" ht="12.75" customHeight="1" thickBot="1">
      <c r="A40" s="75" t="s">
        <v>331</v>
      </c>
      <c r="B40" s="76">
        <v>10086292</v>
      </c>
      <c r="C40" s="77">
        <v>5137773</v>
      </c>
      <c r="D40" s="76">
        <v>4948519</v>
      </c>
      <c r="E40" s="77">
        <v>7036954</v>
      </c>
      <c r="F40" s="76">
        <v>3519042</v>
      </c>
      <c r="G40" s="77">
        <v>3517912</v>
      </c>
      <c r="H40" s="76">
        <v>3049338</v>
      </c>
      <c r="I40" s="77">
        <v>1618731</v>
      </c>
      <c r="J40" s="76">
        <v>1430607</v>
      </c>
    </row>
    <row r="41" spans="1:10" ht="12.75" customHeight="1" thickBot="1">
      <c r="A41" s="75" t="s">
        <v>944</v>
      </c>
      <c r="B41" s="76">
        <v>91276115</v>
      </c>
      <c r="C41" s="77">
        <v>46809027</v>
      </c>
      <c r="D41" s="76">
        <v>44467088</v>
      </c>
      <c r="E41" s="77">
        <v>62183113</v>
      </c>
      <c r="F41" s="76">
        <v>31844945</v>
      </c>
      <c r="G41" s="77">
        <v>30338168</v>
      </c>
      <c r="H41" s="76">
        <v>29093002</v>
      </c>
      <c r="I41" s="77">
        <v>14964082</v>
      </c>
      <c r="J41" s="76">
        <v>14128920</v>
      </c>
    </row>
    <row r="42" spans="1:10" ht="12.75" customHeight="1" thickBot="1">
      <c r="A42" s="80" t="s">
        <v>945</v>
      </c>
      <c r="B42" s="81">
        <v>1210854977</v>
      </c>
      <c r="C42" s="82">
        <v>623270258</v>
      </c>
      <c r="D42" s="81">
        <v>587584719</v>
      </c>
      <c r="E42" s="82">
        <v>833748852</v>
      </c>
      <c r="F42" s="81">
        <v>427781058</v>
      </c>
      <c r="G42" s="82">
        <v>405967794</v>
      </c>
      <c r="H42" s="81">
        <v>377106125</v>
      </c>
      <c r="I42" s="82">
        <v>195489200</v>
      </c>
      <c r="J42" s="81">
        <v>181616925</v>
      </c>
    </row>
    <row r="43" spans="1:10" ht="12.75" customHeight="1">
      <c r="A43" s="83"/>
      <c r="B43" s="83"/>
      <c r="C43" s="83"/>
      <c r="D43" s="83"/>
      <c r="E43" s="83"/>
      <c r="F43" s="83"/>
      <c r="G43" s="83"/>
      <c r="H43" s="83"/>
      <c r="I43" s="83"/>
      <c r="J43" s="83"/>
    </row>
    <row r="44" spans="1:10" ht="12.75" customHeight="1">
      <c r="A44" s="371" t="s">
        <v>946</v>
      </c>
      <c r="B44" s="371"/>
      <c r="C44" s="371"/>
      <c r="D44" s="84"/>
      <c r="E44" s="84"/>
      <c r="F44" s="84"/>
      <c r="G44" s="84"/>
      <c r="H44" s="84"/>
      <c r="I44" s="84"/>
      <c r="J44" s="84"/>
    </row>
    <row r="45" spans="1:10" ht="12.75" customHeight="1">
      <c r="A45" s="84"/>
      <c r="B45" s="84"/>
      <c r="C45" s="84"/>
      <c r="D45" s="84"/>
      <c r="E45" s="84"/>
      <c r="F45" s="84"/>
      <c r="G45" s="84"/>
      <c r="H45" s="84"/>
      <c r="I45" s="84"/>
      <c r="J45" s="84"/>
    </row>
    <row r="47" spans="1:10">
      <c r="A47" s="55" t="s">
        <v>947</v>
      </c>
      <c r="F47" t="s">
        <v>948</v>
      </c>
      <c r="G47">
        <f>SUM(B8,B9,B27:B30,B35,B38)</f>
        <v>45772188</v>
      </c>
    </row>
    <row r="48" spans="1:10">
      <c r="A48" s="55" t="s">
        <v>37</v>
      </c>
      <c r="F48" t="s">
        <v>949</v>
      </c>
      <c r="G48">
        <f>B42-G47</f>
        <v>1165082789</v>
      </c>
    </row>
  </sheetData>
  <mergeCells count="7">
    <mergeCell ref="A44:C44"/>
    <mergeCell ref="A1:J1"/>
    <mergeCell ref="A2:J2"/>
    <mergeCell ref="A3:A4"/>
    <mergeCell ref="B3:D3"/>
    <mergeCell ref="E3:G3"/>
    <mergeCell ref="H3:J3"/>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theme="8"/>
  </sheetPr>
  <dimension ref="A1:H37"/>
  <sheetViews>
    <sheetView workbookViewId="0"/>
  </sheetViews>
  <sheetFormatPr defaultColWidth="9.140625" defaultRowHeight="15"/>
  <cols>
    <col min="2" max="2" width="24.140625" customWidth="1"/>
    <col min="3" max="3" width="19.28515625" customWidth="1"/>
    <col min="4" max="4" width="19.5703125" bestFit="1" customWidth="1"/>
    <col min="5" max="5" width="11.7109375" customWidth="1"/>
    <col min="6" max="6" width="12.85546875" customWidth="1"/>
    <col min="7" max="7" width="19.7109375" bestFit="1" customWidth="1"/>
  </cols>
  <sheetData>
    <row r="1" spans="1:8">
      <c r="A1" s="17" t="s">
        <v>950</v>
      </c>
      <c r="B1" s="17"/>
      <c r="C1" s="17"/>
      <c r="D1" s="17"/>
      <c r="E1" s="17"/>
      <c r="F1" s="17"/>
      <c r="G1" s="17"/>
      <c r="H1" s="17"/>
    </row>
    <row r="3" spans="1:8" ht="60">
      <c r="E3" s="85" t="s">
        <v>951</v>
      </c>
      <c r="F3">
        <f>12/1000000</f>
        <v>1.2E-5</v>
      </c>
    </row>
    <row r="4" spans="1:8" ht="60">
      <c r="E4" s="85" t="s">
        <v>951</v>
      </c>
      <c r="F4">
        <f>F3*dollars_2019_2012</f>
        <v>1.0776657787582582E-5</v>
      </c>
    </row>
    <row r="9" spans="1:8">
      <c r="A9" s="17" t="s">
        <v>952</v>
      </c>
      <c r="B9" s="17"/>
      <c r="C9" s="17"/>
      <c r="D9" s="17"/>
      <c r="E9" s="17"/>
      <c r="F9" s="17"/>
      <c r="G9" s="17"/>
      <c r="H9" s="17"/>
    </row>
    <row r="10" spans="1:8">
      <c r="G10" t="s">
        <v>953</v>
      </c>
      <c r="H10" t="s">
        <v>954</v>
      </c>
    </row>
    <row r="11" spans="1:8" ht="45">
      <c r="B11" s="85"/>
      <c r="C11" s="85"/>
      <c r="F11" s="85" t="s">
        <v>955</v>
      </c>
      <c r="G11">
        <v>147</v>
      </c>
      <c r="H11">
        <v>247</v>
      </c>
    </row>
    <row r="13" spans="1:8" ht="45">
      <c r="A13" s="55"/>
      <c r="F13" s="85" t="s">
        <v>956</v>
      </c>
      <c r="G13" s="189">
        <f>G11/H11</f>
        <v>0.59514170040485825</v>
      </c>
    </row>
    <row r="14" spans="1:8">
      <c r="A14" s="55"/>
    </row>
    <row r="15" spans="1:8" ht="45">
      <c r="F15" s="85" t="s">
        <v>957</v>
      </c>
      <c r="G15" s="11">
        <f>G13*G36+(1-G13)*G37</f>
        <v>7.2803643724696361</v>
      </c>
    </row>
    <row r="16" spans="1:8" ht="45">
      <c r="F16" s="85" t="s">
        <v>958</v>
      </c>
      <c r="G16">
        <f>G15/1000000</f>
        <v>7.2803643724696363E-6</v>
      </c>
    </row>
    <row r="17" spans="2:7" ht="45">
      <c r="F17" s="85" t="s">
        <v>959</v>
      </c>
      <c r="G17">
        <f>G16*dollars_2019_2012</f>
        <v>6.5381662842511398E-6</v>
      </c>
    </row>
    <row r="18" spans="2:7">
      <c r="B18" s="1"/>
      <c r="C18" s="1"/>
    </row>
    <row r="19" spans="2:7">
      <c r="C19" s="50"/>
    </row>
    <row r="20" spans="2:7">
      <c r="C20" s="50"/>
      <c r="D20" s="50"/>
    </row>
    <row r="21" spans="2:7">
      <c r="C21" s="50"/>
      <c r="D21" s="50"/>
    </row>
    <row r="22" spans="2:7">
      <c r="C22" s="50"/>
      <c r="D22" s="50"/>
    </row>
    <row r="23" spans="2:7">
      <c r="C23" s="50"/>
      <c r="D23" s="50"/>
    </row>
    <row r="24" spans="2:7">
      <c r="C24" s="50"/>
      <c r="D24" s="50"/>
    </row>
    <row r="25" spans="2:7">
      <c r="C25" s="50"/>
      <c r="D25" s="50"/>
    </row>
    <row r="26" spans="2:7">
      <c r="C26" s="50"/>
      <c r="D26" s="50"/>
    </row>
    <row r="28" spans="2:7">
      <c r="C28" s="50"/>
    </row>
    <row r="30" spans="2:7">
      <c r="C30" s="50"/>
      <c r="D30" s="50"/>
    </row>
    <row r="33" spans="2:7">
      <c r="B33" s="1"/>
      <c r="C33" s="11"/>
    </row>
    <row r="34" spans="2:7">
      <c r="C34" s="7"/>
    </row>
    <row r="35" spans="2:7">
      <c r="C35" s="7"/>
    </row>
    <row r="36" spans="2:7" ht="45">
      <c r="C36" s="7"/>
      <c r="F36" s="85" t="s">
        <v>960</v>
      </c>
      <c r="G36">
        <f>AVERAGE(4,5.5)</f>
        <v>4.75</v>
      </c>
    </row>
    <row r="37" spans="2:7">
      <c r="F37" t="s">
        <v>961</v>
      </c>
      <c r="G37">
        <v>11</v>
      </c>
    </row>
  </sheetData>
  <pageMargins left="0.7" right="0.7" top="0.75" bottom="0.75" header="0.3" footer="0.3"/>
  <pageSetup orientation="portrait" horizontalDpi="1200" verticalDpi="1200"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theme="8"/>
  </sheetPr>
  <dimension ref="A1:G22"/>
  <sheetViews>
    <sheetView workbookViewId="0"/>
  </sheetViews>
  <sheetFormatPr defaultColWidth="9.140625" defaultRowHeight="15"/>
  <cols>
    <col min="1" max="1" width="59.140625" bestFit="1" customWidth="1"/>
  </cols>
  <sheetData>
    <row r="1" spans="1:7">
      <c r="A1" s="18" t="s">
        <v>962</v>
      </c>
      <c r="B1" s="17"/>
      <c r="C1" s="17"/>
      <c r="D1" s="17"/>
      <c r="E1" s="17"/>
    </row>
    <row r="2" spans="1:7">
      <c r="A2" s="2">
        <v>2021</v>
      </c>
      <c r="B2" s="46" t="s">
        <v>314</v>
      </c>
      <c r="C2" s="46" t="s">
        <v>963</v>
      </c>
      <c r="D2" s="46" t="s">
        <v>964</v>
      </c>
      <c r="E2" s="46" t="s">
        <v>965</v>
      </c>
    </row>
    <row r="3" spans="1:7">
      <c r="A3" t="s">
        <v>966</v>
      </c>
      <c r="B3">
        <v>949.5</v>
      </c>
      <c r="C3">
        <v>976</v>
      </c>
      <c r="D3">
        <v>949.5</v>
      </c>
      <c r="E3">
        <v>965.5</v>
      </c>
    </row>
    <row r="4" spans="1:7" ht="30">
      <c r="A4" s="85" t="s">
        <v>967</v>
      </c>
    </row>
    <row r="5" spans="1:7">
      <c r="A5" t="s">
        <v>968</v>
      </c>
      <c r="B5">
        <f>AVERAGE(B3:E3)</f>
        <v>960.125</v>
      </c>
      <c r="C5" t="s">
        <v>969</v>
      </c>
    </row>
    <row r="6" spans="1:7">
      <c r="B6" s="7">
        <f>B5/'Conversion Factors'!B66</f>
        <v>1.5088442714401287E-3</v>
      </c>
      <c r="C6" t="s">
        <v>760</v>
      </c>
    </row>
    <row r="7" spans="1:7">
      <c r="B7" s="7">
        <f>B6/'Conversion Factors'!$C$15</f>
        <v>9.2085393333510746E-4</v>
      </c>
      <c r="C7" t="s">
        <v>761</v>
      </c>
    </row>
    <row r="8" spans="1:7">
      <c r="B8" s="7">
        <f>B7/'Conversion Factors'!$B$29</f>
        <v>1.2359791868021951E-5</v>
      </c>
      <c r="C8" t="s">
        <v>762</v>
      </c>
    </row>
    <row r="11" spans="1:7">
      <c r="A11" s="55" t="s">
        <v>970</v>
      </c>
    </row>
    <row r="12" spans="1:7">
      <c r="A12" s="55" t="s">
        <v>971</v>
      </c>
    </row>
    <row r="16" spans="1:7">
      <c r="G16" s="55" t="s">
        <v>970</v>
      </c>
    </row>
    <row r="17" spans="2:7">
      <c r="G17" s="55" t="s">
        <v>972</v>
      </c>
    </row>
    <row r="20" spans="2:7">
      <c r="B20" s="7"/>
    </row>
    <row r="21" spans="2:7">
      <c r="B21" s="7"/>
    </row>
    <row r="22" spans="2:7">
      <c r="B22" s="7"/>
    </row>
  </sheetData>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theme="8"/>
  </sheetPr>
  <dimension ref="A1:C3"/>
  <sheetViews>
    <sheetView workbookViewId="0"/>
  </sheetViews>
  <sheetFormatPr defaultColWidth="9.140625" defaultRowHeight="15"/>
  <cols>
    <col min="1" max="1" width="19.140625" customWidth="1"/>
    <col min="3" max="3" width="19.28515625" customWidth="1"/>
  </cols>
  <sheetData>
    <row r="1" spans="1:3">
      <c r="A1" s="18" t="s">
        <v>973</v>
      </c>
      <c r="B1" s="5" t="s">
        <v>974</v>
      </c>
      <c r="C1" s="18" t="s">
        <v>975</v>
      </c>
    </row>
    <row r="2" spans="1:3">
      <c r="A2" s="1" t="s">
        <v>976</v>
      </c>
      <c r="B2" s="6">
        <v>0.74</v>
      </c>
      <c r="C2" t="s">
        <v>977</v>
      </c>
    </row>
    <row r="3" spans="1:3">
      <c r="B3" s="7">
        <f>B2/10^6</f>
        <v>7.4000000000000001E-7</v>
      </c>
      <c r="C3" t="s">
        <v>978</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theme="8"/>
  </sheetPr>
  <dimension ref="A1:C19"/>
  <sheetViews>
    <sheetView workbookViewId="0"/>
  </sheetViews>
  <sheetFormatPr defaultColWidth="9.140625" defaultRowHeight="15"/>
  <cols>
    <col min="1" max="1" width="24.7109375" customWidth="1"/>
    <col min="2" max="2" width="17.42578125" customWidth="1"/>
    <col min="3" max="3" width="14.42578125" customWidth="1"/>
  </cols>
  <sheetData>
    <row r="1" spans="1:3">
      <c r="A1" s="18" t="s">
        <v>979</v>
      </c>
      <c r="B1" s="18"/>
      <c r="C1" s="18"/>
    </row>
    <row r="2" spans="1:3">
      <c r="A2" t="s">
        <v>980</v>
      </c>
      <c r="B2" t="s">
        <v>981</v>
      </c>
    </row>
    <row r="3" spans="1:3">
      <c r="A3" t="s">
        <v>310</v>
      </c>
      <c r="B3">
        <v>3492.3</v>
      </c>
    </row>
    <row r="4" spans="1:3">
      <c r="A4" t="s">
        <v>317</v>
      </c>
      <c r="B4">
        <v>3975.3</v>
      </c>
    </row>
    <row r="5" spans="1:3">
      <c r="A5" t="s">
        <v>324</v>
      </c>
      <c r="B5">
        <v>4065.6</v>
      </c>
    </row>
    <row r="6" spans="1:3">
      <c r="A6" t="s">
        <v>328</v>
      </c>
      <c r="B6">
        <v>4158</v>
      </c>
    </row>
    <row r="7" spans="1:3">
      <c r="A7" t="s">
        <v>329</v>
      </c>
      <c r="B7" s="56">
        <v>3470.25</v>
      </c>
    </row>
    <row r="8" spans="1:3">
      <c r="A8" t="s">
        <v>330</v>
      </c>
      <c r="B8">
        <v>3435.6</v>
      </c>
    </row>
    <row r="9" spans="1:3">
      <c r="A9" t="s">
        <v>445</v>
      </c>
      <c r="B9">
        <v>3492.3</v>
      </c>
    </row>
    <row r="10" spans="1:3">
      <c r="A10" t="s">
        <v>332</v>
      </c>
      <c r="B10">
        <v>3553.2</v>
      </c>
    </row>
    <row r="11" spans="1:3">
      <c r="A11" t="s">
        <v>982</v>
      </c>
      <c r="B11" s="56">
        <v>3734.85</v>
      </c>
    </row>
    <row r="13" spans="1:3">
      <c r="A13" t="s">
        <v>983</v>
      </c>
      <c r="B13" s="11">
        <f>AVERAGE(B3:B11)</f>
        <v>3708.6000000000004</v>
      </c>
      <c r="C13" t="s">
        <v>984</v>
      </c>
    </row>
    <row r="14" spans="1:3">
      <c r="B14" s="7">
        <f>B13/'Conversion Factors'!$B$44</f>
        <v>2.926998902351735E-4</v>
      </c>
      <c r="C14" t="s">
        <v>760</v>
      </c>
    </row>
    <row r="15" spans="1:3">
      <c r="B15" s="7">
        <f>B14/'Conversion Factors'!$C$15</f>
        <v>1.7863596019260155E-4</v>
      </c>
      <c r="C15" t="s">
        <v>761</v>
      </c>
    </row>
    <row r="16" spans="1:3">
      <c r="B16" s="7">
        <f>B15/'Conversion Factors'!$B$29</f>
        <v>2.3976693894636736E-6</v>
      </c>
      <c r="C16" t="s">
        <v>762</v>
      </c>
    </row>
    <row r="18" spans="1:1">
      <c r="A18" s="55" t="s">
        <v>985</v>
      </c>
    </row>
    <row r="19" spans="1:1">
      <c r="A19" s="55" t="s">
        <v>986</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theme="8"/>
  </sheetPr>
  <dimension ref="A1:E14"/>
  <sheetViews>
    <sheetView workbookViewId="0"/>
  </sheetViews>
  <sheetFormatPr defaultColWidth="9.140625" defaultRowHeight="15"/>
  <cols>
    <col min="1" max="1" width="12.85546875" customWidth="1"/>
    <col min="3" max="3" width="17.42578125" customWidth="1"/>
  </cols>
  <sheetData>
    <row r="1" spans="1:5">
      <c r="A1" s="18" t="s">
        <v>987</v>
      </c>
      <c r="B1" s="17"/>
      <c r="C1" s="17"/>
    </row>
    <row r="2" spans="1:5">
      <c r="A2" t="s">
        <v>988</v>
      </c>
    </row>
    <row r="3" spans="1:5">
      <c r="A3" t="s">
        <v>989</v>
      </c>
      <c r="B3">
        <v>95.41</v>
      </c>
      <c r="C3" t="s">
        <v>990</v>
      </c>
    </row>
    <row r="4" spans="1:5">
      <c r="B4" s="7">
        <f>B3/'Conversion Factors'!B55</f>
        <v>3.0493341071543252E-3</v>
      </c>
      <c r="C4" t="s">
        <v>760</v>
      </c>
    </row>
    <row r="5" spans="1:5">
      <c r="B5" s="7">
        <f>B4/'Conversion Factors'!$C$15</f>
        <v>1.8610212861436312E-3</v>
      </c>
      <c r="C5" t="s">
        <v>761</v>
      </c>
    </row>
    <row r="6" spans="1:5">
      <c r="B6" s="7">
        <f>B5/'Conversion Factors'!$B$29</f>
        <v>2.4978810347681078E-5</v>
      </c>
      <c r="C6" t="s">
        <v>762</v>
      </c>
    </row>
    <row r="9" spans="1:5">
      <c r="A9" s="18" t="s">
        <v>991</v>
      </c>
      <c r="B9" s="17"/>
      <c r="C9" s="17"/>
      <c r="E9" s="55" t="s">
        <v>992</v>
      </c>
    </row>
    <row r="10" spans="1:5">
      <c r="A10" t="s">
        <v>988</v>
      </c>
      <c r="E10" s="55" t="s">
        <v>993</v>
      </c>
    </row>
    <row r="11" spans="1:5">
      <c r="A11" t="s">
        <v>989</v>
      </c>
      <c r="B11">
        <v>86.67</v>
      </c>
      <c r="C11" t="s">
        <v>994</v>
      </c>
    </row>
    <row r="12" spans="1:5">
      <c r="B12" s="7">
        <f>B11/'Conversion Factors'!B60</f>
        <v>2.3688205760701393E-3</v>
      </c>
      <c r="C12" t="s">
        <v>995</v>
      </c>
    </row>
    <row r="13" spans="1:5">
      <c r="B13" s="7">
        <f>B12/'Conversion Factors'!$C$15</f>
        <v>1.4457010482316556E-3</v>
      </c>
      <c r="C13" t="s">
        <v>761</v>
      </c>
    </row>
    <row r="14" spans="1:5">
      <c r="B14" s="7">
        <f>B13/'Conversion Factors'!$B$29</f>
        <v>1.940434135390926E-5</v>
      </c>
      <c r="C14" t="s">
        <v>762</v>
      </c>
    </row>
  </sheetData>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theme="8"/>
  </sheetPr>
  <dimension ref="A1:F16"/>
  <sheetViews>
    <sheetView workbookViewId="0"/>
  </sheetViews>
  <sheetFormatPr defaultColWidth="9.140625" defaultRowHeight="15"/>
  <cols>
    <col min="1" max="1" width="31.5703125" customWidth="1"/>
    <col min="6" max="6" width="11.140625" customWidth="1"/>
  </cols>
  <sheetData>
    <row r="1" spans="1:6">
      <c r="A1" s="18" t="s">
        <v>996</v>
      </c>
      <c r="E1" s="1" t="s">
        <v>997</v>
      </c>
    </row>
    <row r="2" spans="1:6">
      <c r="E2" s="86" t="s">
        <v>556</v>
      </c>
      <c r="F2" s="87" t="s">
        <v>998</v>
      </c>
    </row>
    <row r="3" spans="1:6">
      <c r="A3" t="s">
        <v>999</v>
      </c>
      <c r="B3">
        <v>45.69</v>
      </c>
      <c r="C3" t="s">
        <v>542</v>
      </c>
      <c r="E3" s="88">
        <v>2013</v>
      </c>
      <c r="F3" s="307">
        <v>2</v>
      </c>
    </row>
    <row r="4" spans="1:6">
      <c r="A4" t="s">
        <v>1000</v>
      </c>
      <c r="B4">
        <v>57.61</v>
      </c>
      <c r="C4" t="s">
        <v>542</v>
      </c>
      <c r="E4" s="90">
        <v>2021</v>
      </c>
      <c r="F4" s="309">
        <v>9.5299999999999994</v>
      </c>
    </row>
    <row r="5" spans="1:6">
      <c r="A5" t="s">
        <v>609</v>
      </c>
      <c r="B5" s="89">
        <f>AVERAGE(B3:B4)</f>
        <v>51.65</v>
      </c>
      <c r="C5" t="s">
        <v>1001</v>
      </c>
      <c r="E5" s="2"/>
      <c r="F5" s="46"/>
    </row>
    <row r="6" spans="1:6">
      <c r="B6" s="7">
        <f>B5/'Conversion Factors'!B86</f>
        <v>2.4308893012557507E-3</v>
      </c>
      <c r="C6" t="s">
        <v>760</v>
      </c>
      <c r="E6" s="2"/>
      <c r="F6" s="46"/>
    </row>
    <row r="7" spans="1:6">
      <c r="B7" s="7">
        <f>B6/'Conversion Factors'!C15</f>
        <v>1.4835818493230187E-3</v>
      </c>
      <c r="C7" t="s">
        <v>761</v>
      </c>
      <c r="E7" s="2"/>
      <c r="F7" s="46"/>
    </row>
    <row r="8" spans="1:6">
      <c r="A8" t="s">
        <v>1002</v>
      </c>
      <c r="B8" s="11">
        <f>F4</f>
        <v>9.5299999999999994</v>
      </c>
      <c r="C8" t="s">
        <v>1003</v>
      </c>
      <c r="E8" s="2"/>
      <c r="F8" s="46"/>
    </row>
    <row r="9" spans="1:6">
      <c r="E9" s="2"/>
      <c r="F9" s="308"/>
    </row>
    <row r="10" spans="1:6">
      <c r="A10" t="s">
        <v>1004</v>
      </c>
      <c r="B10" s="7">
        <f>(B8/100)*B7+(1-B8/100)*'Petro Gasoline &amp; Diesel'!B5</f>
        <v>1.8250513078146269E-3</v>
      </c>
      <c r="C10" t="s">
        <v>761</v>
      </c>
      <c r="E10" s="2"/>
      <c r="F10" s="46"/>
    </row>
    <row r="11" spans="1:6">
      <c r="B11" s="7">
        <f>B10/'Conversion Factors'!B29</f>
        <v>2.4496017768369845E-5</v>
      </c>
      <c r="C11" t="s">
        <v>762</v>
      </c>
    </row>
    <row r="12" spans="1:6">
      <c r="B12" s="11"/>
    </row>
    <row r="14" spans="1:6">
      <c r="A14" s="91"/>
    </row>
    <row r="15" spans="1:6">
      <c r="A15" s="4" t="s">
        <v>1005</v>
      </c>
    </row>
    <row r="16" spans="1:6">
      <c r="A16" s="147" t="s">
        <v>1006</v>
      </c>
    </row>
  </sheetData>
  <pageMargins left="0.7" right="0.7" top="0.75" bottom="0.75" header="0.3" footer="0.3"/>
  <pageSetup paperSize="9"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theme="8"/>
  </sheetPr>
  <dimension ref="A1:G35"/>
  <sheetViews>
    <sheetView workbookViewId="0"/>
  </sheetViews>
  <sheetFormatPr defaultColWidth="9.140625" defaultRowHeight="15"/>
  <cols>
    <col min="1" max="1" width="28" customWidth="1"/>
    <col min="2" max="2" width="18.28515625" customWidth="1"/>
  </cols>
  <sheetData>
    <row r="1" spans="1:7">
      <c r="A1" t="s">
        <v>1007</v>
      </c>
      <c r="B1" s="1"/>
      <c r="C1" s="1"/>
      <c r="D1" s="1"/>
      <c r="E1" s="1"/>
    </row>
    <row r="2" spans="1:7">
      <c r="A2" t="s">
        <v>238</v>
      </c>
    </row>
    <row r="3" spans="1:7">
      <c r="A3" s="54" t="s">
        <v>1008</v>
      </c>
      <c r="B3" s="54" t="s">
        <v>314</v>
      </c>
      <c r="C3" s="54" t="s">
        <v>963</v>
      </c>
      <c r="D3" s="54" t="s">
        <v>964</v>
      </c>
      <c r="E3" s="54" t="s">
        <v>965</v>
      </c>
    </row>
    <row r="4" spans="1:7">
      <c r="A4" s="92" t="s">
        <v>1009</v>
      </c>
      <c r="B4" s="92"/>
      <c r="C4" s="92"/>
      <c r="D4" s="92"/>
      <c r="E4" s="92"/>
    </row>
    <row r="5" spans="1:7">
      <c r="A5" s="54" t="s">
        <v>1010</v>
      </c>
      <c r="B5" s="383" t="s">
        <v>1011</v>
      </c>
      <c r="C5" s="54">
        <v>70048</v>
      </c>
      <c r="D5" s="54">
        <v>70048</v>
      </c>
      <c r="E5" s="54">
        <v>70048</v>
      </c>
    </row>
    <row r="6" spans="1:7">
      <c r="A6" s="54" t="s">
        <v>1012</v>
      </c>
      <c r="B6" s="383"/>
      <c r="C6" s="54">
        <v>0</v>
      </c>
      <c r="D6" s="54">
        <v>0</v>
      </c>
      <c r="E6" s="310" t="s">
        <v>915</v>
      </c>
    </row>
    <row r="7" spans="1:7">
      <c r="A7" s="54" t="s">
        <v>1013</v>
      </c>
      <c r="B7" s="383"/>
      <c r="C7" s="54">
        <v>19.37</v>
      </c>
      <c r="D7" s="310" t="s">
        <v>915</v>
      </c>
      <c r="E7" s="310" t="s">
        <v>915</v>
      </c>
    </row>
    <row r="8" spans="1:7">
      <c r="A8" s="54" t="s">
        <v>1014</v>
      </c>
      <c r="B8" s="383"/>
      <c r="C8" s="54">
        <f>SUM(C5:C7)</f>
        <v>70067.37</v>
      </c>
      <c r="D8" s="54">
        <f t="shared" ref="D8:E8" si="0">SUM(D5:D7)</f>
        <v>70048</v>
      </c>
      <c r="E8" s="54">
        <f t="shared" si="0"/>
        <v>70048</v>
      </c>
    </row>
    <row r="9" spans="1:7">
      <c r="A9" s="54" t="s">
        <v>1015</v>
      </c>
      <c r="B9" s="383"/>
      <c r="C9" s="310" t="s">
        <v>915</v>
      </c>
      <c r="D9" s="310" t="s">
        <v>915</v>
      </c>
      <c r="E9" s="54">
        <v>-57689</v>
      </c>
    </row>
    <row r="10" spans="1:7">
      <c r="A10" s="54" t="s">
        <v>1016</v>
      </c>
      <c r="B10" s="383"/>
      <c r="C10" s="54">
        <f>SUM(C8:C9)</f>
        <v>70067.37</v>
      </c>
      <c r="D10" s="54">
        <f t="shared" ref="D10:E10" si="1">SUM(D8:D9)</f>
        <v>70048</v>
      </c>
      <c r="E10" s="54">
        <f t="shared" si="1"/>
        <v>12359</v>
      </c>
    </row>
    <row r="11" spans="1:7">
      <c r="A11" s="54" t="s">
        <v>1017</v>
      </c>
      <c r="B11" s="383"/>
      <c r="C11" s="54">
        <v>5</v>
      </c>
      <c r="D11" s="54">
        <v>5</v>
      </c>
      <c r="E11" s="54">
        <v>5</v>
      </c>
    </row>
    <row r="12" spans="1:7">
      <c r="A12" s="54" t="s">
        <v>1018</v>
      </c>
      <c r="B12" s="383"/>
      <c r="C12" s="93">
        <f>C11*C10/100</f>
        <v>3503.3684999999996</v>
      </c>
      <c r="D12" s="93">
        <f t="shared" ref="D12:E12" si="2">D11*D10/100</f>
        <v>3502.4</v>
      </c>
      <c r="E12" s="93">
        <f t="shared" si="2"/>
        <v>617.95000000000005</v>
      </c>
      <c r="G12" s="55" t="s">
        <v>970</v>
      </c>
    </row>
    <row r="13" spans="1:7">
      <c r="A13" s="94" t="s">
        <v>1016</v>
      </c>
      <c r="B13" s="383"/>
      <c r="C13" s="95">
        <f>C10+C12</f>
        <v>73570.738499999992</v>
      </c>
      <c r="D13" s="95">
        <f t="shared" ref="D13:E13" si="3">D10+D12</f>
        <v>73550.399999999994</v>
      </c>
      <c r="E13" s="95">
        <f t="shared" si="3"/>
        <v>12976.95</v>
      </c>
      <c r="G13" s="55" t="s">
        <v>1019</v>
      </c>
    </row>
    <row r="14" spans="1:7">
      <c r="A14" s="54" t="s">
        <v>1020</v>
      </c>
      <c r="B14" s="383"/>
      <c r="C14" s="93">
        <f>C13</f>
        <v>73570.738499999992</v>
      </c>
      <c r="D14" s="93">
        <f t="shared" ref="D14:E15" si="4">D13</f>
        <v>73550.399999999994</v>
      </c>
      <c r="E14" s="93">
        <f t="shared" si="4"/>
        <v>12976.95</v>
      </c>
    </row>
    <row r="15" spans="1:7">
      <c r="A15" s="54" t="s">
        <v>1021</v>
      </c>
      <c r="B15" s="383"/>
      <c r="C15" s="93">
        <f>C14</f>
        <v>73570.738499999992</v>
      </c>
      <c r="D15" s="93">
        <f t="shared" si="4"/>
        <v>73550.399999999994</v>
      </c>
      <c r="E15" s="93">
        <f t="shared" si="4"/>
        <v>12976.95</v>
      </c>
    </row>
    <row r="16" spans="1:7">
      <c r="A16" s="54" t="s">
        <v>1022</v>
      </c>
      <c r="B16" s="383"/>
      <c r="C16" s="54">
        <v>1341.88</v>
      </c>
      <c r="D16" s="54">
        <v>1341.88</v>
      </c>
      <c r="E16" s="54">
        <v>1341.88</v>
      </c>
    </row>
    <row r="17" spans="1:5">
      <c r="A17" s="54" t="s">
        <v>1023</v>
      </c>
      <c r="B17" s="383"/>
      <c r="C17" s="54">
        <v>816.6</v>
      </c>
      <c r="D17" s="54">
        <v>481.25</v>
      </c>
      <c r="E17" s="54">
        <v>216.8</v>
      </c>
    </row>
    <row r="18" spans="1:5">
      <c r="A18" s="54" t="s">
        <v>1024</v>
      </c>
      <c r="B18" s="383"/>
      <c r="C18" s="310" t="s">
        <v>915</v>
      </c>
      <c r="D18" s="310">
        <v>70</v>
      </c>
      <c r="E18" s="310" t="s">
        <v>915</v>
      </c>
    </row>
    <row r="19" spans="1:5">
      <c r="A19" s="54" t="s">
        <v>1025</v>
      </c>
      <c r="B19" s="383"/>
      <c r="C19" s="310">
        <v>750.67</v>
      </c>
      <c r="D19" s="310">
        <v>99</v>
      </c>
      <c r="E19" s="310" t="s">
        <v>915</v>
      </c>
    </row>
    <row r="20" spans="1:5">
      <c r="A20" s="54" t="s">
        <v>1026</v>
      </c>
      <c r="B20" s="383"/>
      <c r="C20" s="310" t="s">
        <v>915</v>
      </c>
      <c r="D20" s="310">
        <v>8.68</v>
      </c>
      <c r="E20" s="310" t="s">
        <v>915</v>
      </c>
    </row>
    <row r="21" spans="1:5">
      <c r="A21" s="54" t="s">
        <v>1027</v>
      </c>
      <c r="B21" s="383"/>
      <c r="C21" s="310" t="s">
        <v>915</v>
      </c>
      <c r="D21" s="310">
        <v>100.04</v>
      </c>
      <c r="E21" s="310">
        <v>67.09</v>
      </c>
    </row>
    <row r="22" spans="1:5">
      <c r="A22" s="54" t="s">
        <v>1028</v>
      </c>
      <c r="B22" s="383"/>
      <c r="C22" s="311">
        <f>SUM(C15:C21)</f>
        <v>76479.888500000001</v>
      </c>
      <c r="D22" s="311">
        <f>SUM(D15:D21)</f>
        <v>75651.249999999985</v>
      </c>
      <c r="E22" s="311">
        <f>SUM(E15:E21)</f>
        <v>14602.720000000001</v>
      </c>
    </row>
    <row r="23" spans="1:5">
      <c r="A23" s="54" t="s">
        <v>1029</v>
      </c>
      <c r="B23" s="383"/>
      <c r="C23" s="312">
        <v>1048.3</v>
      </c>
      <c r="D23" s="310">
        <v>675</v>
      </c>
      <c r="E23" s="310">
        <v>360</v>
      </c>
    </row>
    <row r="24" spans="1:5">
      <c r="A24" s="54" t="s">
        <v>1025</v>
      </c>
      <c r="B24" s="383"/>
      <c r="C24" s="310">
        <v>1709.53</v>
      </c>
      <c r="D24" s="310" t="s">
        <v>915</v>
      </c>
      <c r="E24" s="310" t="s">
        <v>915</v>
      </c>
    </row>
    <row r="25" spans="1:5">
      <c r="A25" s="54" t="s">
        <v>1030</v>
      </c>
      <c r="B25" s="383"/>
      <c r="C25" s="310">
        <v>386.6</v>
      </c>
      <c r="D25" s="310" t="s">
        <v>915</v>
      </c>
      <c r="E25" s="310">
        <v>40</v>
      </c>
    </row>
    <row r="26" spans="1:5">
      <c r="A26" s="54" t="s">
        <v>1031</v>
      </c>
      <c r="B26" s="383"/>
      <c r="C26" s="310" t="s">
        <v>915</v>
      </c>
      <c r="D26" s="310">
        <v>33.75</v>
      </c>
      <c r="E26" s="310">
        <v>18</v>
      </c>
    </row>
    <row r="27" spans="1:5">
      <c r="A27" s="94" t="s">
        <v>1032</v>
      </c>
      <c r="B27" s="383"/>
      <c r="C27" s="96">
        <f>SUM(C22:C26)</f>
        <v>79624.318500000008</v>
      </c>
      <c r="D27" s="96">
        <f t="shared" ref="D27:E27" si="5">SUM(D22:D26)</f>
        <v>76359.999999999985</v>
      </c>
      <c r="E27" s="96">
        <f t="shared" si="5"/>
        <v>15020.720000000001</v>
      </c>
    </row>
    <row r="29" spans="1:5">
      <c r="A29" t="s">
        <v>1033</v>
      </c>
      <c r="B29">
        <f>AVERAGE(C27:E27)/1000</f>
        <v>57.001679500000002</v>
      </c>
      <c r="C29" t="s">
        <v>1001</v>
      </c>
    </row>
    <row r="30" spans="1:5">
      <c r="B30" s="7">
        <f>B29/'Conversion Factors'!$B$48</f>
        <v>1.5983321197831305E-3</v>
      </c>
      <c r="C30" t="s">
        <v>760</v>
      </c>
    </row>
    <row r="31" spans="1:5">
      <c r="B31" s="7">
        <f>B30/'Conversion Factors'!$C$15</f>
        <v>9.7546873931087354E-4</v>
      </c>
      <c r="C31" t="s">
        <v>761</v>
      </c>
    </row>
    <row r="32" spans="1:5">
      <c r="B32" s="7">
        <f>B31/'Conversion Factors'!$B$29</f>
        <v>1.3092837153855812E-5</v>
      </c>
      <c r="C32" t="s">
        <v>762</v>
      </c>
    </row>
    <row r="34" spans="1:1">
      <c r="A34" s="55" t="s">
        <v>970</v>
      </c>
    </row>
    <row r="35" spans="1:1">
      <c r="A35" s="55" t="s">
        <v>1034</v>
      </c>
    </row>
  </sheetData>
  <mergeCells count="1">
    <mergeCell ref="B5:B27"/>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theme="8"/>
  </sheetPr>
  <dimension ref="A1:E28"/>
  <sheetViews>
    <sheetView workbookViewId="0"/>
  </sheetViews>
  <sheetFormatPr defaultColWidth="9.140625" defaultRowHeight="15"/>
  <cols>
    <col min="1" max="1" width="20.85546875" customWidth="1"/>
    <col min="2" max="2" width="12" bestFit="1" customWidth="1"/>
  </cols>
  <sheetData>
    <row r="1" spans="1:5" ht="31.5">
      <c r="A1" s="97" t="s">
        <v>1035</v>
      </c>
    </row>
    <row r="2" spans="1:5">
      <c r="A2" t="s">
        <v>1036</v>
      </c>
    </row>
    <row r="3" spans="1:5">
      <c r="A3" s="18" t="s">
        <v>1037</v>
      </c>
      <c r="B3" s="17" t="s">
        <v>314</v>
      </c>
      <c r="C3" s="17" t="s">
        <v>963</v>
      </c>
      <c r="D3" s="17" t="s">
        <v>964</v>
      </c>
      <c r="E3" s="17" t="s">
        <v>965</v>
      </c>
    </row>
    <row r="4" spans="1:5">
      <c r="A4" s="98">
        <v>43435</v>
      </c>
      <c r="B4" s="99">
        <v>68050.97</v>
      </c>
      <c r="C4" s="99">
        <v>73393.55</v>
      </c>
      <c r="D4" s="99">
        <v>67979.58</v>
      </c>
      <c r="E4" s="99">
        <v>69216.61</v>
      </c>
    </row>
    <row r="5" spans="1:5">
      <c r="A5" s="98">
        <v>43405</v>
      </c>
      <c r="B5" s="99">
        <v>76378.8</v>
      </c>
      <c r="C5" s="99">
        <v>81441.06</v>
      </c>
      <c r="D5" s="99">
        <v>76013.2</v>
      </c>
      <c r="E5" s="99">
        <v>77521.63</v>
      </c>
    </row>
    <row r="6" spans="1:5">
      <c r="A6" s="98">
        <v>43384</v>
      </c>
      <c r="B6" s="99">
        <v>72605</v>
      </c>
      <c r="C6" s="99">
        <v>77638</v>
      </c>
      <c r="D6" s="99">
        <v>72225</v>
      </c>
      <c r="E6" s="99">
        <v>73534</v>
      </c>
    </row>
    <row r="7" spans="1:5">
      <c r="A7" s="98">
        <v>43374</v>
      </c>
      <c r="B7" s="99">
        <v>74567</v>
      </c>
      <c r="C7" s="99">
        <v>79736</v>
      </c>
      <c r="D7" s="99">
        <v>74177</v>
      </c>
      <c r="E7" s="99">
        <v>75521</v>
      </c>
    </row>
    <row r="8" spans="1:5">
      <c r="A8" s="98">
        <v>43344</v>
      </c>
      <c r="B8" s="99">
        <v>69461</v>
      </c>
      <c r="C8" s="99">
        <v>74677</v>
      </c>
      <c r="D8" s="99">
        <v>69161</v>
      </c>
      <c r="E8" s="99">
        <v>70316</v>
      </c>
    </row>
    <row r="9" spans="1:5">
      <c r="A9" s="100">
        <v>43313</v>
      </c>
      <c r="B9" s="99">
        <v>69090</v>
      </c>
      <c r="C9" s="99">
        <v>74335</v>
      </c>
      <c r="D9" s="99">
        <v>68791</v>
      </c>
      <c r="E9" s="99">
        <v>69948</v>
      </c>
    </row>
    <row r="10" spans="1:5">
      <c r="A10" s="98">
        <v>43282</v>
      </c>
      <c r="B10" s="99">
        <v>68086</v>
      </c>
      <c r="C10" s="99">
        <v>72718</v>
      </c>
      <c r="D10" s="99">
        <v>67722</v>
      </c>
      <c r="E10" s="99">
        <v>68810</v>
      </c>
    </row>
    <row r="11" spans="1:5">
      <c r="A11" s="98">
        <v>43252</v>
      </c>
      <c r="B11" s="99">
        <v>70028</v>
      </c>
      <c r="C11" s="99">
        <v>74599</v>
      </c>
      <c r="D11" s="99">
        <v>69603</v>
      </c>
      <c r="E11" s="99">
        <v>70751</v>
      </c>
    </row>
    <row r="12" spans="1:5">
      <c r="A12" s="98">
        <v>43221</v>
      </c>
      <c r="B12" s="99">
        <v>65340</v>
      </c>
      <c r="C12" s="99">
        <v>69897</v>
      </c>
      <c r="D12" s="99">
        <v>64901</v>
      </c>
      <c r="E12" s="99">
        <v>65898</v>
      </c>
    </row>
    <row r="13" spans="1:5">
      <c r="A13" s="98">
        <v>43191</v>
      </c>
      <c r="B13" s="99">
        <v>61450</v>
      </c>
      <c r="C13" s="99">
        <v>65985</v>
      </c>
      <c r="D13" s="99">
        <v>61025</v>
      </c>
      <c r="E13" s="99">
        <v>64615</v>
      </c>
    </row>
    <row r="14" spans="1:5">
      <c r="A14" s="98">
        <v>43160</v>
      </c>
      <c r="B14" s="99">
        <v>61681</v>
      </c>
      <c r="C14" s="99">
        <v>65803</v>
      </c>
      <c r="D14" s="99">
        <v>60738</v>
      </c>
      <c r="E14" s="99">
        <v>64427</v>
      </c>
    </row>
    <row r="15" spans="1:5">
      <c r="A15" s="98">
        <v>43147</v>
      </c>
      <c r="B15" s="99">
        <v>61139</v>
      </c>
      <c r="C15" s="99">
        <v>65583</v>
      </c>
      <c r="D15" s="99">
        <v>60581</v>
      </c>
      <c r="E15" s="99">
        <v>64236</v>
      </c>
    </row>
    <row r="16" spans="1:5">
      <c r="A16" s="98">
        <v>43132</v>
      </c>
      <c r="B16" s="99">
        <v>60894</v>
      </c>
      <c r="C16" s="99">
        <v>65583</v>
      </c>
      <c r="D16" s="99">
        <v>60581</v>
      </c>
      <c r="E16" s="99">
        <v>64236</v>
      </c>
    </row>
    <row r="17" spans="1:5">
      <c r="A17" s="98">
        <v>43101</v>
      </c>
      <c r="B17" s="99">
        <v>57460</v>
      </c>
      <c r="C17" s="99">
        <v>62083</v>
      </c>
      <c r="D17" s="99">
        <v>57133</v>
      </c>
      <c r="E17" s="99">
        <v>60640</v>
      </c>
    </row>
    <row r="18" spans="1:5">
      <c r="A18" s="1" t="s">
        <v>1038</v>
      </c>
      <c r="B18" s="101">
        <f>AVERAGE(B4:B17)</f>
        <v>66873.626428571428</v>
      </c>
      <c r="C18" s="101">
        <f t="shared" ref="C18:E18" si="0">AVERAGE(C4:C17)</f>
        <v>71676.54357142857</v>
      </c>
      <c r="D18" s="101">
        <f t="shared" si="0"/>
        <v>66473.627142857149</v>
      </c>
      <c r="E18" s="101">
        <f t="shared" si="0"/>
        <v>68547.874285714279</v>
      </c>
    </row>
    <row r="19" spans="1:5">
      <c r="A19" s="1" t="s">
        <v>1039</v>
      </c>
      <c r="B19" s="102">
        <f>AVERAGE(B18:E18)</f>
        <v>68392.917857142849</v>
      </c>
      <c r="C19" s="103"/>
      <c r="D19" s="103"/>
      <c r="E19" s="103"/>
    </row>
    <row r="20" spans="1:5">
      <c r="A20" s="1"/>
      <c r="B20" s="101"/>
      <c r="C20" s="103"/>
      <c r="D20" s="103"/>
      <c r="E20" s="103"/>
    </row>
    <row r="21" spans="1:5">
      <c r="A21" t="s">
        <v>1033</v>
      </c>
      <c r="B21">
        <f>B19/1000</f>
        <v>68.392917857142848</v>
      </c>
      <c r="C21" t="s">
        <v>1040</v>
      </c>
    </row>
    <row r="22" spans="1:5">
      <c r="B22" s="7">
        <f>B21/'Conversion Factors'!$B$48</f>
        <v>1.9177434478357895E-3</v>
      </c>
      <c r="C22" t="s">
        <v>995</v>
      </c>
    </row>
    <row r="23" spans="1:5">
      <c r="B23" s="7">
        <f>B22/'Conversion Factors'!$C$12</f>
        <v>1.3954264648846748E-3</v>
      </c>
      <c r="C23" t="s">
        <v>761</v>
      </c>
    </row>
    <row r="24" spans="1:5">
      <c r="B24" s="7">
        <f>B23/'Conversion Factors'!$B$20</f>
        <v>2.547793435977131E-5</v>
      </c>
      <c r="C24" t="s">
        <v>762</v>
      </c>
    </row>
    <row r="26" spans="1:5">
      <c r="A26" s="55" t="s">
        <v>1041</v>
      </c>
    </row>
    <row r="27" spans="1:5">
      <c r="A27" s="55" t="s">
        <v>1042</v>
      </c>
    </row>
    <row r="28" spans="1:5">
      <c r="A28" s="55" t="s">
        <v>1043</v>
      </c>
    </row>
  </sheetData>
  <pageMargins left="0.7" right="0.7" top="0.75" bottom="0.75" header="0.3" footer="0.3"/>
  <pageSetup paperSize="9"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theme="8"/>
  </sheetPr>
  <dimension ref="A4:C16"/>
  <sheetViews>
    <sheetView workbookViewId="0"/>
  </sheetViews>
  <sheetFormatPr defaultColWidth="9.140625" defaultRowHeight="15"/>
  <sheetData>
    <row r="4" spans="1:3">
      <c r="A4" t="s">
        <v>556</v>
      </c>
      <c r="B4" t="s">
        <v>1044</v>
      </c>
    </row>
    <row r="5" spans="1:3">
      <c r="A5" t="s">
        <v>1453</v>
      </c>
      <c r="B5">
        <v>73.3</v>
      </c>
      <c r="C5" t="s">
        <v>1045</v>
      </c>
    </row>
    <row r="8" spans="1:3">
      <c r="B8">
        <f>B5</f>
        <v>73.3</v>
      </c>
      <c r="C8" t="s">
        <v>1045</v>
      </c>
    </row>
    <row r="9" spans="1:3">
      <c r="B9" s="7">
        <f>B8/'Conversion Factors'!$B$79</f>
        <v>1.2637931034482758E-5</v>
      </c>
      <c r="C9" t="s">
        <v>1046</v>
      </c>
    </row>
    <row r="10" spans="1:3">
      <c r="B10" s="7">
        <f>B9*'Conversion Factors'!$F$14</f>
        <v>1.1209844827586207E-5</v>
      </c>
      <c r="C10" t="s">
        <v>762</v>
      </c>
    </row>
    <row r="15" spans="1:3">
      <c r="A15" s="55" t="s">
        <v>992</v>
      </c>
    </row>
    <row r="16" spans="1:3">
      <c r="A16" s="55" t="s">
        <v>1047</v>
      </c>
    </row>
  </sheetData>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theme="8"/>
  </sheetPr>
  <dimension ref="A1:C3"/>
  <sheetViews>
    <sheetView workbookViewId="0"/>
  </sheetViews>
  <sheetFormatPr defaultColWidth="9.140625" defaultRowHeight="15"/>
  <cols>
    <col min="1" max="1" width="16" bestFit="1" customWidth="1"/>
  </cols>
  <sheetData>
    <row r="1" spans="1:3">
      <c r="A1" s="18" t="s">
        <v>973</v>
      </c>
      <c r="B1" s="5" t="s">
        <v>974</v>
      </c>
      <c r="C1" s="18" t="s">
        <v>975</v>
      </c>
    </row>
    <row r="2" spans="1:3">
      <c r="A2" s="1" t="s">
        <v>1048</v>
      </c>
      <c r="B2" s="6">
        <v>17.309999999999999</v>
      </c>
      <c r="C2" t="s">
        <v>977</v>
      </c>
    </row>
    <row r="3" spans="1:3">
      <c r="B3" s="7">
        <f>B2/10^6</f>
        <v>1.7309999999999999E-5</v>
      </c>
      <c r="C3" t="s">
        <v>978</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theme="8"/>
  </sheetPr>
  <dimension ref="A1:G11"/>
  <sheetViews>
    <sheetView workbookViewId="0"/>
  </sheetViews>
  <sheetFormatPr defaultColWidth="9.140625" defaultRowHeight="15"/>
  <sheetData>
    <row r="1" spans="1:7">
      <c r="A1" s="1" t="s">
        <v>556</v>
      </c>
      <c r="B1" s="1" t="s">
        <v>1049</v>
      </c>
    </row>
    <row r="2" spans="1:7">
      <c r="A2">
        <v>2015</v>
      </c>
      <c r="B2">
        <v>1727</v>
      </c>
      <c r="C2" t="s">
        <v>1050</v>
      </c>
    </row>
    <row r="3" spans="1:7">
      <c r="B3" s="7">
        <f>B2/'Conversion Factors'!$B$44</f>
        <v>1.3630283946398765E-4</v>
      </c>
      <c r="C3" t="s">
        <v>1051</v>
      </c>
    </row>
    <row r="4" spans="1:7">
      <c r="B4" s="7">
        <f>B3/'Conversion Factors'!$C$9</f>
        <v>1.1097212192595004E-4</v>
      </c>
      <c r="C4" t="s">
        <v>761</v>
      </c>
      <c r="F4" s="11"/>
    </row>
    <row r="5" spans="1:7">
      <c r="B5" s="7">
        <f>B4/'Conversion Factors'!$B$20</f>
        <v>2.0261479263456279E-6</v>
      </c>
      <c r="C5" t="s">
        <v>762</v>
      </c>
    </row>
    <row r="6" spans="1:7">
      <c r="B6" s="7"/>
    </row>
    <row r="7" spans="1:7">
      <c r="B7" s="7"/>
    </row>
    <row r="8" spans="1:7">
      <c r="B8" s="7"/>
    </row>
    <row r="11" spans="1:7">
      <c r="G11" t="s">
        <v>1052</v>
      </c>
    </row>
  </sheetData>
  <pageMargins left="0.7" right="0.7" top="0.75" bottom="0.75" header="0.3" footer="0.3"/>
  <pageSetup paperSize="9" orientation="portrait" r:id="rId1"/>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theme="8"/>
  </sheetPr>
  <dimension ref="A1:AK41"/>
  <sheetViews>
    <sheetView workbookViewId="0"/>
  </sheetViews>
  <sheetFormatPr defaultColWidth="9" defaultRowHeight="15"/>
  <cols>
    <col min="1" max="1" width="45.85546875" customWidth="1"/>
    <col min="2" max="2" width="18.85546875" customWidth="1"/>
    <col min="3" max="3" width="15.42578125" customWidth="1"/>
    <col min="5" max="5" width="9.5703125" customWidth="1"/>
    <col min="6" max="6" width="12" customWidth="1"/>
  </cols>
  <sheetData>
    <row r="1" spans="1:12">
      <c r="A1" s="185" t="s">
        <v>1053</v>
      </c>
      <c r="B1" s="186"/>
      <c r="C1" s="186"/>
      <c r="D1" s="186"/>
      <c r="E1" s="186"/>
      <c r="F1" s="186"/>
      <c r="G1" s="186"/>
      <c r="H1" s="186"/>
      <c r="I1" s="186"/>
      <c r="J1" s="186"/>
      <c r="K1" s="186"/>
      <c r="L1" s="186"/>
    </row>
    <row r="2" spans="1:12">
      <c r="A2" s="18" t="s">
        <v>1054</v>
      </c>
      <c r="B2" s="17"/>
      <c r="C2" s="17"/>
      <c r="D2" s="17"/>
      <c r="E2" s="17"/>
      <c r="F2" s="17"/>
      <c r="G2" s="17"/>
      <c r="H2" s="17"/>
      <c r="I2" s="17"/>
      <c r="J2" s="17"/>
      <c r="K2" s="17"/>
      <c r="L2" s="17"/>
    </row>
    <row r="3" spans="1:12">
      <c r="B3" s="1">
        <v>2015</v>
      </c>
      <c r="C3" s="1">
        <v>2016</v>
      </c>
      <c r="D3" s="1">
        <v>2017</v>
      </c>
      <c r="E3" s="1">
        <v>2018</v>
      </c>
      <c r="F3" s="1">
        <v>2019</v>
      </c>
      <c r="G3" s="1">
        <v>2020</v>
      </c>
      <c r="H3" s="1">
        <v>2021</v>
      </c>
      <c r="I3" s="1">
        <v>2022</v>
      </c>
      <c r="J3" s="1">
        <v>2023</v>
      </c>
      <c r="K3" s="1">
        <v>2024</v>
      </c>
      <c r="L3" s="1">
        <v>2025</v>
      </c>
    </row>
    <row r="4" spans="1:12">
      <c r="A4" s="1" t="s">
        <v>1055</v>
      </c>
      <c r="B4">
        <v>72</v>
      </c>
      <c r="C4">
        <v>74.099999999999994</v>
      </c>
      <c r="D4">
        <v>77.599999999999994</v>
      </c>
      <c r="E4">
        <v>79.3</v>
      </c>
      <c r="F4">
        <v>81.400000000000006</v>
      </c>
      <c r="G4">
        <v>83</v>
      </c>
      <c r="H4">
        <v>85.3</v>
      </c>
      <c r="I4">
        <v>87.3</v>
      </c>
      <c r="J4">
        <v>88.9</v>
      </c>
      <c r="K4">
        <v>90.8</v>
      </c>
      <c r="L4">
        <v>93.3</v>
      </c>
    </row>
    <row r="5" spans="1:12">
      <c r="A5" s="1" t="s">
        <v>1056</v>
      </c>
      <c r="B5">
        <v>28.6</v>
      </c>
      <c r="C5">
        <v>29.8</v>
      </c>
      <c r="D5">
        <v>31.6</v>
      </c>
      <c r="E5">
        <v>32.700000000000003</v>
      </c>
      <c r="F5">
        <v>33.9</v>
      </c>
      <c r="G5">
        <v>35.1</v>
      </c>
      <c r="H5">
        <v>36.5</v>
      </c>
      <c r="I5">
        <v>37.799999999999997</v>
      </c>
      <c r="J5">
        <v>39.1</v>
      </c>
      <c r="K5">
        <v>40.4</v>
      </c>
      <c r="L5">
        <v>42.1</v>
      </c>
    </row>
    <row r="6" spans="1:12">
      <c r="A6" s="1" t="s">
        <v>1057</v>
      </c>
      <c r="B6">
        <v>2.52</v>
      </c>
      <c r="C6">
        <v>2.4900000000000002</v>
      </c>
      <c r="D6">
        <v>2.46</v>
      </c>
      <c r="E6">
        <v>2.4300000000000002</v>
      </c>
      <c r="F6">
        <v>2.4</v>
      </c>
      <c r="G6">
        <v>2.36</v>
      </c>
      <c r="H6">
        <v>2.34</v>
      </c>
      <c r="I6">
        <v>2.31</v>
      </c>
      <c r="J6">
        <v>2.27</v>
      </c>
      <c r="K6">
        <v>2.25</v>
      </c>
      <c r="L6">
        <v>2.2200000000000002</v>
      </c>
    </row>
    <row r="7" spans="1:12">
      <c r="A7" s="18" t="s">
        <v>1058</v>
      </c>
      <c r="B7" s="17"/>
      <c r="C7" s="17"/>
      <c r="D7" s="17"/>
      <c r="E7" s="17"/>
      <c r="F7" s="17"/>
      <c r="G7" s="17"/>
      <c r="H7" s="17"/>
      <c r="I7" s="17"/>
      <c r="J7" s="17"/>
      <c r="K7" s="17"/>
      <c r="L7" s="17"/>
    </row>
    <row r="8" spans="1:12">
      <c r="B8" s="1">
        <v>2015</v>
      </c>
      <c r="C8" s="1">
        <v>2016</v>
      </c>
      <c r="D8" s="1">
        <v>2017</v>
      </c>
      <c r="E8" s="1">
        <v>2018</v>
      </c>
      <c r="F8" s="1">
        <v>2019</v>
      </c>
      <c r="G8" s="1">
        <v>2020</v>
      </c>
      <c r="H8" s="1">
        <v>2021</v>
      </c>
      <c r="I8" s="1">
        <v>2022</v>
      </c>
      <c r="J8" s="1">
        <v>2023</v>
      </c>
      <c r="K8" s="1">
        <v>2024</v>
      </c>
      <c r="L8" s="1">
        <v>2025</v>
      </c>
    </row>
    <row r="9" spans="1:12">
      <c r="A9" s="1" t="s">
        <v>1059</v>
      </c>
      <c r="B9" s="187">
        <v>2.89</v>
      </c>
      <c r="C9" s="187">
        <v>3.35</v>
      </c>
      <c r="D9" s="187">
        <v>3.54</v>
      </c>
      <c r="E9" s="187">
        <v>3.63</v>
      </c>
      <c r="F9" s="187">
        <v>3.75</v>
      </c>
      <c r="G9" s="187">
        <v>4.01</v>
      </c>
      <c r="H9" s="187">
        <v>4.1500000000000004</v>
      </c>
      <c r="I9" s="187">
        <v>4.32</v>
      </c>
      <c r="J9" s="187">
        <v>4.4800000000000004</v>
      </c>
      <c r="K9" s="187">
        <v>4.6399999999999997</v>
      </c>
      <c r="L9" s="187">
        <v>4.8099999999999996</v>
      </c>
    </row>
    <row r="10" spans="1:12">
      <c r="A10" s="1" t="s">
        <v>1060</v>
      </c>
      <c r="B10" s="187">
        <v>7.28</v>
      </c>
      <c r="C10" s="187">
        <v>8.33</v>
      </c>
      <c r="D10" s="187">
        <v>8.6999999999999993</v>
      </c>
      <c r="E10" s="187">
        <v>8.8000000000000007</v>
      </c>
      <c r="F10" s="187">
        <v>9</v>
      </c>
      <c r="G10" s="187">
        <v>9.48</v>
      </c>
      <c r="H10" s="187">
        <v>9.7100000000000009</v>
      </c>
      <c r="I10" s="187">
        <v>9.9700000000000006</v>
      </c>
      <c r="J10" s="187">
        <v>10.19</v>
      </c>
      <c r="K10" s="187">
        <v>10.43</v>
      </c>
      <c r="L10" s="187">
        <v>10.66</v>
      </c>
    </row>
    <row r="11" spans="1:12">
      <c r="A11" s="1" t="s">
        <v>1061</v>
      </c>
      <c r="B11" s="187">
        <v>14</v>
      </c>
      <c r="C11" s="187">
        <v>13.71</v>
      </c>
      <c r="D11" s="187">
        <v>13.42</v>
      </c>
      <c r="E11" s="187">
        <v>13.13</v>
      </c>
      <c r="F11" s="187">
        <v>12.85</v>
      </c>
      <c r="G11" s="187">
        <v>12.56</v>
      </c>
      <c r="H11" s="187">
        <v>12.27</v>
      </c>
      <c r="I11" s="187">
        <v>11.98</v>
      </c>
      <c r="J11" s="187">
        <v>11.69</v>
      </c>
      <c r="K11" s="187">
        <v>11.4</v>
      </c>
      <c r="L11" s="187">
        <v>11.11</v>
      </c>
    </row>
    <row r="14" spans="1:12">
      <c r="A14" s="1" t="s">
        <v>1062</v>
      </c>
    </row>
    <row r="15" spans="1:12">
      <c r="A15">
        <v>61013</v>
      </c>
      <c r="B15" t="s">
        <v>1063</v>
      </c>
    </row>
    <row r="16" spans="1:12">
      <c r="A16" s="19" t="s">
        <v>1064</v>
      </c>
    </row>
    <row r="18" spans="1:37">
      <c r="A18" s="1" t="s">
        <v>1065</v>
      </c>
    </row>
    <row r="19" spans="1:37">
      <c r="A19">
        <v>2.2046199999999998</v>
      </c>
      <c r="B19" t="s">
        <v>1066</v>
      </c>
    </row>
    <row r="22" spans="1:37">
      <c r="A22" s="1" t="s">
        <v>1067</v>
      </c>
    </row>
    <row r="23" spans="1:37">
      <c r="B23">
        <v>2015</v>
      </c>
      <c r="C23">
        <v>2016</v>
      </c>
      <c r="D23">
        <v>2017</v>
      </c>
      <c r="E23">
        <v>2018</v>
      </c>
      <c r="F23">
        <v>2019</v>
      </c>
      <c r="G23">
        <v>2020</v>
      </c>
      <c r="H23">
        <v>2021</v>
      </c>
      <c r="I23">
        <v>2022</v>
      </c>
      <c r="J23">
        <v>2023</v>
      </c>
      <c r="K23">
        <v>2024</v>
      </c>
      <c r="L23">
        <v>2025</v>
      </c>
    </row>
    <row r="24" spans="1:37">
      <c r="A24" s="1" t="s">
        <v>1068</v>
      </c>
      <c r="B24" s="7">
        <f>B11/$A$19/$A$15</f>
        <v>1.0408110947009583E-4</v>
      </c>
      <c r="C24" s="7">
        <f>C11/$A$19/$A$15</f>
        <v>1.0192514363107242E-4</v>
      </c>
      <c r="D24" s="7">
        <f t="shared" ref="D24:L24" si="0">D11/$A$19/$A$15</f>
        <v>9.9769177792048987E-5</v>
      </c>
      <c r="E24" s="7">
        <f t="shared" si="0"/>
        <v>9.7613211953025594E-5</v>
      </c>
      <c r="F24" s="7">
        <f t="shared" si="0"/>
        <v>9.5531589763623656E-5</v>
      </c>
      <c r="G24" s="7">
        <f t="shared" si="0"/>
        <v>9.3375623924600264E-5</v>
      </c>
      <c r="H24" s="7">
        <f t="shared" si="0"/>
        <v>9.1219658085576832E-5</v>
      </c>
      <c r="I24" s="7">
        <f t="shared" si="0"/>
        <v>8.9063692246553426E-5</v>
      </c>
      <c r="J24" s="7">
        <f t="shared" si="0"/>
        <v>8.690772640753002E-5</v>
      </c>
      <c r="K24" s="7">
        <f t="shared" si="0"/>
        <v>8.4751760568506601E-5</v>
      </c>
      <c r="L24" s="7">
        <f t="shared" si="0"/>
        <v>8.2595794729483182E-5</v>
      </c>
      <c r="M24" s="7"/>
      <c r="N24" s="7"/>
      <c r="O24" s="7"/>
      <c r="P24" s="7"/>
      <c r="Q24" s="7"/>
      <c r="R24" s="7"/>
      <c r="S24" s="7"/>
      <c r="T24" s="7"/>
      <c r="U24" s="7"/>
      <c r="V24" s="7"/>
      <c r="W24" s="7"/>
      <c r="X24" s="7"/>
      <c r="Y24" s="7"/>
      <c r="Z24" s="7"/>
      <c r="AA24" s="7"/>
      <c r="AB24" s="7"/>
      <c r="AC24" s="7"/>
      <c r="AD24" s="7"/>
      <c r="AE24" s="7"/>
      <c r="AF24" s="7"/>
      <c r="AG24" s="7"/>
      <c r="AH24" s="7"/>
      <c r="AI24" s="7"/>
      <c r="AJ24" s="7"/>
      <c r="AK24" s="7"/>
    </row>
    <row r="26" spans="1:37">
      <c r="A26" t="s">
        <v>1069</v>
      </c>
    </row>
    <row r="27" spans="1:37">
      <c r="A27" t="s">
        <v>1070</v>
      </c>
    </row>
    <row r="28" spans="1:37">
      <c r="A28" t="s">
        <v>1071</v>
      </c>
    </row>
    <row r="30" spans="1:37">
      <c r="A30" t="s">
        <v>1072</v>
      </c>
    </row>
    <row r="31" spans="1:37">
      <c r="A31" t="s">
        <v>1073</v>
      </c>
    </row>
    <row r="32" spans="1:37">
      <c r="A32" t="s">
        <v>1074</v>
      </c>
    </row>
    <row r="33" spans="1:35">
      <c r="A33" t="s">
        <v>1075</v>
      </c>
    </row>
    <row r="34" spans="1:35">
      <c r="A34" t="s">
        <v>1076</v>
      </c>
    </row>
    <row r="36" spans="1:35">
      <c r="A36" t="s">
        <v>1077</v>
      </c>
      <c r="D36">
        <v>2017</v>
      </c>
      <c r="E36">
        <v>2030</v>
      </c>
      <c r="F36">
        <v>2050</v>
      </c>
    </row>
    <row r="37" spans="1:35">
      <c r="A37" t="s">
        <v>1078</v>
      </c>
      <c r="D37" s="7">
        <f>D24</f>
        <v>9.9769177792048987E-5</v>
      </c>
      <c r="E37" s="7">
        <f>1.97*(7.4)/1000000</f>
        <v>1.4578000000000002E-5</v>
      </c>
      <c r="F37" s="7">
        <f>1.01*(7.4)/1000000</f>
        <v>7.4739999999999999E-6</v>
      </c>
    </row>
    <row r="39" spans="1:35">
      <c r="A39" s="22" t="s">
        <v>1079</v>
      </c>
      <c r="B39" s="23"/>
      <c r="C39" s="23"/>
      <c r="D39" s="23"/>
      <c r="E39" s="23"/>
      <c r="F39" s="23"/>
      <c r="G39" s="23"/>
      <c r="H39" s="23"/>
      <c r="I39" s="23"/>
      <c r="J39" s="23"/>
      <c r="K39" s="23"/>
      <c r="L39" s="23"/>
      <c r="M39" s="23"/>
      <c r="N39" s="23"/>
      <c r="O39" s="23"/>
      <c r="P39" s="23"/>
      <c r="Q39" s="23"/>
      <c r="R39" s="23"/>
      <c r="S39" s="23"/>
      <c r="T39" s="23"/>
      <c r="U39" s="23"/>
      <c r="V39" s="23"/>
      <c r="W39" s="23"/>
      <c r="X39" s="23"/>
      <c r="Y39" s="23"/>
      <c r="Z39" s="23"/>
      <c r="AA39" s="23"/>
      <c r="AB39" s="23"/>
      <c r="AC39" s="23"/>
      <c r="AD39" s="23"/>
      <c r="AE39" s="23"/>
      <c r="AF39" s="23"/>
      <c r="AG39" s="23"/>
      <c r="AH39" s="23"/>
      <c r="AI39" s="23"/>
    </row>
    <row r="40" spans="1:35">
      <c r="B40">
        <v>2017</v>
      </c>
      <c r="C40">
        <v>2018</v>
      </c>
      <c r="D40">
        <v>2019</v>
      </c>
      <c r="E40">
        <v>2020</v>
      </c>
      <c r="F40">
        <v>2021</v>
      </c>
      <c r="G40">
        <v>2022</v>
      </c>
      <c r="H40">
        <v>2023</v>
      </c>
      <c r="I40">
        <v>2024</v>
      </c>
      <c r="J40">
        <v>2025</v>
      </c>
      <c r="K40">
        <v>2026</v>
      </c>
      <c r="L40">
        <v>2027</v>
      </c>
      <c r="M40">
        <v>2028</v>
      </c>
      <c r="N40">
        <v>2029</v>
      </c>
      <c r="O40">
        <v>2030</v>
      </c>
      <c r="P40">
        <v>2031</v>
      </c>
      <c r="Q40">
        <v>2032</v>
      </c>
      <c r="R40">
        <v>2033</v>
      </c>
      <c r="S40">
        <v>2034</v>
      </c>
      <c r="T40">
        <v>2035</v>
      </c>
      <c r="U40">
        <v>2036</v>
      </c>
      <c r="V40">
        <v>2037</v>
      </c>
      <c r="W40">
        <v>2038</v>
      </c>
      <c r="X40">
        <v>2039</v>
      </c>
      <c r="Y40">
        <v>2040</v>
      </c>
      <c r="Z40">
        <v>2041</v>
      </c>
      <c r="AA40">
        <v>2042</v>
      </c>
      <c r="AB40">
        <v>2043</v>
      </c>
      <c r="AC40">
        <v>2044</v>
      </c>
      <c r="AD40">
        <v>2045</v>
      </c>
      <c r="AE40">
        <v>2046</v>
      </c>
      <c r="AF40">
        <v>2047</v>
      </c>
      <c r="AG40">
        <v>2048</v>
      </c>
      <c r="AH40">
        <v>2049</v>
      </c>
      <c r="AI40">
        <v>2050</v>
      </c>
    </row>
    <row r="41" spans="1:35">
      <c r="A41" s="1" t="s">
        <v>1068</v>
      </c>
      <c r="B41" s="7">
        <f>TREND($D37:$E37,$D$36:$E$36,B$40)</f>
        <v>9.9769177792049732E-5</v>
      </c>
      <c r="C41" s="7">
        <f t="shared" ref="C41:O41" si="1">TREND($D37:$E37,$D$36:$E$36,C$40)</f>
        <v>9.3216010269583927E-5</v>
      </c>
      <c r="D41" s="7">
        <f t="shared" si="1"/>
        <v>8.6662842747119856E-5</v>
      </c>
      <c r="E41" s="7">
        <f t="shared" si="1"/>
        <v>8.0109675224654051E-5</v>
      </c>
      <c r="F41" s="7">
        <f t="shared" si="1"/>
        <v>7.3556507702188245E-5</v>
      </c>
      <c r="G41" s="7">
        <f t="shared" si="1"/>
        <v>6.7003340179724175E-5</v>
      </c>
      <c r="H41" s="7">
        <f t="shared" si="1"/>
        <v>6.0450172657258369E-5</v>
      </c>
      <c r="I41" s="7">
        <f t="shared" si="1"/>
        <v>5.3897005134792564E-5</v>
      </c>
      <c r="J41" s="7">
        <f t="shared" si="1"/>
        <v>4.7343837612326758E-5</v>
      </c>
      <c r="K41" s="7">
        <f t="shared" si="1"/>
        <v>4.0790670089862688E-5</v>
      </c>
      <c r="L41" s="7">
        <f t="shared" si="1"/>
        <v>3.4237502567396882E-5</v>
      </c>
      <c r="M41" s="7">
        <f t="shared" si="1"/>
        <v>2.7684335044931077E-5</v>
      </c>
      <c r="N41" s="7">
        <f t="shared" si="1"/>
        <v>2.1131167522467006E-5</v>
      </c>
      <c r="O41" s="7">
        <f t="shared" si="1"/>
        <v>1.4578000000001201E-5</v>
      </c>
      <c r="P41" s="7">
        <f>TREND($E37:$F37,$E$36:$F$36,P$40)</f>
        <v>1.4222799999999989E-5</v>
      </c>
      <c r="Q41" s="7">
        <f t="shared" ref="Q41:AI41" si="2">TREND($E37:$F37,$E$36:$F$36,Q$40)</f>
        <v>1.3867599999999969E-5</v>
      </c>
      <c r="R41" s="7">
        <f t="shared" si="2"/>
        <v>1.3512399999999949E-5</v>
      </c>
      <c r="S41" s="7">
        <f t="shared" si="2"/>
        <v>1.3157199999999929E-5</v>
      </c>
      <c r="T41" s="7">
        <f t="shared" si="2"/>
        <v>1.2802000000000017E-5</v>
      </c>
      <c r="U41" s="7">
        <f t="shared" si="2"/>
        <v>1.2446799999999997E-5</v>
      </c>
      <c r="V41" s="7">
        <f t="shared" si="2"/>
        <v>1.2091599999999978E-5</v>
      </c>
      <c r="W41" s="7">
        <f t="shared" si="2"/>
        <v>1.1736399999999958E-5</v>
      </c>
      <c r="X41" s="7">
        <f t="shared" si="2"/>
        <v>1.1381199999999938E-5</v>
      </c>
      <c r="Y41" s="7">
        <f t="shared" si="2"/>
        <v>1.1026000000000026E-5</v>
      </c>
      <c r="Z41" s="7">
        <f t="shared" si="2"/>
        <v>1.0670800000000006E-5</v>
      </c>
      <c r="AA41" s="7">
        <f t="shared" si="2"/>
        <v>1.0315599999999986E-5</v>
      </c>
      <c r="AB41" s="7">
        <f t="shared" si="2"/>
        <v>9.9603999999999665E-6</v>
      </c>
      <c r="AC41" s="7">
        <f t="shared" si="2"/>
        <v>9.6051999999999466E-6</v>
      </c>
      <c r="AD41" s="7">
        <f t="shared" si="2"/>
        <v>9.2499999999999267E-6</v>
      </c>
      <c r="AE41" s="7">
        <f t="shared" si="2"/>
        <v>8.8948000000000152E-6</v>
      </c>
      <c r="AF41" s="7">
        <f t="shared" si="2"/>
        <v>8.5395999999999953E-6</v>
      </c>
      <c r="AG41" s="7">
        <f t="shared" si="2"/>
        <v>8.1843999999999754E-6</v>
      </c>
      <c r="AH41" s="7">
        <f t="shared" si="2"/>
        <v>7.8291999999999555E-6</v>
      </c>
      <c r="AI41" s="7">
        <f t="shared" si="2"/>
        <v>7.4739999999999356E-6</v>
      </c>
    </row>
  </sheetData>
  <dataConsolidate/>
  <pageMargins left="0.7" right="0.7" top="0.75" bottom="0.75" header="0.3" footer="0.3"/>
  <pageSetup orientation="portrait"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theme="8"/>
  </sheetPr>
  <dimension ref="A1:F45"/>
  <sheetViews>
    <sheetView workbookViewId="0">
      <selection activeCell="B2" sqref="B2"/>
    </sheetView>
  </sheetViews>
  <sheetFormatPr defaultColWidth="9.140625" defaultRowHeight="15"/>
  <cols>
    <col min="1" max="1" width="22.85546875" customWidth="1"/>
    <col min="2" max="6" width="25.140625" customWidth="1"/>
  </cols>
  <sheetData>
    <row r="1" spans="1:6" s="85" customFormat="1" ht="30">
      <c r="B1" s="85" t="s">
        <v>1080</v>
      </c>
      <c r="C1" s="85" t="s">
        <v>1081</v>
      </c>
      <c r="D1" s="85" t="s">
        <v>1082</v>
      </c>
      <c r="E1" s="85" t="s">
        <v>1083</v>
      </c>
      <c r="F1" s="85" t="s">
        <v>1084</v>
      </c>
    </row>
    <row r="2" spans="1:6">
      <c r="A2" t="s">
        <v>533</v>
      </c>
      <c r="B2" s="7">
        <f>Electricity!$A$8</f>
        <v>1.9962575225771393E-5</v>
      </c>
      <c r="C2">
        <v>0</v>
      </c>
      <c r="D2" s="7">
        <f>Electricity!$F$8</f>
        <v>1.9962575225771393E-5</v>
      </c>
      <c r="E2" s="7">
        <f>Electricity!$G$8</f>
        <v>2.9592554578990306E-5</v>
      </c>
      <c r="F2" s="7">
        <f>Electricity!$C$8</f>
        <v>1.4498081302430124E-5</v>
      </c>
    </row>
    <row r="3" spans="1:6">
      <c r="A3" t="s">
        <v>874</v>
      </c>
      <c r="B3">
        <v>0</v>
      </c>
      <c r="C3" s="7">
        <f>'Coal and Lignite'!B49</f>
        <v>1.9762036528992948E-6</v>
      </c>
      <c r="D3">
        <v>0</v>
      </c>
      <c r="E3">
        <v>0</v>
      </c>
      <c r="F3" s="7">
        <f>C3*'Coal and Lignite'!G20/'Coal and Lignite'!G10</f>
        <v>2.3704768419110269E-6</v>
      </c>
    </row>
    <row r="4" spans="1:6">
      <c r="A4" t="s">
        <v>527</v>
      </c>
      <c r="B4" s="7">
        <f>'Natural Gas'!$C$36</f>
        <v>0</v>
      </c>
      <c r="C4" s="7">
        <f>'Natural Gas'!$C$36</f>
        <v>0</v>
      </c>
      <c r="D4">
        <v>0</v>
      </c>
      <c r="E4">
        <v>0</v>
      </c>
      <c r="F4" s="7">
        <f>'Natural Gas'!$C$36</f>
        <v>0</v>
      </c>
    </row>
    <row r="5" spans="1:6">
      <c r="A5" t="s">
        <v>544</v>
      </c>
      <c r="B5">
        <v>0</v>
      </c>
      <c r="C5" s="7">
        <f>'Nuclear Fuel'!B3</f>
        <v>7.4000000000000001E-7</v>
      </c>
      <c r="D5">
        <v>0</v>
      </c>
      <c r="E5">
        <v>0</v>
      </c>
      <c r="F5">
        <v>0</v>
      </c>
    </row>
    <row r="6" spans="1:6">
      <c r="A6" t="s">
        <v>534</v>
      </c>
      <c r="B6">
        <v>0</v>
      </c>
      <c r="C6" s="7">
        <f>Biomass!$B$16</f>
        <v>2.3976693894636736E-6</v>
      </c>
      <c r="D6" s="7">
        <f>Biomass!$B$16</f>
        <v>2.3976693894636736E-6</v>
      </c>
      <c r="E6" s="7">
        <f>Biomass!$B$16</f>
        <v>2.3976693894636736E-6</v>
      </c>
      <c r="F6" s="7">
        <f>Biomass!$B$16</f>
        <v>2.3976693894636736E-6</v>
      </c>
    </row>
    <row r="7" spans="1:6">
      <c r="A7" t="s">
        <v>528</v>
      </c>
      <c r="B7" s="7">
        <f>'Petro Gasoline &amp; Diesel'!B6</f>
        <v>2.4978810347681078E-5</v>
      </c>
      <c r="C7">
        <v>0</v>
      </c>
      <c r="D7">
        <v>0</v>
      </c>
      <c r="E7">
        <v>0</v>
      </c>
      <c r="F7">
        <v>0</v>
      </c>
    </row>
    <row r="8" spans="1:6">
      <c r="A8" t="s">
        <v>529</v>
      </c>
      <c r="B8" s="7">
        <f>'Petro Gasoline &amp; Diesel'!$B$14</f>
        <v>1.940434135390926E-5</v>
      </c>
      <c r="C8" s="7">
        <f>'Petro Gasoline &amp; Diesel'!$B$14</f>
        <v>1.940434135390926E-5</v>
      </c>
      <c r="D8" s="7">
        <f>Kerosene!$B$32</f>
        <v>1.3092837153855812E-5</v>
      </c>
      <c r="E8" s="7">
        <f>Kerosene!$B$32</f>
        <v>1.3092837153855812E-5</v>
      </c>
      <c r="F8" s="7">
        <f>'Petro Gasoline &amp; Diesel'!$B$14</f>
        <v>1.940434135390926E-5</v>
      </c>
    </row>
    <row r="9" spans="1:6">
      <c r="A9" t="s">
        <v>531</v>
      </c>
      <c r="B9" s="104">
        <f>B7</f>
        <v>2.4978810347681078E-5</v>
      </c>
      <c r="C9">
        <v>0</v>
      </c>
      <c r="D9">
        <v>0</v>
      </c>
      <c r="E9">
        <v>0</v>
      </c>
      <c r="F9">
        <v>0</v>
      </c>
    </row>
    <row r="10" spans="1:6">
      <c r="A10" t="s">
        <v>532</v>
      </c>
      <c r="B10" s="104">
        <f>B8</f>
        <v>1.940434135390926E-5</v>
      </c>
      <c r="C10" s="104">
        <f>C8</f>
        <v>1.940434135390926E-5</v>
      </c>
      <c r="D10" s="104">
        <f>D8</f>
        <v>1.3092837153855812E-5</v>
      </c>
      <c r="E10" s="104">
        <f>E8</f>
        <v>1.3092837153855812E-5</v>
      </c>
      <c r="F10" s="104">
        <f>F8</f>
        <v>1.940434135390926E-5</v>
      </c>
    </row>
    <row r="11" spans="1:6">
      <c r="A11" t="s">
        <v>1085</v>
      </c>
      <c r="B11" s="7">
        <f>'Jet Fuel'!$B$24</f>
        <v>2.547793435977131E-5</v>
      </c>
      <c r="C11">
        <v>0</v>
      </c>
      <c r="D11" s="7">
        <f>Kerosene!B32</f>
        <v>1.3092837153855812E-5</v>
      </c>
      <c r="E11" s="7">
        <f>Kerosene!B32</f>
        <v>1.3092837153855812E-5</v>
      </c>
      <c r="F11">
        <v>0</v>
      </c>
    </row>
    <row r="12" spans="1:6">
      <c r="A12" t="s">
        <v>549</v>
      </c>
      <c r="B12">
        <v>0</v>
      </c>
      <c r="C12">
        <v>0</v>
      </c>
      <c r="D12">
        <v>0</v>
      </c>
      <c r="E12">
        <v>0</v>
      </c>
      <c r="F12">
        <v>0</v>
      </c>
    </row>
    <row r="13" spans="1:6">
      <c r="A13" t="s">
        <v>535</v>
      </c>
      <c r="B13">
        <v>0</v>
      </c>
      <c r="C13" s="7">
        <f>'Coal and Lignite'!$B$29</f>
        <v>1.8905991541657415E-6</v>
      </c>
      <c r="D13">
        <v>0</v>
      </c>
      <c r="E13">
        <v>0</v>
      </c>
      <c r="F13" s="7">
        <f>'Coal and Lignite'!$B$29</f>
        <v>1.8905991541657415E-6</v>
      </c>
    </row>
    <row r="14" spans="1:6" ht="14.25" customHeight="1">
      <c r="A14" t="s">
        <v>536</v>
      </c>
      <c r="B14">
        <v>0</v>
      </c>
      <c r="C14" s="7">
        <f>'Crude Oil'!$B$10</f>
        <v>1.1209844827586207E-5</v>
      </c>
      <c r="D14">
        <v>0</v>
      </c>
      <c r="E14">
        <v>0</v>
      </c>
      <c r="F14" s="7">
        <f>'Crude Oil'!$B$10</f>
        <v>1.1209844827586207E-5</v>
      </c>
    </row>
    <row r="15" spans="1:6">
      <c r="A15" t="s">
        <v>537</v>
      </c>
      <c r="B15">
        <v>0</v>
      </c>
      <c r="C15" s="7">
        <f>'Heavy Fuel Oil'!$B$3</f>
        <v>1.7309999999999999E-5</v>
      </c>
      <c r="D15">
        <v>0</v>
      </c>
      <c r="E15">
        <v>0</v>
      </c>
      <c r="F15" s="7">
        <f>'Heavy Fuel Oil'!$B$3</f>
        <v>1.7309999999999999E-5</v>
      </c>
    </row>
    <row r="16" spans="1:6">
      <c r="A16" t="s">
        <v>538</v>
      </c>
      <c r="B16">
        <v>0</v>
      </c>
      <c r="C16">
        <v>0</v>
      </c>
      <c r="D16" s="7">
        <f>LPG!$B$8</f>
        <v>1.2359791868021951E-5</v>
      </c>
      <c r="E16" s="7">
        <f>LPG!$B$8</f>
        <v>1.2359791868021951E-5</v>
      </c>
      <c r="F16" s="7">
        <f>LPG!$B$8</f>
        <v>1.2359791868021951E-5</v>
      </c>
    </row>
    <row r="17" spans="1:6">
      <c r="A17" t="s">
        <v>539</v>
      </c>
      <c r="B17">
        <v>0</v>
      </c>
      <c r="C17" s="7">
        <f>'Municipal Solid Waste'!$B$5</f>
        <v>2.0261479263456279E-6</v>
      </c>
      <c r="D17">
        <v>0</v>
      </c>
      <c r="E17">
        <v>0</v>
      </c>
      <c r="F17" s="7">
        <f>'Municipal Solid Waste'!$B$5</f>
        <v>2.0261479263456279E-6</v>
      </c>
    </row>
    <row r="18" spans="1:6">
      <c r="A18" s="55"/>
    </row>
    <row r="39" spans="1:5">
      <c r="A39" s="55" t="s">
        <v>1086</v>
      </c>
    </row>
    <row r="40" spans="1:5">
      <c r="A40" s="55" t="s">
        <v>1087</v>
      </c>
    </row>
    <row r="44" spans="1:5">
      <c r="E44" s="55" t="s">
        <v>1086</v>
      </c>
    </row>
    <row r="45" spans="1:5">
      <c r="E45" s="55" t="s">
        <v>1088</v>
      </c>
    </row>
  </sheetData>
  <pageMargins left="0.7" right="0.7" top="0.75" bottom="0.75" header="0.3" footer="0.3"/>
  <pageSetup orientation="portrait" horizontalDpi="1200" verticalDpi="1200" r:id="rId1"/>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tabColor theme="8"/>
  </sheetPr>
  <dimension ref="A1:AI160"/>
  <sheetViews>
    <sheetView topLeftCell="A9" workbookViewId="0"/>
  </sheetViews>
  <sheetFormatPr defaultColWidth="9" defaultRowHeight="15" customHeight="1"/>
  <cols>
    <col min="1" max="1" width="19.42578125" bestFit="1" customWidth="1"/>
    <col min="2" max="2" width="42.7109375" customWidth="1"/>
  </cols>
  <sheetData>
    <row r="1" spans="1:35" ht="15" customHeight="1" thickBot="1">
      <c r="B1" s="24" t="s">
        <v>1089</v>
      </c>
      <c r="C1" s="25">
        <v>2019</v>
      </c>
      <c r="D1" s="25">
        <v>2020</v>
      </c>
      <c r="E1" s="25">
        <v>2021</v>
      </c>
      <c r="F1" s="25">
        <v>2022</v>
      </c>
      <c r="G1" s="25">
        <v>2023</v>
      </c>
      <c r="H1" s="25">
        <v>2024</v>
      </c>
      <c r="I1" s="25">
        <v>2025</v>
      </c>
      <c r="J1" s="25">
        <v>2026</v>
      </c>
      <c r="K1" s="25">
        <v>2027</v>
      </c>
      <c r="L1" s="25">
        <v>2028</v>
      </c>
      <c r="M1" s="25">
        <v>2029</v>
      </c>
      <c r="N1" s="25">
        <v>2030</v>
      </c>
      <c r="O1" s="25">
        <v>2031</v>
      </c>
      <c r="P1" s="25">
        <v>2032</v>
      </c>
      <c r="Q1" s="25">
        <v>2033</v>
      </c>
      <c r="R1" s="25">
        <v>2034</v>
      </c>
      <c r="S1" s="25">
        <v>2035</v>
      </c>
      <c r="T1" s="25">
        <v>2036</v>
      </c>
      <c r="U1" s="25">
        <v>2037</v>
      </c>
      <c r="V1" s="25">
        <v>2038</v>
      </c>
      <c r="W1" s="25">
        <v>2039</v>
      </c>
      <c r="X1" s="25">
        <v>2040</v>
      </c>
      <c r="Y1" s="25">
        <v>2041</v>
      </c>
      <c r="Z1" s="25">
        <v>2042</v>
      </c>
      <c r="AA1" s="25">
        <v>2043</v>
      </c>
      <c r="AB1" s="25">
        <v>2044</v>
      </c>
      <c r="AC1" s="25">
        <v>2045</v>
      </c>
      <c r="AD1" s="25">
        <v>2046</v>
      </c>
      <c r="AE1" s="25">
        <v>2047</v>
      </c>
      <c r="AF1" s="25">
        <v>2048</v>
      </c>
      <c r="AG1" s="25">
        <v>2049</v>
      </c>
      <c r="AH1" s="25">
        <v>2050</v>
      </c>
    </row>
    <row r="2" spans="1:35" ht="15" customHeight="1" thickTop="1">
      <c r="C2" s="13"/>
      <c r="D2" s="13"/>
      <c r="E2" s="13"/>
      <c r="F2" s="13"/>
      <c r="G2" s="13"/>
    </row>
    <row r="3" spans="1:35" ht="15" customHeight="1">
      <c r="C3" s="13" t="s">
        <v>612</v>
      </c>
      <c r="D3" s="13" t="s">
        <v>1090</v>
      </c>
      <c r="E3" s="13"/>
      <c r="F3" s="13"/>
      <c r="G3" s="13"/>
    </row>
    <row r="4" spans="1:35" ht="15" customHeight="1">
      <c r="C4" s="13" t="s">
        <v>613</v>
      </c>
      <c r="D4" s="13" t="s">
        <v>1091</v>
      </c>
      <c r="E4" s="13"/>
      <c r="F4" s="13"/>
      <c r="G4" s="13" t="s">
        <v>615</v>
      </c>
    </row>
    <row r="5" spans="1:35" ht="15" customHeight="1">
      <c r="C5" s="13" t="s">
        <v>616</v>
      </c>
      <c r="D5" s="13" t="s">
        <v>1092</v>
      </c>
      <c r="E5" s="13"/>
      <c r="F5" s="13"/>
      <c r="G5" s="13"/>
    </row>
    <row r="6" spans="1:35" ht="15" customHeight="1">
      <c r="C6" s="13" t="s">
        <v>618</v>
      </c>
      <c r="D6" s="13"/>
      <c r="E6" s="13" t="s">
        <v>1093</v>
      </c>
      <c r="F6" s="13"/>
      <c r="G6" s="13"/>
    </row>
    <row r="10" spans="1:35" ht="15" customHeight="1">
      <c r="A10" s="14" t="s">
        <v>1094</v>
      </c>
      <c r="B10" s="26" t="s">
        <v>1095</v>
      </c>
    </row>
    <row r="11" spans="1:35" ht="15" customHeight="1">
      <c r="B11" s="24" t="s">
        <v>1096</v>
      </c>
    </row>
    <row r="12" spans="1:35" ht="15" customHeight="1">
      <c r="B12" s="24"/>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t="s">
        <v>1097</v>
      </c>
    </row>
    <row r="13" spans="1:35" ht="15" customHeight="1" thickBot="1">
      <c r="B13" s="25" t="s">
        <v>1098</v>
      </c>
      <c r="C13" s="25">
        <v>2019</v>
      </c>
      <c r="D13" s="25">
        <v>2020</v>
      </c>
      <c r="E13" s="25">
        <v>2021</v>
      </c>
      <c r="F13" s="25">
        <v>2022</v>
      </c>
      <c r="G13" s="25">
        <v>2023</v>
      </c>
      <c r="H13" s="25">
        <v>2024</v>
      </c>
      <c r="I13" s="25">
        <v>2025</v>
      </c>
      <c r="J13" s="25">
        <v>2026</v>
      </c>
      <c r="K13" s="25">
        <v>2027</v>
      </c>
      <c r="L13" s="25">
        <v>2028</v>
      </c>
      <c r="M13" s="25">
        <v>2029</v>
      </c>
      <c r="N13" s="25">
        <v>2030</v>
      </c>
      <c r="O13" s="25">
        <v>2031</v>
      </c>
      <c r="P13" s="25">
        <v>2032</v>
      </c>
      <c r="Q13" s="25">
        <v>2033</v>
      </c>
      <c r="R13" s="25">
        <v>2034</v>
      </c>
      <c r="S13" s="25">
        <v>2035</v>
      </c>
      <c r="T13" s="25">
        <v>2036</v>
      </c>
      <c r="U13" s="25">
        <v>2037</v>
      </c>
      <c r="V13" s="25">
        <v>2038</v>
      </c>
      <c r="W13" s="25">
        <v>2039</v>
      </c>
      <c r="X13" s="25">
        <v>2040</v>
      </c>
      <c r="Y13" s="25">
        <v>2041</v>
      </c>
      <c r="Z13" s="25">
        <v>2042</v>
      </c>
      <c r="AA13" s="25">
        <v>2043</v>
      </c>
      <c r="AB13" s="25">
        <v>2044</v>
      </c>
      <c r="AC13" s="25">
        <v>2045</v>
      </c>
      <c r="AD13" s="25">
        <v>2046</v>
      </c>
      <c r="AE13" s="25">
        <v>2047</v>
      </c>
      <c r="AF13" s="25">
        <v>2048</v>
      </c>
      <c r="AG13" s="25">
        <v>2049</v>
      </c>
      <c r="AH13" s="25">
        <v>2050</v>
      </c>
      <c r="AI13" s="25">
        <v>2050</v>
      </c>
    </row>
    <row r="14" spans="1:35" ht="15" customHeight="1" thickTop="1"/>
    <row r="15" spans="1:35" ht="15" customHeight="1">
      <c r="B15" s="27" t="s">
        <v>1099</v>
      </c>
    </row>
    <row r="16" spans="1:35" ht="15" customHeight="1">
      <c r="A16" s="14" t="s">
        <v>1100</v>
      </c>
      <c r="B16" s="28" t="s">
        <v>1101</v>
      </c>
      <c r="C16" s="10">
        <v>21.37</v>
      </c>
      <c r="D16" s="10">
        <v>21.1</v>
      </c>
      <c r="E16" s="10">
        <v>21.47</v>
      </c>
      <c r="F16" s="10">
        <v>22.18</v>
      </c>
      <c r="G16" s="10">
        <v>22.88</v>
      </c>
      <c r="H16" s="10">
        <v>23.65</v>
      </c>
      <c r="I16" s="10">
        <v>24.63</v>
      </c>
      <c r="J16" s="10">
        <v>25.69</v>
      </c>
      <c r="K16" s="10">
        <v>26.54</v>
      </c>
      <c r="L16" s="10">
        <v>27.19</v>
      </c>
      <c r="M16" s="10">
        <v>27.65</v>
      </c>
      <c r="N16" s="10">
        <v>28.04</v>
      </c>
      <c r="O16" s="10">
        <v>28.19</v>
      </c>
      <c r="P16" s="10">
        <v>28.35</v>
      </c>
      <c r="Q16" s="10">
        <v>28.67</v>
      </c>
      <c r="R16" s="10">
        <v>29</v>
      </c>
      <c r="S16" s="10">
        <v>29.37</v>
      </c>
      <c r="T16" s="10">
        <v>29.78</v>
      </c>
      <c r="U16" s="10">
        <v>30.23</v>
      </c>
      <c r="V16" s="10">
        <v>30.69</v>
      </c>
      <c r="W16" s="10">
        <v>31.13</v>
      </c>
      <c r="X16" s="10">
        <v>31.54</v>
      </c>
      <c r="Y16" s="10">
        <v>31.93</v>
      </c>
      <c r="Z16" s="10">
        <v>32.409999999999997</v>
      </c>
      <c r="AA16" s="10">
        <v>32.85</v>
      </c>
      <c r="AB16" s="10">
        <v>33.28</v>
      </c>
      <c r="AC16" s="10">
        <v>33.71</v>
      </c>
      <c r="AD16" s="10">
        <v>34.119999999999997</v>
      </c>
      <c r="AE16" s="10">
        <v>34.6</v>
      </c>
      <c r="AF16" s="10">
        <v>35.1</v>
      </c>
      <c r="AG16" s="10">
        <v>35.56</v>
      </c>
      <c r="AH16" s="10">
        <v>36</v>
      </c>
      <c r="AI16" s="9">
        <v>1.7000000000000001E-2</v>
      </c>
    </row>
    <row r="17" spans="1:35" ht="15" customHeight="1">
      <c r="A17" s="14" t="s">
        <v>1102</v>
      </c>
      <c r="B17" s="28" t="s">
        <v>1103</v>
      </c>
      <c r="C17" s="10">
        <v>21.89</v>
      </c>
      <c r="D17" s="10">
        <v>21.3</v>
      </c>
      <c r="E17" s="10">
        <v>21.63</v>
      </c>
      <c r="F17" s="10">
        <v>22.21</v>
      </c>
      <c r="G17" s="10">
        <v>22.61</v>
      </c>
      <c r="H17" s="10">
        <v>23.27</v>
      </c>
      <c r="I17" s="10">
        <v>23.71</v>
      </c>
      <c r="J17" s="10">
        <v>24.07</v>
      </c>
      <c r="K17" s="10">
        <v>24.1</v>
      </c>
      <c r="L17" s="10">
        <v>24.44</v>
      </c>
      <c r="M17" s="10">
        <v>24.64</v>
      </c>
      <c r="N17" s="10">
        <v>24.76</v>
      </c>
      <c r="O17" s="10">
        <v>25.03</v>
      </c>
      <c r="P17" s="10">
        <v>25.2</v>
      </c>
      <c r="Q17" s="10">
        <v>25.52</v>
      </c>
      <c r="R17" s="10">
        <v>25.74</v>
      </c>
      <c r="S17" s="10">
        <v>25.95</v>
      </c>
      <c r="T17" s="10">
        <v>26.19</v>
      </c>
      <c r="U17" s="10">
        <v>26.35</v>
      </c>
      <c r="V17" s="10">
        <v>26.56</v>
      </c>
      <c r="W17" s="10">
        <v>26.78</v>
      </c>
      <c r="X17" s="10">
        <v>26.79</v>
      </c>
      <c r="Y17" s="10">
        <v>26.98</v>
      </c>
      <c r="Z17" s="10">
        <v>27.35</v>
      </c>
      <c r="AA17" s="10">
        <v>27.51</v>
      </c>
      <c r="AB17" s="10">
        <v>27.71</v>
      </c>
      <c r="AC17" s="10">
        <v>28.06</v>
      </c>
      <c r="AD17" s="10">
        <v>28.11</v>
      </c>
      <c r="AE17" s="10">
        <v>28.36</v>
      </c>
      <c r="AF17" s="10">
        <v>28.63</v>
      </c>
      <c r="AG17" s="10">
        <v>28.81</v>
      </c>
      <c r="AH17" s="10">
        <v>28.94</v>
      </c>
      <c r="AI17" s="9">
        <v>8.9999999999999993E-3</v>
      </c>
    </row>
    <row r="18" spans="1:35" ht="15" customHeight="1">
      <c r="A18" s="14" t="s">
        <v>1104</v>
      </c>
      <c r="B18" s="28" t="s">
        <v>1105</v>
      </c>
      <c r="C18" s="10">
        <v>10.4</v>
      </c>
      <c r="D18" s="10">
        <v>10.01</v>
      </c>
      <c r="E18" s="10">
        <v>10.14</v>
      </c>
      <c r="F18" s="10">
        <v>10.06</v>
      </c>
      <c r="G18" s="10">
        <v>10.029999999999999</v>
      </c>
      <c r="H18" s="10">
        <v>10.06</v>
      </c>
      <c r="I18" s="10">
        <v>10.19</v>
      </c>
      <c r="J18" s="10">
        <v>10.38</v>
      </c>
      <c r="K18" s="10">
        <v>10.54</v>
      </c>
      <c r="L18" s="10">
        <v>10.65</v>
      </c>
      <c r="M18" s="10">
        <v>10.71</v>
      </c>
      <c r="N18" s="10">
        <v>10.98</v>
      </c>
      <c r="O18" s="10">
        <v>10.98</v>
      </c>
      <c r="P18" s="10">
        <v>11.02</v>
      </c>
      <c r="Q18" s="10">
        <v>11.16</v>
      </c>
      <c r="R18" s="10">
        <v>11.24</v>
      </c>
      <c r="S18" s="10">
        <v>11.27</v>
      </c>
      <c r="T18" s="10">
        <v>11.28</v>
      </c>
      <c r="U18" s="10">
        <v>11.35</v>
      </c>
      <c r="V18" s="10">
        <v>11.41</v>
      </c>
      <c r="W18" s="10">
        <v>11.45</v>
      </c>
      <c r="X18" s="10">
        <v>11.48</v>
      </c>
      <c r="Y18" s="10">
        <v>11.52</v>
      </c>
      <c r="Z18" s="10">
        <v>11.56</v>
      </c>
      <c r="AA18" s="10">
        <v>11.6</v>
      </c>
      <c r="AB18" s="10">
        <v>11.63</v>
      </c>
      <c r="AC18" s="10">
        <v>11.69</v>
      </c>
      <c r="AD18" s="10">
        <v>11.75</v>
      </c>
      <c r="AE18" s="10">
        <v>11.82</v>
      </c>
      <c r="AF18" s="10">
        <v>11.87</v>
      </c>
      <c r="AG18" s="10">
        <v>11.94</v>
      </c>
      <c r="AH18" s="10">
        <v>12</v>
      </c>
      <c r="AI18" s="9">
        <v>5.0000000000000001E-3</v>
      </c>
    </row>
    <row r="19" spans="1:35" ht="15" customHeight="1">
      <c r="A19" s="14" t="s">
        <v>1106</v>
      </c>
      <c r="B19" s="28" t="s">
        <v>1107</v>
      </c>
      <c r="C19" s="10">
        <v>36.81</v>
      </c>
      <c r="D19" s="10">
        <v>36.33</v>
      </c>
      <c r="E19" s="10">
        <v>36.520000000000003</v>
      </c>
      <c r="F19" s="10">
        <v>36.57</v>
      </c>
      <c r="G19" s="10">
        <v>36.770000000000003</v>
      </c>
      <c r="H19" s="10">
        <v>37.159999999999997</v>
      </c>
      <c r="I19" s="10">
        <v>37.69</v>
      </c>
      <c r="J19" s="10">
        <v>38.17</v>
      </c>
      <c r="K19" s="10">
        <v>38.43</v>
      </c>
      <c r="L19" s="10">
        <v>38.380000000000003</v>
      </c>
      <c r="M19" s="10">
        <v>38.25</v>
      </c>
      <c r="N19" s="10">
        <v>38.270000000000003</v>
      </c>
      <c r="O19" s="10">
        <v>38.19</v>
      </c>
      <c r="P19" s="10">
        <v>38.1</v>
      </c>
      <c r="Q19" s="10">
        <v>38.229999999999997</v>
      </c>
      <c r="R19" s="10">
        <v>38.28</v>
      </c>
      <c r="S19" s="10">
        <v>38.1</v>
      </c>
      <c r="T19" s="10">
        <v>37.99</v>
      </c>
      <c r="U19" s="10">
        <v>37.869999999999997</v>
      </c>
      <c r="V19" s="10">
        <v>37.909999999999997</v>
      </c>
      <c r="W19" s="10">
        <v>37.799999999999997</v>
      </c>
      <c r="X19" s="10">
        <v>37.64</v>
      </c>
      <c r="Y19" s="10">
        <v>37.57</v>
      </c>
      <c r="Z19" s="10">
        <v>37.46</v>
      </c>
      <c r="AA19" s="10">
        <v>37.36</v>
      </c>
      <c r="AB19" s="10">
        <v>37.35</v>
      </c>
      <c r="AC19" s="10">
        <v>37.28</v>
      </c>
      <c r="AD19" s="10">
        <v>37.159999999999997</v>
      </c>
      <c r="AE19" s="10">
        <v>37.14</v>
      </c>
      <c r="AF19" s="10">
        <v>37.03</v>
      </c>
      <c r="AG19" s="10">
        <v>36.83</v>
      </c>
      <c r="AH19" s="10">
        <v>36.68</v>
      </c>
      <c r="AI19" s="9">
        <v>0</v>
      </c>
    </row>
    <row r="21" spans="1:35" ht="15" customHeight="1">
      <c r="B21" s="27" t="s">
        <v>1108</v>
      </c>
    </row>
    <row r="22" spans="1:35" ht="15" customHeight="1">
      <c r="A22" s="14" t="s">
        <v>1109</v>
      </c>
      <c r="B22" s="28" t="s">
        <v>1101</v>
      </c>
      <c r="C22" s="10">
        <v>17.53</v>
      </c>
      <c r="D22" s="10">
        <v>16.46</v>
      </c>
      <c r="E22" s="10">
        <v>16.899999999999999</v>
      </c>
      <c r="F22" s="10">
        <v>17.64</v>
      </c>
      <c r="G22" s="10">
        <v>18.149999999999999</v>
      </c>
      <c r="H22" s="10">
        <v>18.71</v>
      </c>
      <c r="I22" s="10">
        <v>19.489999999999998</v>
      </c>
      <c r="J22" s="10">
        <v>20.25</v>
      </c>
      <c r="K22" s="10">
        <v>20.67</v>
      </c>
      <c r="L22" s="10">
        <v>20.92</v>
      </c>
      <c r="M22" s="10">
        <v>21.03</v>
      </c>
      <c r="N22" s="10">
        <v>21.18</v>
      </c>
      <c r="O22" s="10">
        <v>21.19</v>
      </c>
      <c r="P22" s="10">
        <v>21.27</v>
      </c>
      <c r="Q22" s="10">
        <v>21.56</v>
      </c>
      <c r="R22" s="10">
        <v>21.81</v>
      </c>
      <c r="S22" s="10">
        <v>22.07</v>
      </c>
      <c r="T22" s="10">
        <v>22.36</v>
      </c>
      <c r="U22" s="10">
        <v>22.67</v>
      </c>
      <c r="V22" s="10">
        <v>22.97</v>
      </c>
      <c r="W22" s="10">
        <v>23.23</v>
      </c>
      <c r="X22" s="10">
        <v>23.46</v>
      </c>
      <c r="Y22" s="10">
        <v>23.68</v>
      </c>
      <c r="Z22" s="10">
        <v>24.02</v>
      </c>
      <c r="AA22" s="10">
        <v>24.28</v>
      </c>
      <c r="AB22" s="10">
        <v>24.53</v>
      </c>
      <c r="AC22" s="10">
        <v>24.79</v>
      </c>
      <c r="AD22" s="10">
        <v>25.03</v>
      </c>
      <c r="AE22" s="10">
        <v>25.35</v>
      </c>
      <c r="AF22" s="10">
        <v>25.68</v>
      </c>
      <c r="AG22" s="10">
        <v>25.94</v>
      </c>
      <c r="AH22" s="10">
        <v>26.18</v>
      </c>
      <c r="AI22" s="9">
        <v>1.2999999999999999E-2</v>
      </c>
    </row>
    <row r="23" spans="1:35" ht="15" customHeight="1">
      <c r="A23" s="14" t="s">
        <v>1110</v>
      </c>
      <c r="B23" s="28" t="s">
        <v>1103</v>
      </c>
      <c r="C23" s="10">
        <v>21.97</v>
      </c>
      <c r="D23" s="10">
        <v>21.38</v>
      </c>
      <c r="E23" s="10">
        <v>20.73</v>
      </c>
      <c r="F23" s="10">
        <v>20.32</v>
      </c>
      <c r="G23" s="10">
        <v>19.739999999999998</v>
      </c>
      <c r="H23" s="10">
        <v>19.41</v>
      </c>
      <c r="I23" s="10">
        <v>18.84</v>
      </c>
      <c r="J23" s="10">
        <v>19.22</v>
      </c>
      <c r="K23" s="10">
        <v>19.260000000000002</v>
      </c>
      <c r="L23" s="10">
        <v>19.600000000000001</v>
      </c>
      <c r="M23" s="10">
        <v>19.809999999999999</v>
      </c>
      <c r="N23" s="10">
        <v>20.23</v>
      </c>
      <c r="O23" s="10">
        <v>20.5</v>
      </c>
      <c r="P23" s="10">
        <v>20.67</v>
      </c>
      <c r="Q23" s="10">
        <v>21.06</v>
      </c>
      <c r="R23" s="10">
        <v>21.27</v>
      </c>
      <c r="S23" s="10">
        <v>21.49</v>
      </c>
      <c r="T23" s="10">
        <v>21.75</v>
      </c>
      <c r="U23" s="10">
        <v>21.9</v>
      </c>
      <c r="V23" s="10">
        <v>22.11</v>
      </c>
      <c r="W23" s="10">
        <v>22.35</v>
      </c>
      <c r="X23" s="10">
        <v>22.36</v>
      </c>
      <c r="Y23" s="10">
        <v>22.56</v>
      </c>
      <c r="Z23" s="10">
        <v>22.93</v>
      </c>
      <c r="AA23" s="10">
        <v>23.1</v>
      </c>
      <c r="AB23" s="10">
        <v>23.3</v>
      </c>
      <c r="AC23" s="10">
        <v>23.67</v>
      </c>
      <c r="AD23" s="10">
        <v>23.72</v>
      </c>
      <c r="AE23" s="10">
        <v>23.99</v>
      </c>
      <c r="AF23" s="10">
        <v>24.26</v>
      </c>
      <c r="AG23" s="10">
        <v>24.45</v>
      </c>
      <c r="AH23" s="10">
        <v>24.6</v>
      </c>
      <c r="AI23" s="9">
        <v>4.0000000000000001E-3</v>
      </c>
    </row>
    <row r="24" spans="1:35" ht="15" customHeight="1">
      <c r="A24" s="14" t="s">
        <v>1111</v>
      </c>
      <c r="B24" s="28" t="s">
        <v>1112</v>
      </c>
      <c r="C24" s="10">
        <v>6.36</v>
      </c>
      <c r="D24" s="10">
        <v>3.62</v>
      </c>
      <c r="E24" s="10">
        <v>5.09</v>
      </c>
      <c r="F24" s="10">
        <v>6.3</v>
      </c>
      <c r="G24" s="10">
        <v>7.47</v>
      </c>
      <c r="H24" s="10">
        <v>8.75</v>
      </c>
      <c r="I24" s="10">
        <v>10.1</v>
      </c>
      <c r="J24" s="10">
        <v>10.09</v>
      </c>
      <c r="K24" s="10">
        <v>10.46</v>
      </c>
      <c r="L24" s="10">
        <v>10.39</v>
      </c>
      <c r="M24" s="10">
        <v>10.83</v>
      </c>
      <c r="N24" s="10">
        <v>10.98</v>
      </c>
      <c r="O24" s="10">
        <v>11.3</v>
      </c>
      <c r="P24" s="10">
        <v>11.4</v>
      </c>
      <c r="Q24" s="10">
        <v>11.66</v>
      </c>
      <c r="R24" s="10">
        <v>11.76</v>
      </c>
      <c r="S24" s="10">
        <v>12</v>
      </c>
      <c r="T24" s="10">
        <v>12.23</v>
      </c>
      <c r="U24" s="10">
        <v>12.36</v>
      </c>
      <c r="V24" s="10">
        <v>12.55</v>
      </c>
      <c r="W24" s="10">
        <v>12.85</v>
      </c>
      <c r="X24" s="10">
        <v>13.17</v>
      </c>
      <c r="Y24" s="10">
        <v>13.49</v>
      </c>
      <c r="Z24" s="10">
        <v>13.69</v>
      </c>
      <c r="AA24" s="10">
        <v>13.91</v>
      </c>
      <c r="AB24" s="10">
        <v>14.06</v>
      </c>
      <c r="AC24" s="10">
        <v>14.14</v>
      </c>
      <c r="AD24" s="10">
        <v>14.48</v>
      </c>
      <c r="AE24" s="10">
        <v>14.52</v>
      </c>
      <c r="AF24" s="10">
        <v>14.68</v>
      </c>
      <c r="AG24" s="10">
        <v>14.89</v>
      </c>
      <c r="AH24" s="10">
        <v>15.22</v>
      </c>
      <c r="AI24" s="9">
        <v>2.9000000000000001E-2</v>
      </c>
    </row>
    <row r="25" spans="1:35" ht="15" customHeight="1">
      <c r="A25" s="14" t="s">
        <v>1113</v>
      </c>
      <c r="B25" s="28" t="s">
        <v>1105</v>
      </c>
      <c r="C25" s="10">
        <v>7.52</v>
      </c>
      <c r="D25" s="10">
        <v>7.16</v>
      </c>
      <c r="E25" s="10">
        <v>7.3</v>
      </c>
      <c r="F25" s="10">
        <v>7.32</v>
      </c>
      <c r="G25" s="10">
        <v>7.38</v>
      </c>
      <c r="H25" s="10">
        <v>7.5</v>
      </c>
      <c r="I25" s="10">
        <v>7.72</v>
      </c>
      <c r="J25" s="10">
        <v>7.86</v>
      </c>
      <c r="K25" s="10">
        <v>7.99</v>
      </c>
      <c r="L25" s="10">
        <v>8.06</v>
      </c>
      <c r="M25" s="10">
        <v>8.08</v>
      </c>
      <c r="N25" s="10">
        <v>8.25</v>
      </c>
      <c r="O25" s="10">
        <v>8.2200000000000006</v>
      </c>
      <c r="P25" s="10">
        <v>8.24</v>
      </c>
      <c r="Q25" s="10">
        <v>8.34</v>
      </c>
      <c r="R25" s="10">
        <v>8.4</v>
      </c>
      <c r="S25" s="10">
        <v>8.41</v>
      </c>
      <c r="T25" s="10">
        <v>8.4</v>
      </c>
      <c r="U25" s="10">
        <v>8.4499999999999993</v>
      </c>
      <c r="V25" s="10">
        <v>8.49</v>
      </c>
      <c r="W25" s="10">
        <v>8.51</v>
      </c>
      <c r="X25" s="10">
        <v>8.52</v>
      </c>
      <c r="Y25" s="10">
        <v>8.5500000000000007</v>
      </c>
      <c r="Z25" s="10">
        <v>8.58</v>
      </c>
      <c r="AA25" s="10">
        <v>8.6</v>
      </c>
      <c r="AB25" s="10">
        <v>8.6199999999999992</v>
      </c>
      <c r="AC25" s="10">
        <v>8.66</v>
      </c>
      <c r="AD25" s="10">
        <v>8.6999999999999993</v>
      </c>
      <c r="AE25" s="10">
        <v>8.76</v>
      </c>
      <c r="AF25" s="10">
        <v>8.7899999999999991</v>
      </c>
      <c r="AG25" s="10">
        <v>8.85</v>
      </c>
      <c r="AH25" s="10">
        <v>8.89</v>
      </c>
      <c r="AI25" s="9">
        <v>5.0000000000000001E-3</v>
      </c>
    </row>
    <row r="26" spans="1:35" ht="15" customHeight="1">
      <c r="A26" s="14" t="s">
        <v>1114</v>
      </c>
      <c r="B26" s="28" t="s">
        <v>1107</v>
      </c>
      <c r="C26" s="10">
        <v>30.83</v>
      </c>
      <c r="D26" s="10">
        <v>30.22</v>
      </c>
      <c r="E26" s="10">
        <v>29.92</v>
      </c>
      <c r="F26" s="10">
        <v>29.87</v>
      </c>
      <c r="G26" s="10">
        <v>29.84</v>
      </c>
      <c r="H26" s="10">
        <v>30.01</v>
      </c>
      <c r="I26" s="10">
        <v>30.44</v>
      </c>
      <c r="J26" s="10">
        <v>30.81</v>
      </c>
      <c r="K26" s="10">
        <v>30.94</v>
      </c>
      <c r="L26" s="10">
        <v>30.75</v>
      </c>
      <c r="M26" s="10">
        <v>30.49</v>
      </c>
      <c r="N26" s="10">
        <v>30.43</v>
      </c>
      <c r="O26" s="10">
        <v>30.25</v>
      </c>
      <c r="P26" s="10">
        <v>30</v>
      </c>
      <c r="Q26" s="10">
        <v>30.09</v>
      </c>
      <c r="R26" s="10">
        <v>30.07</v>
      </c>
      <c r="S26" s="10">
        <v>29.83</v>
      </c>
      <c r="T26" s="10">
        <v>29.7</v>
      </c>
      <c r="U26" s="10">
        <v>29.54</v>
      </c>
      <c r="V26" s="10">
        <v>29.59</v>
      </c>
      <c r="W26" s="10">
        <v>29.46</v>
      </c>
      <c r="X26" s="10">
        <v>29.24</v>
      </c>
      <c r="Y26" s="10">
        <v>29.18</v>
      </c>
      <c r="Z26" s="10">
        <v>29.1</v>
      </c>
      <c r="AA26" s="10">
        <v>28.94</v>
      </c>
      <c r="AB26" s="10">
        <v>28.92</v>
      </c>
      <c r="AC26" s="10">
        <v>28.82</v>
      </c>
      <c r="AD26" s="10">
        <v>28.69</v>
      </c>
      <c r="AE26" s="10">
        <v>28.68</v>
      </c>
      <c r="AF26" s="10">
        <v>28.56</v>
      </c>
      <c r="AG26" s="10">
        <v>28.39</v>
      </c>
      <c r="AH26" s="10">
        <v>28.27</v>
      </c>
      <c r="AI26" s="9">
        <v>-3.0000000000000001E-3</v>
      </c>
    </row>
    <row r="28" spans="1:35" ht="15" customHeight="1">
      <c r="B28" s="27" t="s">
        <v>1115</v>
      </c>
    </row>
    <row r="29" spans="1:35" ht="15" customHeight="1">
      <c r="A29" s="14" t="s">
        <v>1116</v>
      </c>
      <c r="B29" s="28" t="s">
        <v>1101</v>
      </c>
      <c r="C29" s="10">
        <v>12.66</v>
      </c>
      <c r="D29" s="10">
        <v>11.56</v>
      </c>
      <c r="E29" s="10">
        <v>12.12</v>
      </c>
      <c r="F29" s="10">
        <v>12.9</v>
      </c>
      <c r="G29" s="10">
        <v>13.38</v>
      </c>
      <c r="H29" s="10">
        <v>13.92</v>
      </c>
      <c r="I29" s="10">
        <v>14.72</v>
      </c>
      <c r="J29" s="10">
        <v>15.49</v>
      </c>
      <c r="K29" s="10">
        <v>15.87</v>
      </c>
      <c r="L29" s="10">
        <v>16.09</v>
      </c>
      <c r="M29" s="10">
        <v>16.190000000000001</v>
      </c>
      <c r="N29" s="10">
        <v>16.11</v>
      </c>
      <c r="O29" s="10">
        <v>16.13</v>
      </c>
      <c r="P29" s="10">
        <v>16.22</v>
      </c>
      <c r="Q29" s="10">
        <v>16.52</v>
      </c>
      <c r="R29" s="10">
        <v>16.78</v>
      </c>
      <c r="S29" s="10">
        <v>17.04</v>
      </c>
      <c r="T29" s="10">
        <v>17.350000000000001</v>
      </c>
      <c r="U29" s="10">
        <v>17.68</v>
      </c>
      <c r="V29" s="10">
        <v>17.98</v>
      </c>
      <c r="W29" s="10">
        <v>18.260000000000002</v>
      </c>
      <c r="X29" s="10">
        <v>18.5</v>
      </c>
      <c r="Y29" s="10">
        <v>18.73</v>
      </c>
      <c r="Z29" s="10">
        <v>19.100000000000001</v>
      </c>
      <c r="AA29" s="10">
        <v>19.37</v>
      </c>
      <c r="AB29" s="10">
        <v>19.64</v>
      </c>
      <c r="AC29" s="10">
        <v>19.920000000000002</v>
      </c>
      <c r="AD29" s="10">
        <v>20.18</v>
      </c>
      <c r="AE29" s="10">
        <v>20.54</v>
      </c>
      <c r="AF29" s="10">
        <v>20.9</v>
      </c>
      <c r="AG29" s="10">
        <v>21.17</v>
      </c>
      <c r="AH29" s="10">
        <v>21.42</v>
      </c>
      <c r="AI29" s="9">
        <v>1.7000000000000001E-2</v>
      </c>
    </row>
    <row r="30" spans="1:35" ht="15" customHeight="1">
      <c r="A30" s="14" t="s">
        <v>1117</v>
      </c>
      <c r="B30" s="28" t="s">
        <v>1103</v>
      </c>
      <c r="C30" s="10">
        <v>21.89</v>
      </c>
      <c r="D30" s="10">
        <v>21.3</v>
      </c>
      <c r="E30" s="10">
        <v>20.68</v>
      </c>
      <c r="F30" s="10">
        <v>20.29</v>
      </c>
      <c r="G30" s="10">
        <v>19.72</v>
      </c>
      <c r="H30" s="10">
        <v>19.420000000000002</v>
      </c>
      <c r="I30" s="10">
        <v>18.850000000000001</v>
      </c>
      <c r="J30" s="10">
        <v>19.25</v>
      </c>
      <c r="K30" s="10">
        <v>19.3</v>
      </c>
      <c r="L30" s="10">
        <v>19.649999999999999</v>
      </c>
      <c r="M30" s="10">
        <v>19.86</v>
      </c>
      <c r="N30" s="10">
        <v>19.989999999999998</v>
      </c>
      <c r="O30" s="10">
        <v>20.260000000000002</v>
      </c>
      <c r="P30" s="10">
        <v>20.440000000000001</v>
      </c>
      <c r="Q30" s="10">
        <v>20.8</v>
      </c>
      <c r="R30" s="10">
        <v>21.01</v>
      </c>
      <c r="S30" s="10">
        <v>21.24</v>
      </c>
      <c r="T30" s="10">
        <v>21.5</v>
      </c>
      <c r="U30" s="10">
        <v>21.65</v>
      </c>
      <c r="V30" s="10">
        <v>21.87</v>
      </c>
      <c r="W30" s="10">
        <v>22.1</v>
      </c>
      <c r="X30" s="10">
        <v>22.12</v>
      </c>
      <c r="Y30" s="10">
        <v>22.32</v>
      </c>
      <c r="Z30" s="10">
        <v>22.69</v>
      </c>
      <c r="AA30" s="10">
        <v>22.87</v>
      </c>
      <c r="AB30" s="10">
        <v>23.07</v>
      </c>
      <c r="AC30" s="10">
        <v>23.45</v>
      </c>
      <c r="AD30" s="10">
        <v>23.49</v>
      </c>
      <c r="AE30" s="10">
        <v>23.77</v>
      </c>
      <c r="AF30" s="10">
        <v>24.02</v>
      </c>
      <c r="AG30" s="10">
        <v>24.21</v>
      </c>
      <c r="AH30" s="10">
        <v>24.37</v>
      </c>
      <c r="AI30" s="9">
        <v>3.0000000000000001E-3</v>
      </c>
    </row>
    <row r="31" spans="1:35" ht="15" customHeight="1">
      <c r="A31" s="14" t="s">
        <v>1118</v>
      </c>
      <c r="B31" s="28" t="s">
        <v>1112</v>
      </c>
      <c r="C31" s="10">
        <v>6.48</v>
      </c>
      <c r="D31" s="10">
        <v>3.62</v>
      </c>
      <c r="E31" s="10">
        <v>5.27</v>
      </c>
      <c r="F31" s="10">
        <v>6.98</v>
      </c>
      <c r="G31" s="10">
        <v>8.56</v>
      </c>
      <c r="H31" s="10">
        <v>10.32</v>
      </c>
      <c r="I31" s="10">
        <v>12.02</v>
      </c>
      <c r="J31" s="10">
        <v>11.99</v>
      </c>
      <c r="K31" s="10">
        <v>12.45</v>
      </c>
      <c r="L31" s="10">
        <v>12.29</v>
      </c>
      <c r="M31" s="10">
        <v>12.74</v>
      </c>
      <c r="N31" s="10">
        <v>12.94</v>
      </c>
      <c r="O31" s="10">
        <v>13.28</v>
      </c>
      <c r="P31" s="10">
        <v>13.36</v>
      </c>
      <c r="Q31" s="10">
        <v>13.6</v>
      </c>
      <c r="R31" s="10">
        <v>13.67</v>
      </c>
      <c r="S31" s="10">
        <v>13.91</v>
      </c>
      <c r="T31" s="10">
        <v>14.14</v>
      </c>
      <c r="U31" s="10">
        <v>14.34</v>
      </c>
      <c r="V31" s="10">
        <v>14.53</v>
      </c>
      <c r="W31" s="10">
        <v>14.83</v>
      </c>
      <c r="X31" s="10">
        <v>15.18</v>
      </c>
      <c r="Y31" s="10">
        <v>15.47</v>
      </c>
      <c r="Z31" s="10">
        <v>15.7</v>
      </c>
      <c r="AA31" s="10">
        <v>15.91</v>
      </c>
      <c r="AB31" s="10">
        <v>16.07</v>
      </c>
      <c r="AC31" s="10">
        <v>16.149999999999999</v>
      </c>
      <c r="AD31" s="10">
        <v>16.48</v>
      </c>
      <c r="AE31" s="10">
        <v>16.53</v>
      </c>
      <c r="AF31" s="10">
        <v>16.690000000000001</v>
      </c>
      <c r="AG31" s="10">
        <v>16.899999999999999</v>
      </c>
      <c r="AH31" s="10">
        <v>17.21</v>
      </c>
      <c r="AI31" s="9">
        <v>3.2000000000000001E-2</v>
      </c>
    </row>
    <row r="32" spans="1:35" ht="15" customHeight="1">
      <c r="A32" s="14" t="s">
        <v>1119</v>
      </c>
      <c r="B32" s="28" t="s">
        <v>1120</v>
      </c>
      <c r="C32" s="10">
        <v>3.6</v>
      </c>
      <c r="D32" s="10">
        <v>3.44</v>
      </c>
      <c r="E32" s="10">
        <v>3.54</v>
      </c>
      <c r="F32" s="10">
        <v>3.47</v>
      </c>
      <c r="G32" s="10">
        <v>3.49</v>
      </c>
      <c r="H32" s="10">
        <v>3.56</v>
      </c>
      <c r="I32" s="10">
        <v>3.76</v>
      </c>
      <c r="J32" s="10">
        <v>3.99</v>
      </c>
      <c r="K32" s="10">
        <v>4.1399999999999997</v>
      </c>
      <c r="L32" s="10">
        <v>4.22</v>
      </c>
      <c r="M32" s="10">
        <v>4.2300000000000004</v>
      </c>
      <c r="N32" s="10">
        <v>4.16</v>
      </c>
      <c r="O32" s="10">
        <v>4.12</v>
      </c>
      <c r="P32" s="10">
        <v>4.1399999999999997</v>
      </c>
      <c r="Q32" s="10">
        <v>4.2</v>
      </c>
      <c r="R32" s="10">
        <v>4.24</v>
      </c>
      <c r="S32" s="10">
        <v>4.24</v>
      </c>
      <c r="T32" s="10">
        <v>4.2300000000000004</v>
      </c>
      <c r="U32" s="10">
        <v>4.2699999999999996</v>
      </c>
      <c r="V32" s="10">
        <v>4.29</v>
      </c>
      <c r="W32" s="10">
        <v>4.3</v>
      </c>
      <c r="X32" s="10">
        <v>4.3</v>
      </c>
      <c r="Y32" s="10">
        <v>4.3</v>
      </c>
      <c r="Z32" s="10">
        <v>4.32</v>
      </c>
      <c r="AA32" s="10">
        <v>4.33</v>
      </c>
      <c r="AB32" s="10">
        <v>4.34</v>
      </c>
      <c r="AC32" s="10">
        <v>4.37</v>
      </c>
      <c r="AD32" s="10">
        <v>4.41</v>
      </c>
      <c r="AE32" s="10">
        <v>4.46</v>
      </c>
      <c r="AF32" s="10">
        <v>4.49</v>
      </c>
      <c r="AG32" s="10">
        <v>4.5199999999999996</v>
      </c>
      <c r="AH32" s="10">
        <v>4.57</v>
      </c>
      <c r="AI32" s="9">
        <v>8.0000000000000002E-3</v>
      </c>
    </row>
    <row r="33" spans="1:35" ht="15" customHeight="1">
      <c r="A33" s="14" t="s">
        <v>1121</v>
      </c>
      <c r="B33" s="28" t="s">
        <v>1122</v>
      </c>
      <c r="C33" s="10">
        <v>4.1399999999999997</v>
      </c>
      <c r="D33" s="10">
        <v>3.72</v>
      </c>
      <c r="E33" s="10">
        <v>3.48</v>
      </c>
      <c r="F33" s="10">
        <v>3.31</v>
      </c>
      <c r="G33" s="10">
        <v>3.23</v>
      </c>
      <c r="H33" s="10">
        <v>3.23</v>
      </c>
      <c r="I33" s="10">
        <v>3.23</v>
      </c>
      <c r="J33" s="10">
        <v>3.24</v>
      </c>
      <c r="K33" s="10">
        <v>3.27</v>
      </c>
      <c r="L33" s="10">
        <v>3.29</v>
      </c>
      <c r="M33" s="10">
        <v>3.33</v>
      </c>
      <c r="N33" s="10">
        <v>3.37</v>
      </c>
      <c r="O33" s="10">
        <v>3.41</v>
      </c>
      <c r="P33" s="10">
        <v>3.44</v>
      </c>
      <c r="Q33" s="10">
        <v>3.48</v>
      </c>
      <c r="R33" s="10">
        <v>3.51</v>
      </c>
      <c r="S33" s="10">
        <v>3.55</v>
      </c>
      <c r="T33" s="10">
        <v>3.58</v>
      </c>
      <c r="U33" s="10">
        <v>3.61</v>
      </c>
      <c r="V33" s="10">
        <v>3.64</v>
      </c>
      <c r="W33" s="10">
        <v>3.68</v>
      </c>
      <c r="X33" s="10">
        <v>3.71</v>
      </c>
      <c r="Y33" s="10">
        <v>3.75</v>
      </c>
      <c r="Z33" s="10">
        <v>3.78</v>
      </c>
      <c r="AA33" s="10">
        <v>3.82</v>
      </c>
      <c r="AB33" s="10">
        <v>3.86</v>
      </c>
      <c r="AC33" s="10">
        <v>3.9</v>
      </c>
      <c r="AD33" s="10">
        <v>3.93</v>
      </c>
      <c r="AE33" s="10">
        <v>3.97</v>
      </c>
      <c r="AF33" s="10">
        <v>4.01</v>
      </c>
      <c r="AG33" s="10">
        <v>4.05</v>
      </c>
      <c r="AH33" s="10">
        <v>4.09</v>
      </c>
      <c r="AI33" s="9">
        <v>0</v>
      </c>
    </row>
    <row r="34" spans="1:35" ht="15" customHeight="1">
      <c r="A34" s="14" t="s">
        <v>1123</v>
      </c>
      <c r="B34" s="28" t="s">
        <v>1124</v>
      </c>
      <c r="C34" s="10">
        <v>2.6</v>
      </c>
      <c r="D34" s="10">
        <v>2.6</v>
      </c>
      <c r="E34" s="10">
        <v>2.63</v>
      </c>
      <c r="F34" s="10">
        <v>2.63</v>
      </c>
      <c r="G34" s="10">
        <v>2.63</v>
      </c>
      <c r="H34" s="10">
        <v>2.64</v>
      </c>
      <c r="I34" s="10">
        <v>2.65</v>
      </c>
      <c r="J34" s="10">
        <v>2.66</v>
      </c>
      <c r="K34" s="10">
        <v>2.68</v>
      </c>
      <c r="L34" s="10">
        <v>2.68</v>
      </c>
      <c r="M34" s="10">
        <v>2.69</v>
      </c>
      <c r="N34" s="10">
        <v>2.7</v>
      </c>
      <c r="O34" s="10">
        <v>2.71</v>
      </c>
      <c r="P34" s="10">
        <v>2.71</v>
      </c>
      <c r="Q34" s="10">
        <v>2.72</v>
      </c>
      <c r="R34" s="10">
        <v>2.72</v>
      </c>
      <c r="S34" s="10">
        <v>2.73</v>
      </c>
      <c r="T34" s="10">
        <v>2.73</v>
      </c>
      <c r="U34" s="10">
        <v>2.74</v>
      </c>
      <c r="V34" s="10">
        <v>2.75</v>
      </c>
      <c r="W34" s="10">
        <v>2.76</v>
      </c>
      <c r="X34" s="10">
        <v>2.77</v>
      </c>
      <c r="Y34" s="10">
        <v>2.78</v>
      </c>
      <c r="Z34" s="10">
        <v>2.79</v>
      </c>
      <c r="AA34" s="10">
        <v>2.8</v>
      </c>
      <c r="AB34" s="10">
        <v>2.81</v>
      </c>
      <c r="AC34" s="10">
        <v>2.82</v>
      </c>
      <c r="AD34" s="10">
        <v>2.83</v>
      </c>
      <c r="AE34" s="10">
        <v>2.84</v>
      </c>
      <c r="AF34" s="10">
        <v>2.85</v>
      </c>
      <c r="AG34" s="10">
        <v>2.86</v>
      </c>
      <c r="AH34" s="10">
        <v>2.87</v>
      </c>
      <c r="AI34" s="9">
        <v>3.0000000000000001E-3</v>
      </c>
    </row>
    <row r="35" spans="1:35" ht="15" customHeight="1">
      <c r="A35" s="14" t="s">
        <v>1125</v>
      </c>
      <c r="B35" s="28" t="s">
        <v>1126</v>
      </c>
      <c r="C35" s="9" t="s">
        <v>734</v>
      </c>
      <c r="D35" s="9" t="s">
        <v>734</v>
      </c>
      <c r="E35" s="9" t="s">
        <v>734</v>
      </c>
      <c r="F35" s="9" t="s">
        <v>734</v>
      </c>
      <c r="G35" s="9" t="s">
        <v>734</v>
      </c>
      <c r="H35" s="9" t="s">
        <v>734</v>
      </c>
      <c r="I35" s="9" t="s">
        <v>734</v>
      </c>
      <c r="J35" s="9" t="s">
        <v>734</v>
      </c>
      <c r="K35" s="9" t="s">
        <v>734</v>
      </c>
      <c r="L35" s="9" t="s">
        <v>734</v>
      </c>
      <c r="M35" s="9" t="s">
        <v>734</v>
      </c>
      <c r="N35" s="9" t="s">
        <v>734</v>
      </c>
      <c r="O35" s="9" t="s">
        <v>734</v>
      </c>
      <c r="P35" s="9" t="s">
        <v>734</v>
      </c>
      <c r="Q35" s="9" t="s">
        <v>734</v>
      </c>
      <c r="R35" s="9" t="s">
        <v>734</v>
      </c>
      <c r="S35" s="9" t="s">
        <v>734</v>
      </c>
      <c r="T35" s="9" t="s">
        <v>734</v>
      </c>
      <c r="U35" s="9" t="s">
        <v>734</v>
      </c>
      <c r="V35" s="9" t="s">
        <v>734</v>
      </c>
      <c r="W35" s="9" t="s">
        <v>734</v>
      </c>
      <c r="X35" s="9" t="s">
        <v>734</v>
      </c>
      <c r="Y35" s="9" t="s">
        <v>734</v>
      </c>
      <c r="Z35" s="9" t="s">
        <v>734</v>
      </c>
      <c r="AA35" s="9" t="s">
        <v>734</v>
      </c>
      <c r="AB35" s="9" t="s">
        <v>734</v>
      </c>
      <c r="AC35" s="9" t="s">
        <v>734</v>
      </c>
      <c r="AD35" s="9" t="s">
        <v>734</v>
      </c>
      <c r="AE35" s="9" t="s">
        <v>734</v>
      </c>
      <c r="AF35" s="9" t="s">
        <v>734</v>
      </c>
      <c r="AG35" s="9" t="s">
        <v>734</v>
      </c>
      <c r="AH35" s="9" t="s">
        <v>734</v>
      </c>
      <c r="AI35" s="9" t="s">
        <v>734</v>
      </c>
    </row>
    <row r="36" spans="1:35" ht="15" customHeight="1">
      <c r="A36" s="14" t="s">
        <v>1127</v>
      </c>
      <c r="B36" s="28" t="s">
        <v>1107</v>
      </c>
      <c r="C36" s="10">
        <v>20.239999999999998</v>
      </c>
      <c r="D36" s="10">
        <v>19.760000000000002</v>
      </c>
      <c r="E36" s="10">
        <v>19.079999999999998</v>
      </c>
      <c r="F36" s="10">
        <v>19.03</v>
      </c>
      <c r="G36" s="10">
        <v>18.940000000000001</v>
      </c>
      <c r="H36" s="10">
        <v>19</v>
      </c>
      <c r="I36" s="10">
        <v>19.29</v>
      </c>
      <c r="J36" s="10">
        <v>19.510000000000002</v>
      </c>
      <c r="K36" s="10">
        <v>19.59</v>
      </c>
      <c r="L36" s="10">
        <v>19.510000000000002</v>
      </c>
      <c r="M36" s="10">
        <v>19.399999999999999</v>
      </c>
      <c r="N36" s="10">
        <v>19.260000000000002</v>
      </c>
      <c r="O36" s="10">
        <v>19.149999999999999</v>
      </c>
      <c r="P36" s="10">
        <v>19.059999999999999</v>
      </c>
      <c r="Q36" s="10">
        <v>19.100000000000001</v>
      </c>
      <c r="R36" s="10">
        <v>19.100000000000001</v>
      </c>
      <c r="S36" s="10">
        <v>18.989999999999998</v>
      </c>
      <c r="T36" s="10">
        <v>18.920000000000002</v>
      </c>
      <c r="U36" s="10">
        <v>18.87</v>
      </c>
      <c r="V36" s="10">
        <v>18.88</v>
      </c>
      <c r="W36" s="10">
        <v>18.809999999999999</v>
      </c>
      <c r="X36" s="10">
        <v>18.71</v>
      </c>
      <c r="Y36" s="10">
        <v>18.649999999999999</v>
      </c>
      <c r="Z36" s="10">
        <v>18.59</v>
      </c>
      <c r="AA36" s="10">
        <v>18.54</v>
      </c>
      <c r="AB36" s="10">
        <v>18.52</v>
      </c>
      <c r="AC36" s="10">
        <v>18.47</v>
      </c>
      <c r="AD36" s="10">
        <v>18.43</v>
      </c>
      <c r="AE36" s="10">
        <v>18.46</v>
      </c>
      <c r="AF36" s="10">
        <v>18.43</v>
      </c>
      <c r="AG36" s="10">
        <v>18.39</v>
      </c>
      <c r="AH36" s="10">
        <v>18.38</v>
      </c>
      <c r="AI36" s="9">
        <v>-3.0000000000000001E-3</v>
      </c>
    </row>
    <row r="38" spans="1:35" ht="15" customHeight="1">
      <c r="B38" s="27" t="s">
        <v>1128</v>
      </c>
    </row>
    <row r="39" spans="1:35" ht="15" customHeight="1">
      <c r="A39" s="14" t="s">
        <v>1129</v>
      </c>
      <c r="B39" s="28" t="s">
        <v>1101</v>
      </c>
      <c r="C39" s="10">
        <v>16.63</v>
      </c>
      <c r="D39" s="10">
        <v>15.56</v>
      </c>
      <c r="E39" s="10">
        <v>16.02</v>
      </c>
      <c r="F39" s="10">
        <v>16.71</v>
      </c>
      <c r="G39" s="10">
        <v>17.149999999999999</v>
      </c>
      <c r="H39" s="10">
        <v>17.64</v>
      </c>
      <c r="I39" s="10">
        <v>18.329999999999998</v>
      </c>
      <c r="J39" s="10">
        <v>19</v>
      </c>
      <c r="K39" s="10">
        <v>19.329999999999998</v>
      </c>
      <c r="L39" s="10">
        <v>19.53</v>
      </c>
      <c r="M39" s="10">
        <v>19.62</v>
      </c>
      <c r="N39" s="10">
        <v>20.100000000000001</v>
      </c>
      <c r="O39" s="10">
        <v>20.11</v>
      </c>
      <c r="P39" s="10">
        <v>20.18</v>
      </c>
      <c r="Q39" s="10">
        <v>20.5</v>
      </c>
      <c r="R39" s="10">
        <v>20.71</v>
      </c>
      <c r="S39" s="10">
        <v>20.92</v>
      </c>
      <c r="T39" s="10">
        <v>21.17</v>
      </c>
      <c r="U39" s="10">
        <v>21.44</v>
      </c>
      <c r="V39" s="10">
        <v>21.69</v>
      </c>
      <c r="W39" s="10">
        <v>21.91</v>
      </c>
      <c r="X39" s="10">
        <v>22.1</v>
      </c>
      <c r="Y39" s="10">
        <v>22.28</v>
      </c>
      <c r="Z39" s="10">
        <v>22.57</v>
      </c>
      <c r="AA39" s="10">
        <v>22.79</v>
      </c>
      <c r="AB39" s="10">
        <v>23</v>
      </c>
      <c r="AC39" s="10">
        <v>23.21</v>
      </c>
      <c r="AD39" s="10">
        <v>23.41</v>
      </c>
      <c r="AE39" s="10">
        <v>23.68</v>
      </c>
      <c r="AF39" s="10">
        <v>23.96</v>
      </c>
      <c r="AG39" s="10">
        <v>24.17</v>
      </c>
      <c r="AH39" s="10">
        <v>24.36</v>
      </c>
      <c r="AI39" s="9">
        <v>1.2E-2</v>
      </c>
    </row>
    <row r="40" spans="1:35" ht="15" customHeight="1">
      <c r="A40" s="14" t="s">
        <v>1130</v>
      </c>
      <c r="B40" s="28" t="s">
        <v>1131</v>
      </c>
      <c r="C40" s="10">
        <v>24.54</v>
      </c>
      <c r="D40" s="10">
        <v>24.24</v>
      </c>
      <c r="E40" s="10">
        <v>29.91</v>
      </c>
      <c r="F40" s="10">
        <v>28.43</v>
      </c>
      <c r="G40" s="10">
        <v>28.62</v>
      </c>
      <c r="H40" s="10">
        <v>28.52</v>
      </c>
      <c r="I40" s="10">
        <v>27.86</v>
      </c>
      <c r="J40" s="10">
        <v>27.94</v>
      </c>
      <c r="K40" s="10">
        <v>28.16</v>
      </c>
      <c r="L40" s="10">
        <v>28.43</v>
      </c>
      <c r="M40" s="10">
        <v>28.71</v>
      </c>
      <c r="N40" s="10">
        <v>30.06</v>
      </c>
      <c r="O40" s="10">
        <v>30.39</v>
      </c>
      <c r="P40" s="10">
        <v>30.55</v>
      </c>
      <c r="Q40" s="10">
        <v>31.21</v>
      </c>
      <c r="R40" s="10">
        <v>31.7</v>
      </c>
      <c r="S40" s="10">
        <v>32.78</v>
      </c>
      <c r="T40" s="10">
        <v>32.659999999999997</v>
      </c>
      <c r="U40" s="10">
        <v>32.83</v>
      </c>
      <c r="V40" s="10">
        <v>33.770000000000003</v>
      </c>
      <c r="W40" s="10">
        <v>34.770000000000003</v>
      </c>
      <c r="X40" s="10">
        <v>35.61</v>
      </c>
      <c r="Y40" s="10">
        <v>35.92</v>
      </c>
      <c r="Z40" s="10">
        <v>37.479999999999997</v>
      </c>
      <c r="AA40" s="10">
        <v>37.94</v>
      </c>
      <c r="AB40" s="10">
        <v>38.35</v>
      </c>
      <c r="AC40" s="10">
        <v>38.770000000000003</v>
      </c>
      <c r="AD40" s="10">
        <v>39.26</v>
      </c>
      <c r="AE40" s="10">
        <v>42.46</v>
      </c>
      <c r="AF40" s="10">
        <v>43.54</v>
      </c>
      <c r="AG40" s="10">
        <v>43.59</v>
      </c>
      <c r="AH40" s="10">
        <v>43.89</v>
      </c>
      <c r="AI40" s="9">
        <v>1.9E-2</v>
      </c>
    </row>
    <row r="41" spans="1:35" ht="15" customHeight="1">
      <c r="A41" s="14" t="s">
        <v>1132</v>
      </c>
      <c r="B41" s="28" t="s">
        <v>1133</v>
      </c>
      <c r="C41" s="10">
        <v>22.17</v>
      </c>
      <c r="D41" s="10">
        <v>21.95</v>
      </c>
      <c r="E41" s="10">
        <v>21.98</v>
      </c>
      <c r="F41" s="10">
        <v>21.98</v>
      </c>
      <c r="G41" s="10">
        <v>21.89</v>
      </c>
      <c r="H41" s="10">
        <v>21.6</v>
      </c>
      <c r="I41" s="10">
        <v>21.85</v>
      </c>
      <c r="J41" s="10">
        <v>22.03</v>
      </c>
      <c r="K41" s="10">
        <v>22.3</v>
      </c>
      <c r="L41" s="10">
        <v>22.41</v>
      </c>
      <c r="M41" s="10">
        <v>22.71</v>
      </c>
      <c r="N41" s="10">
        <v>23.41</v>
      </c>
      <c r="O41" s="10">
        <v>23.57</v>
      </c>
      <c r="P41" s="10">
        <v>23.78</v>
      </c>
      <c r="Q41" s="10">
        <v>24.2</v>
      </c>
      <c r="R41" s="10">
        <v>24.59</v>
      </c>
      <c r="S41" s="10">
        <v>24.85</v>
      </c>
      <c r="T41" s="10">
        <v>25.15</v>
      </c>
      <c r="U41" s="10">
        <v>25.22</v>
      </c>
      <c r="V41" s="10">
        <v>25.5</v>
      </c>
      <c r="W41" s="10">
        <v>25.84</v>
      </c>
      <c r="X41" s="10">
        <v>25.93</v>
      </c>
      <c r="Y41" s="10">
        <v>26.12</v>
      </c>
      <c r="Z41" s="10">
        <v>26.52</v>
      </c>
      <c r="AA41" s="10">
        <v>26.74</v>
      </c>
      <c r="AB41" s="10">
        <v>26.95</v>
      </c>
      <c r="AC41" s="10">
        <v>27.29</v>
      </c>
      <c r="AD41" s="10">
        <v>27.38</v>
      </c>
      <c r="AE41" s="10">
        <v>27.85</v>
      </c>
      <c r="AF41" s="10">
        <v>28.18</v>
      </c>
      <c r="AG41" s="10">
        <v>28.42</v>
      </c>
      <c r="AH41" s="10">
        <v>28.63</v>
      </c>
      <c r="AI41" s="9">
        <v>8.0000000000000002E-3</v>
      </c>
    </row>
    <row r="42" spans="1:35" ht="15" customHeight="1">
      <c r="A42" s="14" t="s">
        <v>1134</v>
      </c>
      <c r="B42" s="28" t="s">
        <v>1135</v>
      </c>
      <c r="C42" s="10">
        <v>14.64</v>
      </c>
      <c r="D42" s="10">
        <v>14.45</v>
      </c>
      <c r="E42" s="10">
        <v>14.47</v>
      </c>
      <c r="F42" s="10">
        <v>14.68</v>
      </c>
      <c r="G42" s="10">
        <v>14.78</v>
      </c>
      <c r="H42" s="10">
        <v>15.18</v>
      </c>
      <c r="I42" s="10">
        <v>15.25</v>
      </c>
      <c r="J42" s="10">
        <v>15.71</v>
      </c>
      <c r="K42" s="10">
        <v>15.74</v>
      </c>
      <c r="L42" s="10">
        <v>16.21</v>
      </c>
      <c r="M42" s="10">
        <v>16.43</v>
      </c>
      <c r="N42" s="10">
        <v>16.66</v>
      </c>
      <c r="O42" s="10">
        <v>17.010000000000002</v>
      </c>
      <c r="P42" s="10">
        <v>17.190000000000001</v>
      </c>
      <c r="Q42" s="10">
        <v>17.579999999999998</v>
      </c>
      <c r="R42" s="10">
        <v>17.87</v>
      </c>
      <c r="S42" s="10">
        <v>18.14</v>
      </c>
      <c r="T42" s="10">
        <v>18.38</v>
      </c>
      <c r="U42" s="10">
        <v>18.62</v>
      </c>
      <c r="V42" s="10">
        <v>18.829999999999998</v>
      </c>
      <c r="W42" s="10">
        <v>19.11</v>
      </c>
      <c r="X42" s="10">
        <v>19.2</v>
      </c>
      <c r="Y42" s="10">
        <v>19.45</v>
      </c>
      <c r="Z42" s="10">
        <v>19.829999999999998</v>
      </c>
      <c r="AA42" s="10">
        <v>20.04</v>
      </c>
      <c r="AB42" s="10">
        <v>20.28</v>
      </c>
      <c r="AC42" s="10">
        <v>20.7</v>
      </c>
      <c r="AD42" s="10">
        <v>20.75</v>
      </c>
      <c r="AE42" s="10">
        <v>21.18</v>
      </c>
      <c r="AF42" s="10">
        <v>21.52</v>
      </c>
      <c r="AG42" s="10">
        <v>21.77</v>
      </c>
      <c r="AH42" s="10">
        <v>21.86</v>
      </c>
      <c r="AI42" s="9">
        <v>1.2999999999999999E-2</v>
      </c>
    </row>
    <row r="43" spans="1:35" ht="15" customHeight="1">
      <c r="A43" s="14" t="s">
        <v>1136</v>
      </c>
      <c r="B43" s="28" t="s">
        <v>1137</v>
      </c>
      <c r="C43" s="10">
        <v>22.11</v>
      </c>
      <c r="D43" s="10">
        <v>21.34</v>
      </c>
      <c r="E43" s="10">
        <v>21.46</v>
      </c>
      <c r="F43" s="10">
        <v>21.79</v>
      </c>
      <c r="G43" s="10">
        <v>21.92</v>
      </c>
      <c r="H43" s="10">
        <v>22.31</v>
      </c>
      <c r="I43" s="10">
        <v>22.45</v>
      </c>
      <c r="J43" s="10">
        <v>22.86</v>
      </c>
      <c r="K43" s="10">
        <v>22.91</v>
      </c>
      <c r="L43" s="10">
        <v>23.27</v>
      </c>
      <c r="M43" s="10">
        <v>23.48</v>
      </c>
      <c r="N43" s="10">
        <v>23.97</v>
      </c>
      <c r="O43" s="10">
        <v>24.24</v>
      </c>
      <c r="P43" s="10">
        <v>24.42</v>
      </c>
      <c r="Q43" s="10">
        <v>24.81</v>
      </c>
      <c r="R43" s="10">
        <v>25.01</v>
      </c>
      <c r="S43" s="10">
        <v>25.23</v>
      </c>
      <c r="T43" s="10">
        <v>25.49</v>
      </c>
      <c r="U43" s="10">
        <v>25.66</v>
      </c>
      <c r="V43" s="10">
        <v>25.88</v>
      </c>
      <c r="W43" s="10">
        <v>26.1</v>
      </c>
      <c r="X43" s="10">
        <v>26.1</v>
      </c>
      <c r="Y43" s="10">
        <v>26.27</v>
      </c>
      <c r="Z43" s="10">
        <v>26.66</v>
      </c>
      <c r="AA43" s="10">
        <v>26.82</v>
      </c>
      <c r="AB43" s="10">
        <v>27.03</v>
      </c>
      <c r="AC43" s="10">
        <v>27.4</v>
      </c>
      <c r="AD43" s="10">
        <v>27.41</v>
      </c>
      <c r="AE43" s="10">
        <v>27.67</v>
      </c>
      <c r="AF43" s="10">
        <v>27.91</v>
      </c>
      <c r="AG43" s="10">
        <v>28.08</v>
      </c>
      <c r="AH43" s="10">
        <v>28.23</v>
      </c>
      <c r="AI43" s="9">
        <v>8.0000000000000002E-3</v>
      </c>
    </row>
    <row r="44" spans="1:35" ht="15" customHeight="1">
      <c r="A44" s="14" t="s">
        <v>1138</v>
      </c>
      <c r="B44" s="28" t="s">
        <v>1112</v>
      </c>
      <c r="C44" s="10">
        <v>9.58</v>
      </c>
      <c r="D44" s="10">
        <v>10.57</v>
      </c>
      <c r="E44" s="10">
        <v>10.42</v>
      </c>
      <c r="F44" s="10">
        <v>10.19</v>
      </c>
      <c r="G44" s="10">
        <v>8.91</v>
      </c>
      <c r="H44" s="10">
        <v>9.2100000000000009</v>
      </c>
      <c r="I44" s="10">
        <v>9.4600000000000009</v>
      </c>
      <c r="J44" s="10">
        <v>10.1</v>
      </c>
      <c r="K44" s="10">
        <v>10.91</v>
      </c>
      <c r="L44" s="10">
        <v>11.29</v>
      </c>
      <c r="M44" s="10">
        <v>11.57</v>
      </c>
      <c r="N44" s="10">
        <v>11.02</v>
      </c>
      <c r="O44" s="10">
        <v>11.24</v>
      </c>
      <c r="P44" s="10">
        <v>11.3</v>
      </c>
      <c r="Q44" s="10">
        <v>11.56</v>
      </c>
      <c r="R44" s="10">
        <v>11.69</v>
      </c>
      <c r="S44" s="10">
        <v>12.39</v>
      </c>
      <c r="T44" s="10">
        <v>12.83</v>
      </c>
      <c r="U44" s="10">
        <v>12.92</v>
      </c>
      <c r="V44" s="10">
        <v>13.49</v>
      </c>
      <c r="W44" s="10">
        <v>13.65</v>
      </c>
      <c r="X44" s="10">
        <v>13.83</v>
      </c>
      <c r="Y44" s="10">
        <v>13.94</v>
      </c>
      <c r="Z44" s="10">
        <v>13.97</v>
      </c>
      <c r="AA44" s="10">
        <v>14.61</v>
      </c>
      <c r="AB44" s="10">
        <v>14.87</v>
      </c>
      <c r="AC44" s="10">
        <v>14.9</v>
      </c>
      <c r="AD44" s="10">
        <v>15.53</v>
      </c>
      <c r="AE44" s="10">
        <v>15.82</v>
      </c>
      <c r="AF44" s="10">
        <v>16.03</v>
      </c>
      <c r="AG44" s="10">
        <v>16.22</v>
      </c>
      <c r="AH44" s="10">
        <v>15.66</v>
      </c>
      <c r="AI44" s="9">
        <v>1.6E-2</v>
      </c>
    </row>
    <row r="45" spans="1:35" ht="15" customHeight="1">
      <c r="A45" s="14" t="s">
        <v>1139</v>
      </c>
      <c r="B45" s="28" t="s">
        <v>1140</v>
      </c>
      <c r="C45" s="10">
        <v>13.7</v>
      </c>
      <c r="D45" s="10">
        <v>13.29</v>
      </c>
      <c r="E45" s="10">
        <v>12.66</v>
      </c>
      <c r="F45" s="10">
        <v>12.42</v>
      </c>
      <c r="G45" s="10">
        <v>12.43</v>
      </c>
      <c r="H45" s="10">
        <v>12.3</v>
      </c>
      <c r="I45" s="10">
        <v>12.31</v>
      </c>
      <c r="J45" s="10">
        <v>12.27</v>
      </c>
      <c r="K45" s="10">
        <v>12.14</v>
      </c>
      <c r="L45" s="10">
        <v>11.94</v>
      </c>
      <c r="M45" s="10">
        <v>11.67</v>
      </c>
      <c r="N45" s="10">
        <v>12.1</v>
      </c>
      <c r="O45" s="10">
        <v>11.82</v>
      </c>
      <c r="P45" s="10">
        <v>11.66</v>
      </c>
      <c r="Q45" s="10">
        <v>11.65</v>
      </c>
      <c r="R45" s="10">
        <v>11.56</v>
      </c>
      <c r="S45" s="10">
        <v>11.46</v>
      </c>
      <c r="T45" s="10">
        <v>11.37</v>
      </c>
      <c r="U45" s="10">
        <v>11.34</v>
      </c>
      <c r="V45" s="10">
        <v>11.31</v>
      </c>
      <c r="W45" s="10">
        <v>11.27</v>
      </c>
      <c r="X45" s="10">
        <v>11.22</v>
      </c>
      <c r="Y45" s="10">
        <v>11.17</v>
      </c>
      <c r="Z45" s="10">
        <v>11.16</v>
      </c>
      <c r="AA45" s="10">
        <v>11.14</v>
      </c>
      <c r="AB45" s="10">
        <v>11.13</v>
      </c>
      <c r="AC45" s="10">
        <v>11.13</v>
      </c>
      <c r="AD45" s="10">
        <v>11.15</v>
      </c>
      <c r="AE45" s="10">
        <v>11.19</v>
      </c>
      <c r="AF45" s="10">
        <v>11.21</v>
      </c>
      <c r="AG45" s="10">
        <v>11.23</v>
      </c>
      <c r="AH45" s="10">
        <v>11.28</v>
      </c>
      <c r="AI45" s="9">
        <v>-6.0000000000000001E-3</v>
      </c>
    </row>
    <row r="46" spans="1:35" ht="15" customHeight="1">
      <c r="A46" s="14" t="s">
        <v>1141</v>
      </c>
      <c r="B46" s="28" t="s">
        <v>1107</v>
      </c>
      <c r="C46" s="10">
        <v>33.25</v>
      </c>
      <c r="D46" s="10">
        <v>33.909999999999997</v>
      </c>
      <c r="E46" s="10">
        <v>33.97</v>
      </c>
      <c r="F46" s="10">
        <v>34.36</v>
      </c>
      <c r="G46" s="10">
        <v>34.9</v>
      </c>
      <c r="H46" s="10">
        <v>35.39</v>
      </c>
      <c r="I46" s="10">
        <v>36.14</v>
      </c>
      <c r="J46" s="10">
        <v>36.76</v>
      </c>
      <c r="K46" s="10">
        <v>37.03</v>
      </c>
      <c r="L46" s="10">
        <v>36.979999999999997</v>
      </c>
      <c r="M46" s="10">
        <v>36.85</v>
      </c>
      <c r="N46" s="10">
        <v>36.700000000000003</v>
      </c>
      <c r="O46" s="10">
        <v>36.65</v>
      </c>
      <c r="P46" s="10">
        <v>36.630000000000003</v>
      </c>
      <c r="Q46" s="10">
        <v>36.83</v>
      </c>
      <c r="R46" s="10">
        <v>36.909999999999997</v>
      </c>
      <c r="S46" s="10">
        <v>36.57</v>
      </c>
      <c r="T46" s="10">
        <v>36.299999999999997</v>
      </c>
      <c r="U46" s="10">
        <v>36.14</v>
      </c>
      <c r="V46" s="10">
        <v>36.03</v>
      </c>
      <c r="W46" s="10">
        <v>35.83</v>
      </c>
      <c r="X46" s="10">
        <v>35.61</v>
      </c>
      <c r="Y46" s="10">
        <v>35.42</v>
      </c>
      <c r="Z46" s="10">
        <v>35.25</v>
      </c>
      <c r="AA46" s="10">
        <v>34.979999999999997</v>
      </c>
      <c r="AB46" s="10">
        <v>34.81</v>
      </c>
      <c r="AC46" s="10">
        <v>34.68</v>
      </c>
      <c r="AD46" s="10">
        <v>34.549999999999997</v>
      </c>
      <c r="AE46" s="10">
        <v>34.42</v>
      </c>
      <c r="AF46" s="10">
        <v>34.26</v>
      </c>
      <c r="AG46" s="10">
        <v>34.01</v>
      </c>
      <c r="AH46" s="10">
        <v>33.78</v>
      </c>
      <c r="AI46" s="9">
        <v>1E-3</v>
      </c>
    </row>
    <row r="48" spans="1:35" ht="15" customHeight="1">
      <c r="B48" s="27" t="s">
        <v>1142</v>
      </c>
    </row>
    <row r="49" spans="1:35" ht="15" customHeight="1">
      <c r="A49" s="14" t="s">
        <v>1143</v>
      </c>
      <c r="B49" s="28" t="s">
        <v>1103</v>
      </c>
      <c r="C49" s="10">
        <v>21.9</v>
      </c>
      <c r="D49" s="10">
        <v>21.31</v>
      </c>
      <c r="E49" s="10">
        <v>20.57</v>
      </c>
      <c r="F49" s="10">
        <v>20</v>
      </c>
      <c r="G49" s="10">
        <v>19.329999999999998</v>
      </c>
      <c r="H49" s="10">
        <v>18.920000000000002</v>
      </c>
      <c r="I49" s="10">
        <v>18.260000000000002</v>
      </c>
      <c r="J49" s="10">
        <v>18.48</v>
      </c>
      <c r="K49" s="10">
        <v>18.43</v>
      </c>
      <c r="L49" s="10">
        <v>18.73</v>
      </c>
      <c r="M49" s="10">
        <v>18.920000000000002</v>
      </c>
      <c r="N49" s="10">
        <v>19.02</v>
      </c>
      <c r="O49" s="10">
        <v>19.2</v>
      </c>
      <c r="P49" s="10">
        <v>19.350000000000001</v>
      </c>
      <c r="Q49" s="10">
        <v>19.72</v>
      </c>
      <c r="R49" s="10">
        <v>19.97</v>
      </c>
      <c r="S49" s="10">
        <v>20.21</v>
      </c>
      <c r="T49" s="10">
        <v>20.49</v>
      </c>
      <c r="U49" s="10">
        <v>20.63</v>
      </c>
      <c r="V49" s="10">
        <v>20.73</v>
      </c>
      <c r="W49" s="10">
        <v>20.97</v>
      </c>
      <c r="X49" s="10">
        <v>21.03</v>
      </c>
      <c r="Y49" s="10">
        <v>21.23</v>
      </c>
      <c r="Z49" s="10">
        <v>21.61</v>
      </c>
      <c r="AA49" s="10">
        <v>21.76</v>
      </c>
      <c r="AB49" s="10">
        <v>21.95</v>
      </c>
      <c r="AC49" s="10">
        <v>22.35</v>
      </c>
      <c r="AD49" s="10">
        <v>22.44</v>
      </c>
      <c r="AE49" s="10">
        <v>22.8</v>
      </c>
      <c r="AF49" s="10">
        <v>23.15</v>
      </c>
      <c r="AG49" s="10">
        <v>23.38</v>
      </c>
      <c r="AH49" s="10">
        <v>23.53</v>
      </c>
      <c r="AI49" s="9">
        <v>2E-3</v>
      </c>
    </row>
    <row r="50" spans="1:35" ht="15" customHeight="1">
      <c r="A50" s="14" t="s">
        <v>1144</v>
      </c>
      <c r="B50" s="28" t="s">
        <v>1112</v>
      </c>
      <c r="C50" s="10">
        <v>12.4</v>
      </c>
      <c r="D50" s="10">
        <v>11.55</v>
      </c>
      <c r="E50" s="10">
        <v>13.36</v>
      </c>
      <c r="F50" s="10">
        <v>13.39</v>
      </c>
      <c r="G50" s="10">
        <v>13.32</v>
      </c>
      <c r="H50" s="10">
        <v>13.43</v>
      </c>
      <c r="I50" s="10">
        <v>13.6</v>
      </c>
      <c r="J50" s="10">
        <v>13.72</v>
      </c>
      <c r="K50" s="10">
        <v>14.01</v>
      </c>
      <c r="L50" s="10">
        <v>14.02</v>
      </c>
      <c r="M50" s="10">
        <v>14.41</v>
      </c>
      <c r="N50" s="10">
        <v>14.62</v>
      </c>
      <c r="O50" s="10">
        <v>14.89</v>
      </c>
      <c r="P50" s="10">
        <v>15.03</v>
      </c>
      <c r="Q50" s="10">
        <v>15.29</v>
      </c>
      <c r="R50" s="10">
        <v>15.46</v>
      </c>
      <c r="S50" s="10">
        <v>15.67</v>
      </c>
      <c r="T50" s="10">
        <v>15.85</v>
      </c>
      <c r="U50" s="10">
        <v>16.04</v>
      </c>
      <c r="V50" s="10">
        <v>16.21</v>
      </c>
      <c r="W50" s="10">
        <v>16.440000000000001</v>
      </c>
      <c r="X50" s="10">
        <v>16.649999999999999</v>
      </c>
      <c r="Y50" s="10">
        <v>16.760000000000002</v>
      </c>
      <c r="Z50" s="10">
        <v>16.93</v>
      </c>
      <c r="AA50" s="10">
        <v>16.97</v>
      </c>
      <c r="AB50" s="10">
        <v>16.95</v>
      </c>
      <c r="AC50" s="10">
        <v>16.84</v>
      </c>
      <c r="AD50" s="10">
        <v>17.100000000000001</v>
      </c>
      <c r="AE50" s="10">
        <v>17.25</v>
      </c>
      <c r="AF50" s="10">
        <v>17.489999999999998</v>
      </c>
      <c r="AG50" s="10">
        <v>17.72</v>
      </c>
      <c r="AH50" s="10">
        <v>17.97</v>
      </c>
      <c r="AI50" s="9">
        <v>1.2E-2</v>
      </c>
    </row>
    <row r="51" spans="1:35" ht="15" customHeight="1">
      <c r="A51" s="14" t="s">
        <v>1145</v>
      </c>
      <c r="B51" s="28" t="s">
        <v>1105</v>
      </c>
      <c r="C51" s="10">
        <v>2.86</v>
      </c>
      <c r="D51" s="10">
        <v>2.65</v>
      </c>
      <c r="E51" s="10">
        <v>2.82</v>
      </c>
      <c r="F51" s="10">
        <v>2.81</v>
      </c>
      <c r="G51" s="10">
        <v>2.88</v>
      </c>
      <c r="H51" s="10">
        <v>3.03</v>
      </c>
      <c r="I51" s="10">
        <v>3.31</v>
      </c>
      <c r="J51" s="10">
        <v>3.52</v>
      </c>
      <c r="K51" s="10">
        <v>3.65</v>
      </c>
      <c r="L51" s="10">
        <v>3.71</v>
      </c>
      <c r="M51" s="10">
        <v>3.7</v>
      </c>
      <c r="N51" s="10">
        <v>3.63</v>
      </c>
      <c r="O51" s="10">
        <v>3.6</v>
      </c>
      <c r="P51" s="10">
        <v>3.62</v>
      </c>
      <c r="Q51" s="10">
        <v>3.69</v>
      </c>
      <c r="R51" s="10">
        <v>3.74</v>
      </c>
      <c r="S51" s="10">
        <v>3.74</v>
      </c>
      <c r="T51" s="10">
        <v>3.74</v>
      </c>
      <c r="U51" s="10">
        <v>3.77</v>
      </c>
      <c r="V51" s="10">
        <v>3.8</v>
      </c>
      <c r="W51" s="10">
        <v>3.8</v>
      </c>
      <c r="X51" s="10">
        <v>3.81</v>
      </c>
      <c r="Y51" s="10">
        <v>3.8</v>
      </c>
      <c r="Z51" s="10">
        <v>3.81</v>
      </c>
      <c r="AA51" s="10">
        <v>3.82</v>
      </c>
      <c r="AB51" s="10">
        <v>3.84</v>
      </c>
      <c r="AC51" s="10">
        <v>3.85</v>
      </c>
      <c r="AD51" s="10">
        <v>3.89</v>
      </c>
      <c r="AE51" s="10">
        <v>3.95</v>
      </c>
      <c r="AF51" s="10">
        <v>3.99</v>
      </c>
      <c r="AG51" s="10">
        <v>4.01</v>
      </c>
      <c r="AH51" s="10">
        <v>4.07</v>
      </c>
      <c r="AI51" s="9">
        <v>1.0999999999999999E-2</v>
      </c>
    </row>
    <row r="52" spans="1:35" ht="15" customHeight="1">
      <c r="A52" s="14" t="s">
        <v>1146</v>
      </c>
      <c r="B52" s="28" t="s">
        <v>1147</v>
      </c>
      <c r="C52" s="10">
        <v>2.0499999999999998</v>
      </c>
      <c r="D52" s="10">
        <v>2.06</v>
      </c>
      <c r="E52" s="10">
        <v>2.0299999999999998</v>
      </c>
      <c r="F52" s="10">
        <v>2</v>
      </c>
      <c r="G52" s="10">
        <v>1.98</v>
      </c>
      <c r="H52" s="10">
        <v>1.97</v>
      </c>
      <c r="I52" s="10">
        <v>1.95</v>
      </c>
      <c r="J52" s="10">
        <v>1.96</v>
      </c>
      <c r="K52" s="10">
        <v>1.97</v>
      </c>
      <c r="L52" s="10">
        <v>1.96</v>
      </c>
      <c r="M52" s="10">
        <v>1.96</v>
      </c>
      <c r="N52" s="10">
        <v>1.96</v>
      </c>
      <c r="O52" s="10">
        <v>1.95</v>
      </c>
      <c r="P52" s="10">
        <v>1.95</v>
      </c>
      <c r="Q52" s="10">
        <v>1.96</v>
      </c>
      <c r="R52" s="10">
        <v>1.96</v>
      </c>
      <c r="S52" s="10">
        <v>1.95</v>
      </c>
      <c r="T52" s="10">
        <v>1.95</v>
      </c>
      <c r="U52" s="10">
        <v>1.96</v>
      </c>
      <c r="V52" s="10">
        <v>1.96</v>
      </c>
      <c r="W52" s="10">
        <v>1.95</v>
      </c>
      <c r="X52" s="10">
        <v>1.95</v>
      </c>
      <c r="Y52" s="10">
        <v>1.95</v>
      </c>
      <c r="Z52" s="10">
        <v>1.95</v>
      </c>
      <c r="AA52" s="10">
        <v>1.95</v>
      </c>
      <c r="AB52" s="10">
        <v>1.95</v>
      </c>
      <c r="AC52" s="10">
        <v>1.95</v>
      </c>
      <c r="AD52" s="10">
        <v>1.95</v>
      </c>
      <c r="AE52" s="10">
        <v>1.95</v>
      </c>
      <c r="AF52" s="10">
        <v>1.95</v>
      </c>
      <c r="AG52" s="10">
        <v>1.95</v>
      </c>
      <c r="AH52" s="10">
        <v>1.95</v>
      </c>
      <c r="AI52" s="9">
        <v>-2E-3</v>
      </c>
    </row>
    <row r="53" spans="1:35" ht="15" customHeight="1">
      <c r="A53" s="14" t="s">
        <v>1148</v>
      </c>
      <c r="B53" s="28" t="s">
        <v>1149</v>
      </c>
      <c r="C53" s="10">
        <v>0.68</v>
      </c>
      <c r="D53" s="10">
        <v>0.68</v>
      </c>
      <c r="E53" s="10">
        <v>0.68</v>
      </c>
      <c r="F53" s="10">
        <v>0.68</v>
      </c>
      <c r="G53" s="10">
        <v>0.68</v>
      </c>
      <c r="H53" s="10">
        <v>0.68</v>
      </c>
      <c r="I53" s="10">
        <v>0.69</v>
      </c>
      <c r="J53" s="10">
        <v>0.69</v>
      </c>
      <c r="K53" s="10">
        <v>0.69</v>
      </c>
      <c r="L53" s="10">
        <v>0.69</v>
      </c>
      <c r="M53" s="10">
        <v>0.69</v>
      </c>
      <c r="N53" s="10">
        <v>0.69</v>
      </c>
      <c r="O53" s="10">
        <v>0.69</v>
      </c>
      <c r="P53" s="10">
        <v>0.7</v>
      </c>
      <c r="Q53" s="10">
        <v>0.7</v>
      </c>
      <c r="R53" s="10">
        <v>0.7</v>
      </c>
      <c r="S53" s="10">
        <v>0.7</v>
      </c>
      <c r="T53" s="10">
        <v>0.7</v>
      </c>
      <c r="U53" s="10">
        <v>0.7</v>
      </c>
      <c r="V53" s="10">
        <v>0.71</v>
      </c>
      <c r="W53" s="10">
        <v>0.71</v>
      </c>
      <c r="X53" s="10">
        <v>0.71</v>
      </c>
      <c r="Y53" s="10">
        <v>0.71</v>
      </c>
      <c r="Z53" s="10">
        <v>0.71</v>
      </c>
      <c r="AA53" s="10">
        <v>0.72</v>
      </c>
      <c r="AB53" s="10">
        <v>0.72</v>
      </c>
      <c r="AC53" s="10">
        <v>0.72</v>
      </c>
      <c r="AD53" s="10">
        <v>0.72</v>
      </c>
      <c r="AE53" s="10">
        <v>0.72</v>
      </c>
      <c r="AF53" s="10">
        <v>0.73</v>
      </c>
      <c r="AG53" s="10">
        <v>0.73</v>
      </c>
      <c r="AH53" s="10">
        <v>0.73</v>
      </c>
      <c r="AI53" s="9">
        <v>2E-3</v>
      </c>
    </row>
    <row r="56" spans="1:35" ht="15" customHeight="1">
      <c r="B56" s="27" t="s">
        <v>1150</v>
      </c>
    </row>
    <row r="57" spans="1:35" ht="15" customHeight="1">
      <c r="A57" s="14" t="s">
        <v>1151</v>
      </c>
      <c r="B57" s="28" t="s">
        <v>1101</v>
      </c>
      <c r="C57" s="10">
        <v>18.52</v>
      </c>
      <c r="D57" s="10">
        <v>17.8</v>
      </c>
      <c r="E57" s="10">
        <v>18.16</v>
      </c>
      <c r="F57" s="10">
        <v>18.89</v>
      </c>
      <c r="G57" s="10">
        <v>19.48</v>
      </c>
      <c r="H57" s="10">
        <v>20.12</v>
      </c>
      <c r="I57" s="10">
        <v>20.97</v>
      </c>
      <c r="J57" s="10">
        <v>21.84</v>
      </c>
      <c r="K57" s="10">
        <v>22.42</v>
      </c>
      <c r="L57" s="10">
        <v>22.83</v>
      </c>
      <c r="M57" s="10">
        <v>23.07</v>
      </c>
      <c r="N57" s="10">
        <v>23.24</v>
      </c>
      <c r="O57" s="10">
        <v>23.27</v>
      </c>
      <c r="P57" s="10">
        <v>23.35</v>
      </c>
      <c r="Q57" s="10">
        <v>23.63</v>
      </c>
      <c r="R57" s="10">
        <v>23.88</v>
      </c>
      <c r="S57" s="10">
        <v>24.15</v>
      </c>
      <c r="T57" s="10">
        <v>24.47</v>
      </c>
      <c r="U57" s="10">
        <v>24.82</v>
      </c>
      <c r="V57" s="10">
        <v>25.16</v>
      </c>
      <c r="W57" s="10">
        <v>25.48</v>
      </c>
      <c r="X57" s="10">
        <v>25.76</v>
      </c>
      <c r="Y57" s="10">
        <v>26.02</v>
      </c>
      <c r="Z57" s="10">
        <v>26.4</v>
      </c>
      <c r="AA57" s="10">
        <v>26.7</v>
      </c>
      <c r="AB57" s="10">
        <v>27</v>
      </c>
      <c r="AC57" s="10">
        <v>27.3</v>
      </c>
      <c r="AD57" s="10">
        <v>27.59</v>
      </c>
      <c r="AE57" s="10">
        <v>27.95</v>
      </c>
      <c r="AF57" s="10">
        <v>28.33</v>
      </c>
      <c r="AG57" s="10">
        <v>28.64</v>
      </c>
      <c r="AH57" s="10">
        <v>28.94</v>
      </c>
      <c r="AI57" s="9">
        <v>1.4999999999999999E-2</v>
      </c>
    </row>
    <row r="58" spans="1:35" ht="15" customHeight="1">
      <c r="A58" s="14" t="s">
        <v>1152</v>
      </c>
      <c r="B58" s="28" t="s">
        <v>1131</v>
      </c>
      <c r="C58" s="10">
        <v>24.54</v>
      </c>
      <c r="D58" s="10">
        <v>24.24</v>
      </c>
      <c r="E58" s="10">
        <v>29.91</v>
      </c>
      <c r="F58" s="10">
        <v>28.43</v>
      </c>
      <c r="G58" s="10">
        <v>28.62</v>
      </c>
      <c r="H58" s="10">
        <v>28.52</v>
      </c>
      <c r="I58" s="10">
        <v>27.86</v>
      </c>
      <c r="J58" s="10">
        <v>27.94</v>
      </c>
      <c r="K58" s="10">
        <v>28.16</v>
      </c>
      <c r="L58" s="10">
        <v>28.43</v>
      </c>
      <c r="M58" s="10">
        <v>28.71</v>
      </c>
      <c r="N58" s="10">
        <v>30.06</v>
      </c>
      <c r="O58" s="10">
        <v>30.39</v>
      </c>
      <c r="P58" s="10">
        <v>30.55</v>
      </c>
      <c r="Q58" s="10">
        <v>31.21</v>
      </c>
      <c r="R58" s="10">
        <v>31.7</v>
      </c>
      <c r="S58" s="10">
        <v>32.78</v>
      </c>
      <c r="T58" s="10">
        <v>32.659999999999997</v>
      </c>
      <c r="U58" s="10">
        <v>32.83</v>
      </c>
      <c r="V58" s="10">
        <v>33.770000000000003</v>
      </c>
      <c r="W58" s="10">
        <v>34.770000000000003</v>
      </c>
      <c r="X58" s="10">
        <v>35.61</v>
      </c>
      <c r="Y58" s="10">
        <v>35.92</v>
      </c>
      <c r="Z58" s="10">
        <v>37.479999999999997</v>
      </c>
      <c r="AA58" s="10">
        <v>37.94</v>
      </c>
      <c r="AB58" s="10">
        <v>38.35</v>
      </c>
      <c r="AC58" s="10">
        <v>38.770000000000003</v>
      </c>
      <c r="AD58" s="10">
        <v>39.26</v>
      </c>
      <c r="AE58" s="10">
        <v>42.46</v>
      </c>
      <c r="AF58" s="10">
        <v>43.54</v>
      </c>
      <c r="AG58" s="10">
        <v>43.59</v>
      </c>
      <c r="AH58" s="10">
        <v>43.89</v>
      </c>
      <c r="AI58" s="9">
        <v>1.9E-2</v>
      </c>
    </row>
    <row r="59" spans="1:35" ht="15" customHeight="1">
      <c r="A59" s="14" t="s">
        <v>1153</v>
      </c>
      <c r="B59" s="28" t="s">
        <v>1133</v>
      </c>
      <c r="C59" s="10">
        <v>22.15</v>
      </c>
      <c r="D59" s="10">
        <v>21.94</v>
      </c>
      <c r="E59" s="10">
        <v>21.97</v>
      </c>
      <c r="F59" s="10">
        <v>21.98</v>
      </c>
      <c r="G59" s="10">
        <v>21.89</v>
      </c>
      <c r="H59" s="10">
        <v>21.61</v>
      </c>
      <c r="I59" s="10">
        <v>21.86</v>
      </c>
      <c r="J59" s="10">
        <v>22.04</v>
      </c>
      <c r="K59" s="10">
        <v>22.31</v>
      </c>
      <c r="L59" s="10">
        <v>22.42</v>
      </c>
      <c r="M59" s="10">
        <v>22.72</v>
      </c>
      <c r="N59" s="10">
        <v>23.42</v>
      </c>
      <c r="O59" s="10">
        <v>23.59</v>
      </c>
      <c r="P59" s="10">
        <v>23.8</v>
      </c>
      <c r="Q59" s="10">
        <v>24.22</v>
      </c>
      <c r="R59" s="10">
        <v>24.61</v>
      </c>
      <c r="S59" s="10">
        <v>24.87</v>
      </c>
      <c r="T59" s="10">
        <v>25.16</v>
      </c>
      <c r="U59" s="10">
        <v>25.24</v>
      </c>
      <c r="V59" s="10">
        <v>25.52</v>
      </c>
      <c r="W59" s="10">
        <v>25.86</v>
      </c>
      <c r="X59" s="10">
        <v>25.95</v>
      </c>
      <c r="Y59" s="10">
        <v>26.14</v>
      </c>
      <c r="Z59" s="10">
        <v>26.54</v>
      </c>
      <c r="AA59" s="10">
        <v>26.76</v>
      </c>
      <c r="AB59" s="10">
        <v>26.96</v>
      </c>
      <c r="AC59" s="10">
        <v>27.31</v>
      </c>
      <c r="AD59" s="10">
        <v>27.4</v>
      </c>
      <c r="AE59" s="10">
        <v>27.87</v>
      </c>
      <c r="AF59" s="10">
        <v>28.19</v>
      </c>
      <c r="AG59" s="10">
        <v>28.44</v>
      </c>
      <c r="AH59" s="10">
        <v>28.65</v>
      </c>
      <c r="AI59" s="9">
        <v>8.0000000000000002E-3</v>
      </c>
    </row>
    <row r="60" spans="1:35" ht="15" customHeight="1">
      <c r="A60" s="14" t="s">
        <v>1154</v>
      </c>
      <c r="B60" s="28" t="s">
        <v>1135</v>
      </c>
      <c r="C60" s="10">
        <v>14.64</v>
      </c>
      <c r="D60" s="10">
        <v>14.45</v>
      </c>
      <c r="E60" s="10">
        <v>14.47</v>
      </c>
      <c r="F60" s="10">
        <v>14.68</v>
      </c>
      <c r="G60" s="10">
        <v>14.78</v>
      </c>
      <c r="H60" s="10">
        <v>15.18</v>
      </c>
      <c r="I60" s="10">
        <v>15.25</v>
      </c>
      <c r="J60" s="10">
        <v>15.71</v>
      </c>
      <c r="K60" s="10">
        <v>15.74</v>
      </c>
      <c r="L60" s="10">
        <v>16.21</v>
      </c>
      <c r="M60" s="10">
        <v>16.43</v>
      </c>
      <c r="N60" s="10">
        <v>16.66</v>
      </c>
      <c r="O60" s="10">
        <v>17.010000000000002</v>
      </c>
      <c r="P60" s="10">
        <v>17.190000000000001</v>
      </c>
      <c r="Q60" s="10">
        <v>17.579999999999998</v>
      </c>
      <c r="R60" s="10">
        <v>17.87</v>
      </c>
      <c r="S60" s="10">
        <v>18.14</v>
      </c>
      <c r="T60" s="10">
        <v>18.38</v>
      </c>
      <c r="U60" s="10">
        <v>18.62</v>
      </c>
      <c r="V60" s="10">
        <v>18.829999999999998</v>
      </c>
      <c r="W60" s="10">
        <v>19.11</v>
      </c>
      <c r="X60" s="10">
        <v>19.2</v>
      </c>
      <c r="Y60" s="10">
        <v>19.45</v>
      </c>
      <c r="Z60" s="10">
        <v>19.829999999999998</v>
      </c>
      <c r="AA60" s="10">
        <v>20.04</v>
      </c>
      <c r="AB60" s="10">
        <v>20.28</v>
      </c>
      <c r="AC60" s="10">
        <v>20.7</v>
      </c>
      <c r="AD60" s="10">
        <v>20.75</v>
      </c>
      <c r="AE60" s="10">
        <v>21.18</v>
      </c>
      <c r="AF60" s="10">
        <v>21.52</v>
      </c>
      <c r="AG60" s="10">
        <v>21.77</v>
      </c>
      <c r="AH60" s="10">
        <v>21.86</v>
      </c>
      <c r="AI60" s="9">
        <v>1.2999999999999999E-2</v>
      </c>
    </row>
    <row r="61" spans="1:35" ht="15" customHeight="1">
      <c r="A61" s="14" t="s">
        <v>1155</v>
      </c>
      <c r="B61" s="28" t="s">
        <v>1103</v>
      </c>
      <c r="C61" s="10">
        <v>22.06</v>
      </c>
      <c r="D61" s="10">
        <v>21.33</v>
      </c>
      <c r="E61" s="10">
        <v>21.31</v>
      </c>
      <c r="F61" s="10">
        <v>21.51</v>
      </c>
      <c r="G61" s="10">
        <v>21.51</v>
      </c>
      <c r="H61" s="10">
        <v>21.77</v>
      </c>
      <c r="I61" s="10">
        <v>21.77</v>
      </c>
      <c r="J61" s="10">
        <v>22.17</v>
      </c>
      <c r="K61" s="10">
        <v>22.22</v>
      </c>
      <c r="L61" s="10">
        <v>22.56</v>
      </c>
      <c r="M61" s="10">
        <v>22.77</v>
      </c>
      <c r="N61" s="10">
        <v>23.14</v>
      </c>
      <c r="O61" s="10">
        <v>23.4</v>
      </c>
      <c r="P61" s="10">
        <v>23.57</v>
      </c>
      <c r="Q61" s="10">
        <v>23.94</v>
      </c>
      <c r="R61" s="10">
        <v>24.13</v>
      </c>
      <c r="S61" s="10">
        <v>24.35</v>
      </c>
      <c r="T61" s="10">
        <v>24.6</v>
      </c>
      <c r="U61" s="10">
        <v>24.76</v>
      </c>
      <c r="V61" s="10">
        <v>24.97</v>
      </c>
      <c r="W61" s="10">
        <v>25.19</v>
      </c>
      <c r="X61" s="10">
        <v>25.19</v>
      </c>
      <c r="Y61" s="10">
        <v>25.36</v>
      </c>
      <c r="Z61" s="10">
        <v>25.74</v>
      </c>
      <c r="AA61" s="10">
        <v>25.9</v>
      </c>
      <c r="AB61" s="10">
        <v>26.1</v>
      </c>
      <c r="AC61" s="10">
        <v>26.47</v>
      </c>
      <c r="AD61" s="10">
        <v>26.49</v>
      </c>
      <c r="AE61" s="10">
        <v>26.75</v>
      </c>
      <c r="AF61" s="10">
        <v>26.99</v>
      </c>
      <c r="AG61" s="10">
        <v>27.15</v>
      </c>
      <c r="AH61" s="10">
        <v>27.31</v>
      </c>
      <c r="AI61" s="9">
        <v>7.0000000000000001E-3</v>
      </c>
    </row>
    <row r="62" spans="1:35" ht="15" customHeight="1">
      <c r="A62" s="14" t="s">
        <v>1156</v>
      </c>
      <c r="B62" s="28" t="s">
        <v>1112</v>
      </c>
      <c r="C62" s="10">
        <v>9.75</v>
      </c>
      <c r="D62" s="10">
        <v>10.19</v>
      </c>
      <c r="E62" s="10">
        <v>10.27</v>
      </c>
      <c r="F62" s="10">
        <v>10.17</v>
      </c>
      <c r="G62" s="10">
        <v>9.18</v>
      </c>
      <c r="H62" s="10">
        <v>9.5500000000000007</v>
      </c>
      <c r="I62" s="10">
        <v>9.8800000000000008</v>
      </c>
      <c r="J62" s="10">
        <v>10.46</v>
      </c>
      <c r="K62" s="10">
        <v>11.21</v>
      </c>
      <c r="L62" s="10">
        <v>11.54</v>
      </c>
      <c r="M62" s="10">
        <v>11.84</v>
      </c>
      <c r="N62" s="10">
        <v>11.37</v>
      </c>
      <c r="O62" s="10">
        <v>11.61</v>
      </c>
      <c r="P62" s="10">
        <v>11.68</v>
      </c>
      <c r="Q62" s="10">
        <v>11.93</v>
      </c>
      <c r="R62" s="10">
        <v>12.06</v>
      </c>
      <c r="S62" s="10">
        <v>12.7</v>
      </c>
      <c r="T62" s="10">
        <v>13.12</v>
      </c>
      <c r="U62" s="10">
        <v>13.22</v>
      </c>
      <c r="V62" s="10">
        <v>13.74</v>
      </c>
      <c r="W62" s="10">
        <v>13.91</v>
      </c>
      <c r="X62" s="10">
        <v>14.11</v>
      </c>
      <c r="Y62" s="10">
        <v>14.23</v>
      </c>
      <c r="Z62" s="10">
        <v>14.28</v>
      </c>
      <c r="AA62" s="10">
        <v>14.84</v>
      </c>
      <c r="AB62" s="10">
        <v>15.07</v>
      </c>
      <c r="AC62" s="10">
        <v>15.09</v>
      </c>
      <c r="AD62" s="10">
        <v>15.68</v>
      </c>
      <c r="AE62" s="10">
        <v>15.94</v>
      </c>
      <c r="AF62" s="10">
        <v>16.149999999999999</v>
      </c>
      <c r="AG62" s="10">
        <v>16.34</v>
      </c>
      <c r="AH62" s="10">
        <v>15.92</v>
      </c>
      <c r="AI62" s="9">
        <v>1.6E-2</v>
      </c>
    </row>
    <row r="63" spans="1:35" ht="15" customHeight="1">
      <c r="A63" s="14" t="s">
        <v>1157</v>
      </c>
      <c r="B63" s="28" t="s">
        <v>1105</v>
      </c>
      <c r="C63" s="10">
        <v>5.03</v>
      </c>
      <c r="D63" s="10">
        <v>4.76</v>
      </c>
      <c r="E63" s="10">
        <v>4.8499999999999996</v>
      </c>
      <c r="F63" s="10">
        <v>4.83</v>
      </c>
      <c r="G63" s="10">
        <v>4.87</v>
      </c>
      <c r="H63" s="10">
        <v>4.9800000000000004</v>
      </c>
      <c r="I63" s="10">
        <v>5.2</v>
      </c>
      <c r="J63" s="10">
        <v>5.4</v>
      </c>
      <c r="K63" s="10">
        <v>5.55</v>
      </c>
      <c r="L63" s="10">
        <v>5.63</v>
      </c>
      <c r="M63" s="10">
        <v>5.64</v>
      </c>
      <c r="N63" s="10">
        <v>5.68</v>
      </c>
      <c r="O63" s="10">
        <v>5.64</v>
      </c>
      <c r="P63" s="10">
        <v>5.65</v>
      </c>
      <c r="Q63" s="10">
        <v>5.71</v>
      </c>
      <c r="R63" s="10">
        <v>5.74</v>
      </c>
      <c r="S63" s="10">
        <v>5.74</v>
      </c>
      <c r="T63" s="10">
        <v>5.73</v>
      </c>
      <c r="U63" s="10">
        <v>5.76</v>
      </c>
      <c r="V63" s="10">
        <v>5.78</v>
      </c>
      <c r="W63" s="10">
        <v>5.78</v>
      </c>
      <c r="X63" s="10">
        <v>5.78</v>
      </c>
      <c r="Y63" s="10">
        <v>5.78</v>
      </c>
      <c r="Z63" s="10">
        <v>5.8</v>
      </c>
      <c r="AA63" s="10">
        <v>5.81</v>
      </c>
      <c r="AB63" s="10">
        <v>5.83</v>
      </c>
      <c r="AC63" s="10">
        <v>5.85</v>
      </c>
      <c r="AD63" s="10">
        <v>5.89</v>
      </c>
      <c r="AE63" s="10">
        <v>5.93</v>
      </c>
      <c r="AF63" s="10">
        <v>5.95</v>
      </c>
      <c r="AG63" s="10">
        <v>5.97</v>
      </c>
      <c r="AH63" s="10">
        <v>6.02</v>
      </c>
      <c r="AI63" s="9">
        <v>6.0000000000000001E-3</v>
      </c>
    </row>
    <row r="64" spans="1:35" ht="15" customHeight="1">
      <c r="A64" s="14" t="s">
        <v>1158</v>
      </c>
      <c r="B64" s="28" t="s">
        <v>1122</v>
      </c>
      <c r="C64" s="10">
        <v>4.1399999999999997</v>
      </c>
      <c r="D64" s="10">
        <v>3.72</v>
      </c>
      <c r="E64" s="10">
        <v>3.48</v>
      </c>
      <c r="F64" s="10">
        <v>3.31</v>
      </c>
      <c r="G64" s="10">
        <v>3.23</v>
      </c>
      <c r="H64" s="10">
        <v>3.23</v>
      </c>
      <c r="I64" s="10">
        <v>3.23</v>
      </c>
      <c r="J64" s="10">
        <v>3.24</v>
      </c>
      <c r="K64" s="10">
        <v>3.27</v>
      </c>
      <c r="L64" s="10">
        <v>3.29</v>
      </c>
      <c r="M64" s="10">
        <v>3.33</v>
      </c>
      <c r="N64" s="10">
        <v>3.37</v>
      </c>
      <c r="O64" s="10">
        <v>3.41</v>
      </c>
      <c r="P64" s="10">
        <v>3.44</v>
      </c>
      <c r="Q64" s="10">
        <v>3.48</v>
      </c>
      <c r="R64" s="10">
        <v>3.51</v>
      </c>
      <c r="S64" s="10">
        <v>3.55</v>
      </c>
      <c r="T64" s="10">
        <v>3.58</v>
      </c>
      <c r="U64" s="10">
        <v>3.61</v>
      </c>
      <c r="V64" s="10">
        <v>3.64</v>
      </c>
      <c r="W64" s="10">
        <v>3.68</v>
      </c>
      <c r="X64" s="10">
        <v>3.71</v>
      </c>
      <c r="Y64" s="10">
        <v>3.75</v>
      </c>
      <c r="Z64" s="10">
        <v>3.78</v>
      </c>
      <c r="AA64" s="10">
        <v>3.82</v>
      </c>
      <c r="AB64" s="10">
        <v>3.86</v>
      </c>
      <c r="AC64" s="10">
        <v>3.9</v>
      </c>
      <c r="AD64" s="10">
        <v>3.93</v>
      </c>
      <c r="AE64" s="10">
        <v>3.97</v>
      </c>
      <c r="AF64" s="10">
        <v>4.01</v>
      </c>
      <c r="AG64" s="10">
        <v>4.05</v>
      </c>
      <c r="AH64" s="10">
        <v>4.09</v>
      </c>
      <c r="AI64" s="9">
        <v>0</v>
      </c>
    </row>
    <row r="65" spans="1:35" ht="15" customHeight="1">
      <c r="A65" s="14" t="s">
        <v>1159</v>
      </c>
      <c r="B65" s="28" t="s">
        <v>1160</v>
      </c>
      <c r="C65" s="10">
        <v>2.08</v>
      </c>
      <c r="D65" s="10">
        <v>2.09</v>
      </c>
      <c r="E65" s="10">
        <v>2.0699999999999998</v>
      </c>
      <c r="F65" s="10">
        <v>2.04</v>
      </c>
      <c r="G65" s="10">
        <v>2.0299999999999998</v>
      </c>
      <c r="H65" s="10">
        <v>2.02</v>
      </c>
      <c r="I65" s="10">
        <v>2.0099999999999998</v>
      </c>
      <c r="J65" s="10">
        <v>2.02</v>
      </c>
      <c r="K65" s="10">
        <v>2.0299999999999998</v>
      </c>
      <c r="L65" s="10">
        <v>2.0099999999999998</v>
      </c>
      <c r="M65" s="10">
        <v>2.02</v>
      </c>
      <c r="N65" s="10">
        <v>2.02</v>
      </c>
      <c r="O65" s="10">
        <v>2.0099999999999998</v>
      </c>
      <c r="P65" s="10">
        <v>2.0099999999999998</v>
      </c>
      <c r="Q65" s="10">
        <v>2.02</v>
      </c>
      <c r="R65" s="10">
        <v>2.02</v>
      </c>
      <c r="S65" s="10">
        <v>2.0099999999999998</v>
      </c>
      <c r="T65" s="10">
        <v>2.0099999999999998</v>
      </c>
      <c r="U65" s="10">
        <v>2.02</v>
      </c>
      <c r="V65" s="10">
        <v>2.02</v>
      </c>
      <c r="W65" s="10">
        <v>2.02</v>
      </c>
      <c r="X65" s="10">
        <v>2.0099999999999998</v>
      </c>
      <c r="Y65" s="10">
        <v>2.0099999999999998</v>
      </c>
      <c r="Z65" s="10">
        <v>2.02</v>
      </c>
      <c r="AA65" s="10">
        <v>2.02</v>
      </c>
      <c r="AB65" s="10">
        <v>2.02</v>
      </c>
      <c r="AC65" s="10">
        <v>2.02</v>
      </c>
      <c r="AD65" s="10">
        <v>2.02</v>
      </c>
      <c r="AE65" s="10">
        <v>2.02</v>
      </c>
      <c r="AF65" s="10">
        <v>2.02</v>
      </c>
      <c r="AG65" s="10">
        <v>2.02</v>
      </c>
      <c r="AH65" s="10">
        <v>2.02</v>
      </c>
      <c r="AI65" s="9">
        <v>-1E-3</v>
      </c>
    </row>
    <row r="66" spans="1:35" ht="15" customHeight="1">
      <c r="A66" s="14" t="s">
        <v>1161</v>
      </c>
      <c r="B66" s="28" t="s">
        <v>1126</v>
      </c>
      <c r="C66" s="9" t="s">
        <v>734</v>
      </c>
      <c r="D66" s="9" t="s">
        <v>734</v>
      </c>
      <c r="E66" s="9" t="s">
        <v>734</v>
      </c>
      <c r="F66" s="9" t="s">
        <v>734</v>
      </c>
      <c r="G66" s="9" t="s">
        <v>734</v>
      </c>
      <c r="H66" s="9" t="s">
        <v>734</v>
      </c>
      <c r="I66" s="9" t="s">
        <v>734</v>
      </c>
      <c r="J66" s="9" t="s">
        <v>734</v>
      </c>
      <c r="K66" s="9" t="s">
        <v>734</v>
      </c>
      <c r="L66" s="9" t="s">
        <v>734</v>
      </c>
      <c r="M66" s="9" t="s">
        <v>734</v>
      </c>
      <c r="N66" s="9" t="s">
        <v>734</v>
      </c>
      <c r="O66" s="9" t="s">
        <v>734</v>
      </c>
      <c r="P66" s="9" t="s">
        <v>734</v>
      </c>
      <c r="Q66" s="9" t="s">
        <v>734</v>
      </c>
      <c r="R66" s="9" t="s">
        <v>734</v>
      </c>
      <c r="S66" s="9" t="s">
        <v>734</v>
      </c>
      <c r="T66" s="9" t="s">
        <v>734</v>
      </c>
      <c r="U66" s="9" t="s">
        <v>734</v>
      </c>
      <c r="V66" s="9" t="s">
        <v>734</v>
      </c>
      <c r="W66" s="9" t="s">
        <v>734</v>
      </c>
      <c r="X66" s="9" t="s">
        <v>734</v>
      </c>
      <c r="Y66" s="9" t="s">
        <v>734</v>
      </c>
      <c r="Z66" s="9" t="s">
        <v>734</v>
      </c>
      <c r="AA66" s="9" t="s">
        <v>734</v>
      </c>
      <c r="AB66" s="9" t="s">
        <v>734</v>
      </c>
      <c r="AC66" s="9" t="s">
        <v>734</v>
      </c>
      <c r="AD66" s="9" t="s">
        <v>734</v>
      </c>
      <c r="AE66" s="9" t="s">
        <v>734</v>
      </c>
      <c r="AF66" s="9" t="s">
        <v>734</v>
      </c>
      <c r="AG66" s="9" t="s">
        <v>734</v>
      </c>
      <c r="AH66" s="9" t="s">
        <v>734</v>
      </c>
      <c r="AI66" s="9" t="s">
        <v>734</v>
      </c>
    </row>
    <row r="67" spans="1:35" ht="15" customHeight="1">
      <c r="A67" s="14" t="s">
        <v>1162</v>
      </c>
      <c r="B67" s="28" t="s">
        <v>1107</v>
      </c>
      <c r="C67" s="10">
        <v>30.45</v>
      </c>
      <c r="D67" s="10">
        <v>29.93</v>
      </c>
      <c r="E67" s="10">
        <v>29.73</v>
      </c>
      <c r="F67" s="10">
        <v>29.66</v>
      </c>
      <c r="G67" s="10">
        <v>29.66</v>
      </c>
      <c r="H67" s="10">
        <v>29.85</v>
      </c>
      <c r="I67" s="10">
        <v>30.25</v>
      </c>
      <c r="J67" s="10">
        <v>30.59</v>
      </c>
      <c r="K67" s="10">
        <v>30.75</v>
      </c>
      <c r="L67" s="10">
        <v>30.63</v>
      </c>
      <c r="M67" s="10">
        <v>30.45</v>
      </c>
      <c r="N67" s="10">
        <v>30.39</v>
      </c>
      <c r="O67" s="10">
        <v>30.27</v>
      </c>
      <c r="P67" s="10">
        <v>30.13</v>
      </c>
      <c r="Q67" s="10">
        <v>30.23</v>
      </c>
      <c r="R67" s="10">
        <v>30.26</v>
      </c>
      <c r="S67" s="10">
        <v>30.08</v>
      </c>
      <c r="T67" s="10">
        <v>29.99</v>
      </c>
      <c r="U67" s="10">
        <v>29.89</v>
      </c>
      <c r="V67" s="10">
        <v>29.94</v>
      </c>
      <c r="W67" s="10">
        <v>29.85</v>
      </c>
      <c r="X67" s="10">
        <v>29.69</v>
      </c>
      <c r="Y67" s="10">
        <v>29.64</v>
      </c>
      <c r="Z67" s="10">
        <v>29.57</v>
      </c>
      <c r="AA67" s="10">
        <v>29.47</v>
      </c>
      <c r="AB67" s="10">
        <v>29.46</v>
      </c>
      <c r="AC67" s="10">
        <v>29.4</v>
      </c>
      <c r="AD67" s="10">
        <v>29.31</v>
      </c>
      <c r="AE67" s="10">
        <v>29.32</v>
      </c>
      <c r="AF67" s="10">
        <v>29.24</v>
      </c>
      <c r="AG67" s="10">
        <v>29.11</v>
      </c>
      <c r="AH67" s="10">
        <v>29.02</v>
      </c>
      <c r="AI67" s="9">
        <v>-2E-3</v>
      </c>
    </row>
    <row r="69" spans="1:35" ht="15" customHeight="1">
      <c r="B69" s="27" t="s">
        <v>1163</v>
      </c>
    </row>
    <row r="70" spans="1:35" ht="15" customHeight="1">
      <c r="B70" s="27" t="s">
        <v>1164</v>
      </c>
    </row>
    <row r="71" spans="1:35" ht="15" customHeight="1">
      <c r="A71" s="14" t="s">
        <v>1165</v>
      </c>
      <c r="B71" s="28" t="s">
        <v>1099</v>
      </c>
      <c r="C71" s="29">
        <v>255</v>
      </c>
      <c r="D71" s="29">
        <v>245</v>
      </c>
      <c r="E71" s="29">
        <v>249</v>
      </c>
      <c r="F71" s="29">
        <v>249</v>
      </c>
      <c r="G71" s="29">
        <v>250</v>
      </c>
      <c r="H71" s="29">
        <v>252</v>
      </c>
      <c r="I71" s="29">
        <v>254</v>
      </c>
      <c r="J71" s="29">
        <v>258</v>
      </c>
      <c r="K71" s="29">
        <v>260</v>
      </c>
      <c r="L71" s="29">
        <v>261</v>
      </c>
      <c r="M71" s="29">
        <v>261</v>
      </c>
      <c r="N71" s="29">
        <v>263</v>
      </c>
      <c r="O71" s="29">
        <v>263</v>
      </c>
      <c r="P71" s="29">
        <v>264</v>
      </c>
      <c r="Q71" s="29">
        <v>266</v>
      </c>
      <c r="R71" s="29">
        <v>268</v>
      </c>
      <c r="S71" s="29">
        <v>269</v>
      </c>
      <c r="T71" s="29">
        <v>270</v>
      </c>
      <c r="U71" s="29">
        <v>272</v>
      </c>
      <c r="V71" s="29">
        <v>274</v>
      </c>
      <c r="W71" s="29">
        <v>275</v>
      </c>
      <c r="X71" s="29">
        <v>276</v>
      </c>
      <c r="Y71" s="29">
        <v>277</v>
      </c>
      <c r="Z71" s="29">
        <v>279</v>
      </c>
      <c r="AA71" s="29">
        <v>280</v>
      </c>
      <c r="AB71" s="29">
        <v>282</v>
      </c>
      <c r="AC71" s="29">
        <v>284</v>
      </c>
      <c r="AD71" s="29">
        <v>286</v>
      </c>
      <c r="AE71" s="29">
        <v>288</v>
      </c>
      <c r="AF71" s="29">
        <v>290</v>
      </c>
      <c r="AG71" s="29">
        <v>291</v>
      </c>
      <c r="AH71" s="29">
        <v>293</v>
      </c>
      <c r="AI71" s="9">
        <v>5.0000000000000001E-3</v>
      </c>
    </row>
    <row r="72" spans="1:35" ht="15" customHeight="1">
      <c r="A72" s="14" t="s">
        <v>1166</v>
      </c>
      <c r="B72" s="28" t="s">
        <v>1108</v>
      </c>
      <c r="C72" s="29">
        <v>189</v>
      </c>
      <c r="D72" s="29">
        <v>184</v>
      </c>
      <c r="E72" s="29">
        <v>186</v>
      </c>
      <c r="F72" s="29">
        <v>187</v>
      </c>
      <c r="G72" s="29">
        <v>188</v>
      </c>
      <c r="H72" s="29">
        <v>190</v>
      </c>
      <c r="I72" s="29">
        <v>193</v>
      </c>
      <c r="J72" s="29">
        <v>196</v>
      </c>
      <c r="K72" s="29">
        <v>198</v>
      </c>
      <c r="L72" s="29">
        <v>198</v>
      </c>
      <c r="M72" s="29">
        <v>198</v>
      </c>
      <c r="N72" s="29">
        <v>199</v>
      </c>
      <c r="O72" s="29">
        <v>200</v>
      </c>
      <c r="P72" s="29">
        <v>200</v>
      </c>
      <c r="Q72" s="29">
        <v>202</v>
      </c>
      <c r="R72" s="29">
        <v>203</v>
      </c>
      <c r="S72" s="29">
        <v>203</v>
      </c>
      <c r="T72" s="29">
        <v>204</v>
      </c>
      <c r="U72" s="29">
        <v>205</v>
      </c>
      <c r="V72" s="29">
        <v>207</v>
      </c>
      <c r="W72" s="29">
        <v>208</v>
      </c>
      <c r="X72" s="29">
        <v>208</v>
      </c>
      <c r="Y72" s="29">
        <v>210</v>
      </c>
      <c r="Z72" s="29">
        <v>211</v>
      </c>
      <c r="AA72" s="29">
        <v>212</v>
      </c>
      <c r="AB72" s="29">
        <v>214</v>
      </c>
      <c r="AC72" s="29">
        <v>216</v>
      </c>
      <c r="AD72" s="29">
        <v>217</v>
      </c>
      <c r="AE72" s="29">
        <v>220</v>
      </c>
      <c r="AF72" s="29">
        <v>222</v>
      </c>
      <c r="AG72" s="29">
        <v>223</v>
      </c>
      <c r="AH72" s="29">
        <v>225</v>
      </c>
      <c r="AI72" s="9">
        <v>6.0000000000000001E-3</v>
      </c>
    </row>
    <row r="73" spans="1:35" ht="15" customHeight="1">
      <c r="A73" s="14" t="s">
        <v>1167</v>
      </c>
      <c r="B73" s="28" t="s">
        <v>1115</v>
      </c>
      <c r="C73" s="29">
        <v>185</v>
      </c>
      <c r="D73" s="29">
        <v>178</v>
      </c>
      <c r="E73" s="29">
        <v>183</v>
      </c>
      <c r="F73" s="29">
        <v>190</v>
      </c>
      <c r="G73" s="29">
        <v>195</v>
      </c>
      <c r="H73" s="29">
        <v>201</v>
      </c>
      <c r="I73" s="29">
        <v>210</v>
      </c>
      <c r="J73" s="29">
        <v>219</v>
      </c>
      <c r="K73" s="29">
        <v>225</v>
      </c>
      <c r="L73" s="29">
        <v>229</v>
      </c>
      <c r="M73" s="29">
        <v>233</v>
      </c>
      <c r="N73" s="29">
        <v>235</v>
      </c>
      <c r="O73" s="29">
        <v>238</v>
      </c>
      <c r="P73" s="29">
        <v>241</v>
      </c>
      <c r="Q73" s="29">
        <v>246</v>
      </c>
      <c r="R73" s="29">
        <v>251</v>
      </c>
      <c r="S73" s="29">
        <v>255</v>
      </c>
      <c r="T73" s="29">
        <v>260</v>
      </c>
      <c r="U73" s="29">
        <v>264</v>
      </c>
      <c r="V73" s="29">
        <v>269</v>
      </c>
      <c r="W73" s="29">
        <v>273</v>
      </c>
      <c r="X73" s="29">
        <v>277</v>
      </c>
      <c r="Y73" s="29">
        <v>281</v>
      </c>
      <c r="Z73" s="29">
        <v>287</v>
      </c>
      <c r="AA73" s="29">
        <v>292</v>
      </c>
      <c r="AB73" s="29">
        <v>297</v>
      </c>
      <c r="AC73" s="29">
        <v>303</v>
      </c>
      <c r="AD73" s="29">
        <v>308</v>
      </c>
      <c r="AE73" s="29">
        <v>314</v>
      </c>
      <c r="AF73" s="29">
        <v>321</v>
      </c>
      <c r="AG73" s="29">
        <v>327</v>
      </c>
      <c r="AH73" s="29">
        <v>332</v>
      </c>
      <c r="AI73" s="9">
        <v>1.9E-2</v>
      </c>
    </row>
    <row r="74" spans="1:35" ht="15" customHeight="1">
      <c r="A74" s="14" t="s">
        <v>1168</v>
      </c>
      <c r="B74" s="28" t="s">
        <v>1128</v>
      </c>
      <c r="C74" s="29">
        <v>574</v>
      </c>
      <c r="D74" s="29">
        <v>568</v>
      </c>
      <c r="E74" s="29">
        <v>566</v>
      </c>
      <c r="F74" s="29">
        <v>563</v>
      </c>
      <c r="G74" s="29">
        <v>555</v>
      </c>
      <c r="H74" s="29">
        <v>548</v>
      </c>
      <c r="I74" s="29">
        <v>546</v>
      </c>
      <c r="J74" s="29">
        <v>548</v>
      </c>
      <c r="K74" s="29">
        <v>548</v>
      </c>
      <c r="L74" s="29">
        <v>549</v>
      </c>
      <c r="M74" s="29">
        <v>552</v>
      </c>
      <c r="N74" s="29">
        <v>562</v>
      </c>
      <c r="O74" s="29">
        <v>564</v>
      </c>
      <c r="P74" s="29">
        <v>566</v>
      </c>
      <c r="Q74" s="29">
        <v>574</v>
      </c>
      <c r="R74" s="29">
        <v>579</v>
      </c>
      <c r="S74" s="29">
        <v>583</v>
      </c>
      <c r="T74" s="29">
        <v>588</v>
      </c>
      <c r="U74" s="29">
        <v>590</v>
      </c>
      <c r="V74" s="29">
        <v>596</v>
      </c>
      <c r="W74" s="29">
        <v>602</v>
      </c>
      <c r="X74" s="29">
        <v>605</v>
      </c>
      <c r="Y74" s="29">
        <v>610</v>
      </c>
      <c r="Z74" s="29">
        <v>621</v>
      </c>
      <c r="AA74" s="29">
        <v>628</v>
      </c>
      <c r="AB74" s="29">
        <v>635</v>
      </c>
      <c r="AC74" s="29">
        <v>647</v>
      </c>
      <c r="AD74" s="29">
        <v>651</v>
      </c>
      <c r="AE74" s="29">
        <v>665</v>
      </c>
      <c r="AF74" s="29">
        <v>676</v>
      </c>
      <c r="AG74" s="29">
        <v>685</v>
      </c>
      <c r="AH74" s="29">
        <v>693</v>
      </c>
      <c r="AI74" s="9">
        <v>6.0000000000000001E-3</v>
      </c>
    </row>
    <row r="75" spans="1:35" ht="15" customHeight="1">
      <c r="A75" s="14" t="s">
        <v>1169</v>
      </c>
      <c r="B75" s="28" t="s">
        <v>1170</v>
      </c>
      <c r="C75" s="29">
        <v>1203</v>
      </c>
      <c r="D75" s="29">
        <v>1176</v>
      </c>
      <c r="E75" s="29">
        <v>1184</v>
      </c>
      <c r="F75" s="29">
        <v>1189</v>
      </c>
      <c r="G75" s="29">
        <v>1187</v>
      </c>
      <c r="H75" s="29">
        <v>1190</v>
      </c>
      <c r="I75" s="29">
        <v>1203</v>
      </c>
      <c r="J75" s="29">
        <v>1221</v>
      </c>
      <c r="K75" s="29">
        <v>1230</v>
      </c>
      <c r="L75" s="29">
        <v>1237</v>
      </c>
      <c r="M75" s="29">
        <v>1244</v>
      </c>
      <c r="N75" s="29">
        <v>1259</v>
      </c>
      <c r="O75" s="29">
        <v>1265</v>
      </c>
      <c r="P75" s="29">
        <v>1271</v>
      </c>
      <c r="Q75" s="29">
        <v>1288</v>
      </c>
      <c r="R75" s="29">
        <v>1302</v>
      </c>
      <c r="S75" s="29">
        <v>1311</v>
      </c>
      <c r="T75" s="29">
        <v>1322</v>
      </c>
      <c r="U75" s="29">
        <v>1331</v>
      </c>
      <c r="V75" s="29">
        <v>1345</v>
      </c>
      <c r="W75" s="29">
        <v>1358</v>
      </c>
      <c r="X75" s="29">
        <v>1365</v>
      </c>
      <c r="Y75" s="29">
        <v>1378</v>
      </c>
      <c r="Z75" s="29">
        <v>1398</v>
      </c>
      <c r="AA75" s="29">
        <v>1412</v>
      </c>
      <c r="AB75" s="29">
        <v>1429</v>
      </c>
      <c r="AC75" s="29">
        <v>1450</v>
      </c>
      <c r="AD75" s="29">
        <v>1462</v>
      </c>
      <c r="AE75" s="29">
        <v>1487</v>
      </c>
      <c r="AF75" s="29">
        <v>1508</v>
      </c>
      <c r="AG75" s="29">
        <v>1526</v>
      </c>
      <c r="AH75" s="29">
        <v>1543</v>
      </c>
      <c r="AI75" s="9">
        <v>8.0000000000000002E-3</v>
      </c>
    </row>
    <row r="76" spans="1:35" ht="15" customHeight="1">
      <c r="A76" s="14" t="s">
        <v>1171</v>
      </c>
      <c r="B76" s="28" t="s">
        <v>1172</v>
      </c>
      <c r="C76" s="29">
        <v>0</v>
      </c>
      <c r="D76" s="29">
        <v>0</v>
      </c>
      <c r="E76" s="29">
        <v>1</v>
      </c>
      <c r="F76" s="29">
        <v>1</v>
      </c>
      <c r="G76" s="29">
        <v>1</v>
      </c>
      <c r="H76" s="29">
        <v>1</v>
      </c>
      <c r="I76" s="29">
        <v>1</v>
      </c>
      <c r="J76" s="29">
        <v>1</v>
      </c>
      <c r="K76" s="29">
        <v>1</v>
      </c>
      <c r="L76" s="29">
        <v>1</v>
      </c>
      <c r="M76" s="29">
        <v>1</v>
      </c>
      <c r="N76" s="29">
        <v>1</v>
      </c>
      <c r="O76" s="29">
        <v>1</v>
      </c>
      <c r="P76" s="29">
        <v>1</v>
      </c>
      <c r="Q76" s="29">
        <v>1</v>
      </c>
      <c r="R76" s="29">
        <v>1</v>
      </c>
      <c r="S76" s="29">
        <v>1</v>
      </c>
      <c r="T76" s="29">
        <v>1</v>
      </c>
      <c r="U76" s="29">
        <v>1</v>
      </c>
      <c r="V76" s="29">
        <v>1</v>
      </c>
      <c r="W76" s="29">
        <v>1</v>
      </c>
      <c r="X76" s="29">
        <v>1</v>
      </c>
      <c r="Y76" s="29">
        <v>1</v>
      </c>
      <c r="Z76" s="29">
        <v>0</v>
      </c>
      <c r="AA76" s="29">
        <v>0</v>
      </c>
      <c r="AB76" s="29">
        <v>0</v>
      </c>
      <c r="AC76" s="29">
        <v>0</v>
      </c>
      <c r="AD76" s="29">
        <v>0</v>
      </c>
      <c r="AE76" s="29">
        <v>0</v>
      </c>
      <c r="AF76" s="29">
        <v>0</v>
      </c>
      <c r="AG76" s="29">
        <v>0</v>
      </c>
      <c r="AH76" s="29">
        <v>0</v>
      </c>
      <c r="AI76" s="9">
        <v>4.0000000000000001E-3</v>
      </c>
    </row>
    <row r="77" spans="1:35" ht="15" customHeight="1">
      <c r="A77" s="14" t="s">
        <v>1173</v>
      </c>
      <c r="B77" s="27" t="s">
        <v>1174</v>
      </c>
      <c r="C77" s="30">
        <v>1203</v>
      </c>
      <c r="D77" s="30">
        <v>1176</v>
      </c>
      <c r="E77" s="30">
        <v>1184</v>
      </c>
      <c r="F77" s="30">
        <v>1190</v>
      </c>
      <c r="G77" s="30">
        <v>1188</v>
      </c>
      <c r="H77" s="30">
        <v>1191</v>
      </c>
      <c r="I77" s="30">
        <v>1204</v>
      </c>
      <c r="J77" s="30">
        <v>1221</v>
      </c>
      <c r="K77" s="30">
        <v>1231</v>
      </c>
      <c r="L77" s="30">
        <v>1238</v>
      </c>
      <c r="M77" s="30">
        <v>1245</v>
      </c>
      <c r="N77" s="30">
        <v>1260</v>
      </c>
      <c r="O77" s="30">
        <v>1266</v>
      </c>
      <c r="P77" s="30">
        <v>1271</v>
      </c>
      <c r="Q77" s="30">
        <v>1289</v>
      </c>
      <c r="R77" s="30">
        <v>1302</v>
      </c>
      <c r="S77" s="30">
        <v>1312</v>
      </c>
      <c r="T77" s="30">
        <v>1323</v>
      </c>
      <c r="U77" s="30">
        <v>1332</v>
      </c>
      <c r="V77" s="30">
        <v>1346</v>
      </c>
      <c r="W77" s="30">
        <v>1359</v>
      </c>
      <c r="X77" s="30">
        <v>1366</v>
      </c>
      <c r="Y77" s="30">
        <v>1379</v>
      </c>
      <c r="Z77" s="30">
        <v>1399</v>
      </c>
      <c r="AA77" s="30">
        <v>1413</v>
      </c>
      <c r="AB77" s="30">
        <v>1429</v>
      </c>
      <c r="AC77" s="30">
        <v>1450</v>
      </c>
      <c r="AD77" s="30">
        <v>1463</v>
      </c>
      <c r="AE77" s="30">
        <v>1488</v>
      </c>
      <c r="AF77" s="30">
        <v>1508</v>
      </c>
      <c r="AG77" s="30">
        <v>1527</v>
      </c>
      <c r="AH77" s="30">
        <v>1543</v>
      </c>
      <c r="AI77" s="31">
        <v>8.0000000000000002E-3</v>
      </c>
    </row>
    <row r="80" spans="1:35" ht="15" customHeight="1">
      <c r="B80" s="27" t="s">
        <v>1175</v>
      </c>
    </row>
    <row r="81" spans="1:35" ht="15" customHeight="1">
      <c r="B81" s="27" t="s">
        <v>1099</v>
      </c>
    </row>
    <row r="82" spans="1:35" ht="15" customHeight="1">
      <c r="A82" s="14" t="s">
        <v>1176</v>
      </c>
      <c r="B82" s="28" t="s">
        <v>1101</v>
      </c>
      <c r="C82" s="10">
        <v>21.37</v>
      </c>
      <c r="D82" s="10">
        <v>21.62</v>
      </c>
      <c r="E82" s="10">
        <v>22.53</v>
      </c>
      <c r="F82" s="10">
        <v>23.86</v>
      </c>
      <c r="G82" s="10">
        <v>25.22</v>
      </c>
      <c r="H82" s="10">
        <v>26.66</v>
      </c>
      <c r="I82" s="10">
        <v>28.39</v>
      </c>
      <c r="J82" s="10">
        <v>30.31</v>
      </c>
      <c r="K82" s="10">
        <v>32.06</v>
      </c>
      <c r="L82" s="10">
        <v>33.64</v>
      </c>
      <c r="M82" s="10">
        <v>35.020000000000003</v>
      </c>
      <c r="N82" s="10">
        <v>36.340000000000003</v>
      </c>
      <c r="O82" s="10">
        <v>37.369999999999997</v>
      </c>
      <c r="P82" s="10">
        <v>38.409999999999997</v>
      </c>
      <c r="Q82" s="10">
        <v>39.71</v>
      </c>
      <c r="R82" s="10">
        <v>41.04</v>
      </c>
      <c r="S82" s="10">
        <v>42.46</v>
      </c>
      <c r="T82" s="10">
        <v>44</v>
      </c>
      <c r="U82" s="10">
        <v>45.66</v>
      </c>
      <c r="V82" s="10">
        <v>47.39</v>
      </c>
      <c r="W82" s="10">
        <v>49.15</v>
      </c>
      <c r="X82" s="10">
        <v>50.91</v>
      </c>
      <c r="Y82" s="10">
        <v>52.7</v>
      </c>
      <c r="Z82" s="10">
        <v>54.72</v>
      </c>
      <c r="AA82" s="10">
        <v>56.74</v>
      </c>
      <c r="AB82" s="10">
        <v>58.82</v>
      </c>
      <c r="AC82" s="10">
        <v>60.99</v>
      </c>
      <c r="AD82" s="10">
        <v>63.21</v>
      </c>
      <c r="AE82" s="10">
        <v>65.64</v>
      </c>
      <c r="AF82" s="10">
        <v>68.239999999999995</v>
      </c>
      <c r="AG82" s="10">
        <v>70.849999999999994</v>
      </c>
      <c r="AH82" s="10">
        <v>73.47</v>
      </c>
      <c r="AI82" s="9">
        <v>4.1000000000000002E-2</v>
      </c>
    </row>
    <row r="83" spans="1:35" ht="15" customHeight="1">
      <c r="A83" s="14" t="s">
        <v>1177</v>
      </c>
      <c r="B83" s="28" t="s">
        <v>1103</v>
      </c>
      <c r="C83" s="10">
        <v>21.89</v>
      </c>
      <c r="D83" s="10">
        <v>21.82</v>
      </c>
      <c r="E83" s="10">
        <v>22.71</v>
      </c>
      <c r="F83" s="10">
        <v>23.89</v>
      </c>
      <c r="G83" s="10">
        <v>24.91</v>
      </c>
      <c r="H83" s="10">
        <v>26.24</v>
      </c>
      <c r="I83" s="10">
        <v>27.33</v>
      </c>
      <c r="J83" s="10">
        <v>28.4</v>
      </c>
      <c r="K83" s="10">
        <v>29.12</v>
      </c>
      <c r="L83" s="10">
        <v>30.24</v>
      </c>
      <c r="M83" s="10">
        <v>31.21</v>
      </c>
      <c r="N83" s="10">
        <v>32.090000000000003</v>
      </c>
      <c r="O83" s="10">
        <v>33.18</v>
      </c>
      <c r="P83" s="10">
        <v>34.14</v>
      </c>
      <c r="Q83" s="10">
        <v>35.35</v>
      </c>
      <c r="R83" s="10">
        <v>36.409999999999997</v>
      </c>
      <c r="S83" s="10">
        <v>37.520000000000003</v>
      </c>
      <c r="T83" s="10">
        <v>38.700000000000003</v>
      </c>
      <c r="U83" s="10">
        <v>39.79</v>
      </c>
      <c r="V83" s="10">
        <v>41.01</v>
      </c>
      <c r="W83" s="10">
        <v>42.28</v>
      </c>
      <c r="X83" s="10">
        <v>43.24</v>
      </c>
      <c r="Y83" s="10">
        <v>44.53</v>
      </c>
      <c r="Z83" s="10">
        <v>46.17</v>
      </c>
      <c r="AA83" s="10">
        <v>47.52</v>
      </c>
      <c r="AB83" s="10">
        <v>48.98</v>
      </c>
      <c r="AC83" s="10">
        <v>50.78</v>
      </c>
      <c r="AD83" s="10">
        <v>52.07</v>
      </c>
      <c r="AE83" s="10">
        <v>53.8</v>
      </c>
      <c r="AF83" s="10">
        <v>55.65</v>
      </c>
      <c r="AG83" s="10">
        <v>57.39</v>
      </c>
      <c r="AH83" s="10">
        <v>59.07</v>
      </c>
      <c r="AI83" s="9">
        <v>3.3000000000000002E-2</v>
      </c>
    </row>
    <row r="84" spans="1:35" ht="15" customHeight="1">
      <c r="A84" s="14" t="s">
        <v>1178</v>
      </c>
      <c r="B84" s="28" t="s">
        <v>1105</v>
      </c>
      <c r="C84" s="10">
        <v>10.4</v>
      </c>
      <c r="D84" s="10">
        <v>10.26</v>
      </c>
      <c r="E84" s="10">
        <v>10.64</v>
      </c>
      <c r="F84" s="10">
        <v>10.83</v>
      </c>
      <c r="G84" s="10">
        <v>11.05</v>
      </c>
      <c r="H84" s="10">
        <v>11.34</v>
      </c>
      <c r="I84" s="10">
        <v>11.75</v>
      </c>
      <c r="J84" s="10">
        <v>12.24</v>
      </c>
      <c r="K84" s="10">
        <v>12.73</v>
      </c>
      <c r="L84" s="10">
        <v>13.17</v>
      </c>
      <c r="M84" s="10">
        <v>13.56</v>
      </c>
      <c r="N84" s="10">
        <v>14.23</v>
      </c>
      <c r="O84" s="10">
        <v>14.55</v>
      </c>
      <c r="P84" s="10">
        <v>14.93</v>
      </c>
      <c r="Q84" s="10">
        <v>15.45</v>
      </c>
      <c r="R84" s="10">
        <v>15.9</v>
      </c>
      <c r="S84" s="10">
        <v>16.3</v>
      </c>
      <c r="T84" s="10">
        <v>16.670000000000002</v>
      </c>
      <c r="U84" s="10">
        <v>17.149999999999999</v>
      </c>
      <c r="V84" s="10">
        <v>17.62</v>
      </c>
      <c r="W84" s="10">
        <v>18.07</v>
      </c>
      <c r="X84" s="10">
        <v>18.52</v>
      </c>
      <c r="Y84" s="10">
        <v>19.02</v>
      </c>
      <c r="Z84" s="10">
        <v>19.52</v>
      </c>
      <c r="AA84" s="10">
        <v>20.03</v>
      </c>
      <c r="AB84" s="10">
        <v>20.56</v>
      </c>
      <c r="AC84" s="10">
        <v>21.15</v>
      </c>
      <c r="AD84" s="10">
        <v>21.76</v>
      </c>
      <c r="AE84" s="10">
        <v>22.43</v>
      </c>
      <c r="AF84" s="10">
        <v>23.07</v>
      </c>
      <c r="AG84" s="10">
        <v>23.78</v>
      </c>
      <c r="AH84" s="10">
        <v>24.49</v>
      </c>
      <c r="AI84" s="9">
        <v>2.8000000000000001E-2</v>
      </c>
    </row>
    <row r="85" spans="1:35" ht="15" customHeight="1">
      <c r="A85" s="14" t="s">
        <v>1179</v>
      </c>
      <c r="B85" s="28" t="s">
        <v>1107</v>
      </c>
      <c r="C85" s="10">
        <v>36.81</v>
      </c>
      <c r="D85" s="10">
        <v>37.21</v>
      </c>
      <c r="E85" s="10">
        <v>38.340000000000003</v>
      </c>
      <c r="F85" s="10">
        <v>39.340000000000003</v>
      </c>
      <c r="G85" s="10">
        <v>40.53</v>
      </c>
      <c r="H85" s="10">
        <v>41.88</v>
      </c>
      <c r="I85" s="10">
        <v>43.45</v>
      </c>
      <c r="J85" s="10">
        <v>45.04</v>
      </c>
      <c r="K85" s="10">
        <v>46.42</v>
      </c>
      <c r="L85" s="10">
        <v>47.48</v>
      </c>
      <c r="M85" s="10">
        <v>48.44</v>
      </c>
      <c r="N85" s="10">
        <v>49.61</v>
      </c>
      <c r="O85" s="10">
        <v>50.62</v>
      </c>
      <c r="P85" s="10">
        <v>51.62</v>
      </c>
      <c r="Q85" s="10">
        <v>52.94</v>
      </c>
      <c r="R85" s="10">
        <v>54.17</v>
      </c>
      <c r="S85" s="10">
        <v>55.08</v>
      </c>
      <c r="T85" s="10">
        <v>56.13</v>
      </c>
      <c r="U85" s="10">
        <v>57.2</v>
      </c>
      <c r="V85" s="10">
        <v>58.54</v>
      </c>
      <c r="W85" s="10">
        <v>59.68</v>
      </c>
      <c r="X85" s="10">
        <v>60.75</v>
      </c>
      <c r="Y85" s="10">
        <v>62.02</v>
      </c>
      <c r="Z85" s="10">
        <v>63.25</v>
      </c>
      <c r="AA85" s="10">
        <v>64.540000000000006</v>
      </c>
      <c r="AB85" s="10">
        <v>66.02</v>
      </c>
      <c r="AC85" s="10">
        <v>67.45</v>
      </c>
      <c r="AD85" s="10">
        <v>68.84</v>
      </c>
      <c r="AE85" s="10">
        <v>70.459999999999994</v>
      </c>
      <c r="AF85" s="10">
        <v>71.98</v>
      </c>
      <c r="AG85" s="10">
        <v>73.38</v>
      </c>
      <c r="AH85" s="10">
        <v>74.87</v>
      </c>
      <c r="AI85" s="9">
        <v>2.3E-2</v>
      </c>
    </row>
    <row r="87" spans="1:35" ht="15" customHeight="1">
      <c r="B87" s="27" t="s">
        <v>1108</v>
      </c>
    </row>
    <row r="88" spans="1:35" ht="15" customHeight="1">
      <c r="A88" s="14" t="s">
        <v>1180</v>
      </c>
      <c r="B88" s="28" t="s">
        <v>1101</v>
      </c>
      <c r="C88" s="10">
        <v>17.53</v>
      </c>
      <c r="D88" s="10">
        <v>16.86</v>
      </c>
      <c r="E88" s="10">
        <v>17.739999999999998</v>
      </c>
      <c r="F88" s="10">
        <v>18.98</v>
      </c>
      <c r="G88" s="10">
        <v>20.010000000000002</v>
      </c>
      <c r="H88" s="10">
        <v>21.09</v>
      </c>
      <c r="I88" s="10">
        <v>22.47</v>
      </c>
      <c r="J88" s="10">
        <v>23.9</v>
      </c>
      <c r="K88" s="10">
        <v>24.97</v>
      </c>
      <c r="L88" s="10">
        <v>25.87</v>
      </c>
      <c r="M88" s="10">
        <v>26.64</v>
      </c>
      <c r="N88" s="10">
        <v>27.45</v>
      </c>
      <c r="O88" s="10">
        <v>28.08</v>
      </c>
      <c r="P88" s="10">
        <v>28.82</v>
      </c>
      <c r="Q88" s="10">
        <v>29.86</v>
      </c>
      <c r="R88" s="10">
        <v>30.86</v>
      </c>
      <c r="S88" s="10">
        <v>31.91</v>
      </c>
      <c r="T88" s="10">
        <v>33.04</v>
      </c>
      <c r="U88" s="10">
        <v>34.24</v>
      </c>
      <c r="V88" s="10">
        <v>35.46</v>
      </c>
      <c r="W88" s="10">
        <v>36.68</v>
      </c>
      <c r="X88" s="10">
        <v>37.869999999999997</v>
      </c>
      <c r="Y88" s="10">
        <v>39.08</v>
      </c>
      <c r="Z88" s="10">
        <v>40.56</v>
      </c>
      <c r="AA88" s="10">
        <v>41.94</v>
      </c>
      <c r="AB88" s="10">
        <v>43.37</v>
      </c>
      <c r="AC88" s="10">
        <v>44.85</v>
      </c>
      <c r="AD88" s="10">
        <v>46.37</v>
      </c>
      <c r="AE88" s="10">
        <v>48.1</v>
      </c>
      <c r="AF88" s="10">
        <v>49.93</v>
      </c>
      <c r="AG88" s="10">
        <v>51.68</v>
      </c>
      <c r="AH88" s="10">
        <v>53.43</v>
      </c>
      <c r="AI88" s="9">
        <v>3.6999999999999998E-2</v>
      </c>
    </row>
    <row r="89" spans="1:35" ht="15" customHeight="1">
      <c r="A89" s="14" t="s">
        <v>1181</v>
      </c>
      <c r="B89" s="28" t="s">
        <v>1103</v>
      </c>
      <c r="C89" s="10">
        <v>21.97</v>
      </c>
      <c r="D89" s="10">
        <v>21.9</v>
      </c>
      <c r="E89" s="10">
        <v>21.76</v>
      </c>
      <c r="F89" s="10">
        <v>21.86</v>
      </c>
      <c r="G89" s="10">
        <v>21.75</v>
      </c>
      <c r="H89" s="10">
        <v>21.89</v>
      </c>
      <c r="I89" s="10">
        <v>21.72</v>
      </c>
      <c r="J89" s="10">
        <v>22.68</v>
      </c>
      <c r="K89" s="10">
        <v>23.26</v>
      </c>
      <c r="L89" s="10">
        <v>24.25</v>
      </c>
      <c r="M89" s="10">
        <v>25.09</v>
      </c>
      <c r="N89" s="10">
        <v>26.22</v>
      </c>
      <c r="O89" s="10">
        <v>27.17</v>
      </c>
      <c r="P89" s="10">
        <v>28</v>
      </c>
      <c r="Q89" s="10">
        <v>29.16</v>
      </c>
      <c r="R89" s="10">
        <v>30.09</v>
      </c>
      <c r="S89" s="10">
        <v>31.07</v>
      </c>
      <c r="T89" s="10">
        <v>32.130000000000003</v>
      </c>
      <c r="U89" s="10">
        <v>33.08</v>
      </c>
      <c r="V89" s="10">
        <v>34.15</v>
      </c>
      <c r="W89" s="10">
        <v>35.28</v>
      </c>
      <c r="X89" s="10">
        <v>36.090000000000003</v>
      </c>
      <c r="Y89" s="10">
        <v>37.229999999999997</v>
      </c>
      <c r="Z89" s="10">
        <v>38.72</v>
      </c>
      <c r="AA89" s="10">
        <v>39.909999999999997</v>
      </c>
      <c r="AB89" s="10">
        <v>41.19</v>
      </c>
      <c r="AC89" s="10">
        <v>42.83</v>
      </c>
      <c r="AD89" s="10">
        <v>43.93</v>
      </c>
      <c r="AE89" s="10">
        <v>45.52</v>
      </c>
      <c r="AF89" s="10">
        <v>47.16</v>
      </c>
      <c r="AG89" s="10">
        <v>48.7</v>
      </c>
      <c r="AH89" s="10">
        <v>50.2</v>
      </c>
      <c r="AI89" s="9">
        <v>2.7E-2</v>
      </c>
    </row>
    <row r="90" spans="1:35" ht="15" customHeight="1">
      <c r="A90" s="14" t="s">
        <v>1182</v>
      </c>
      <c r="B90" s="28" t="s">
        <v>1112</v>
      </c>
      <c r="C90" s="10">
        <v>6.36</v>
      </c>
      <c r="D90" s="10">
        <v>3.71</v>
      </c>
      <c r="E90" s="10">
        <v>5.34</v>
      </c>
      <c r="F90" s="10">
        <v>6.77</v>
      </c>
      <c r="G90" s="10">
        <v>8.23</v>
      </c>
      <c r="H90" s="10">
        <v>9.86</v>
      </c>
      <c r="I90" s="10">
        <v>11.64</v>
      </c>
      <c r="J90" s="10">
        <v>11.91</v>
      </c>
      <c r="K90" s="10">
        <v>12.64</v>
      </c>
      <c r="L90" s="10">
        <v>12.85</v>
      </c>
      <c r="M90" s="10">
        <v>13.72</v>
      </c>
      <c r="N90" s="10">
        <v>14.23</v>
      </c>
      <c r="O90" s="10">
        <v>14.98</v>
      </c>
      <c r="P90" s="10">
        <v>15.45</v>
      </c>
      <c r="Q90" s="10">
        <v>16.14</v>
      </c>
      <c r="R90" s="10">
        <v>16.64</v>
      </c>
      <c r="S90" s="10">
        <v>17.350000000000001</v>
      </c>
      <c r="T90" s="10">
        <v>18.059999999999999</v>
      </c>
      <c r="U90" s="10">
        <v>18.670000000000002</v>
      </c>
      <c r="V90" s="10">
        <v>19.38</v>
      </c>
      <c r="W90" s="10">
        <v>20.28</v>
      </c>
      <c r="X90" s="10">
        <v>21.26</v>
      </c>
      <c r="Y90" s="10">
        <v>22.26</v>
      </c>
      <c r="Z90" s="10">
        <v>23.12</v>
      </c>
      <c r="AA90" s="10">
        <v>24.02</v>
      </c>
      <c r="AB90" s="10">
        <v>24.85</v>
      </c>
      <c r="AC90" s="10">
        <v>25.59</v>
      </c>
      <c r="AD90" s="10">
        <v>26.82</v>
      </c>
      <c r="AE90" s="10">
        <v>27.54</v>
      </c>
      <c r="AF90" s="10">
        <v>28.54</v>
      </c>
      <c r="AG90" s="10">
        <v>29.66</v>
      </c>
      <c r="AH90" s="10">
        <v>31.07</v>
      </c>
      <c r="AI90" s="9">
        <v>5.2999999999999999E-2</v>
      </c>
    </row>
    <row r="91" spans="1:35" ht="15" customHeight="1">
      <c r="A91" s="14" t="s">
        <v>1183</v>
      </c>
      <c r="B91" s="28" t="s">
        <v>1105</v>
      </c>
      <c r="C91" s="10">
        <v>7.52</v>
      </c>
      <c r="D91" s="10">
        <v>7.33</v>
      </c>
      <c r="E91" s="10">
        <v>7.66</v>
      </c>
      <c r="F91" s="10">
        <v>7.88</v>
      </c>
      <c r="G91" s="10">
        <v>8.1300000000000008</v>
      </c>
      <c r="H91" s="10">
        <v>8.4499999999999993</v>
      </c>
      <c r="I91" s="10">
        <v>8.9</v>
      </c>
      <c r="J91" s="10">
        <v>9.2799999999999994</v>
      </c>
      <c r="K91" s="10">
        <v>9.65</v>
      </c>
      <c r="L91" s="10">
        <v>9.9700000000000006</v>
      </c>
      <c r="M91" s="10">
        <v>10.24</v>
      </c>
      <c r="N91" s="10">
        <v>10.7</v>
      </c>
      <c r="O91" s="10">
        <v>10.9</v>
      </c>
      <c r="P91" s="10">
        <v>11.16</v>
      </c>
      <c r="Q91" s="10">
        <v>11.55</v>
      </c>
      <c r="R91" s="10">
        <v>11.88</v>
      </c>
      <c r="S91" s="10">
        <v>12.16</v>
      </c>
      <c r="T91" s="10">
        <v>12.41</v>
      </c>
      <c r="U91" s="10">
        <v>12.77</v>
      </c>
      <c r="V91" s="10">
        <v>13.1</v>
      </c>
      <c r="W91" s="10">
        <v>13.43</v>
      </c>
      <c r="X91" s="10">
        <v>13.75</v>
      </c>
      <c r="Y91" s="10">
        <v>14.11</v>
      </c>
      <c r="Z91" s="10">
        <v>14.48</v>
      </c>
      <c r="AA91" s="10">
        <v>14.85</v>
      </c>
      <c r="AB91" s="10">
        <v>15.23</v>
      </c>
      <c r="AC91" s="10">
        <v>15.67</v>
      </c>
      <c r="AD91" s="10">
        <v>16.12</v>
      </c>
      <c r="AE91" s="10">
        <v>16.62</v>
      </c>
      <c r="AF91" s="10">
        <v>17.09</v>
      </c>
      <c r="AG91" s="10">
        <v>17.62</v>
      </c>
      <c r="AH91" s="10">
        <v>18.149999999999999</v>
      </c>
      <c r="AI91" s="9">
        <v>2.9000000000000001E-2</v>
      </c>
    </row>
    <row r="92" spans="1:35" ht="15" customHeight="1">
      <c r="A92" s="14" t="s">
        <v>1184</v>
      </c>
      <c r="B92" s="28" t="s">
        <v>1107</v>
      </c>
      <c r="C92" s="10">
        <v>30.83</v>
      </c>
      <c r="D92" s="10">
        <v>30.96</v>
      </c>
      <c r="E92" s="10">
        <v>31.41</v>
      </c>
      <c r="F92" s="10">
        <v>32.14</v>
      </c>
      <c r="G92" s="10">
        <v>32.89</v>
      </c>
      <c r="H92" s="10">
        <v>33.83</v>
      </c>
      <c r="I92" s="10">
        <v>35.090000000000003</v>
      </c>
      <c r="J92" s="10">
        <v>36.35</v>
      </c>
      <c r="K92" s="10">
        <v>37.380000000000003</v>
      </c>
      <c r="L92" s="10">
        <v>38.04</v>
      </c>
      <c r="M92" s="10">
        <v>38.619999999999997</v>
      </c>
      <c r="N92" s="10">
        <v>39.450000000000003</v>
      </c>
      <c r="O92" s="10">
        <v>40.1</v>
      </c>
      <c r="P92" s="10">
        <v>40.65</v>
      </c>
      <c r="Q92" s="10">
        <v>41.67</v>
      </c>
      <c r="R92" s="10">
        <v>42.54</v>
      </c>
      <c r="S92" s="10">
        <v>43.13</v>
      </c>
      <c r="T92" s="10">
        <v>43.88</v>
      </c>
      <c r="U92" s="10">
        <v>44.62</v>
      </c>
      <c r="V92" s="10">
        <v>45.69</v>
      </c>
      <c r="W92" s="10">
        <v>46.51</v>
      </c>
      <c r="X92" s="10">
        <v>47.2</v>
      </c>
      <c r="Y92" s="10">
        <v>48.16</v>
      </c>
      <c r="Z92" s="10">
        <v>49.13</v>
      </c>
      <c r="AA92" s="10">
        <v>49.99</v>
      </c>
      <c r="AB92" s="10">
        <v>51.11</v>
      </c>
      <c r="AC92" s="10">
        <v>52.15</v>
      </c>
      <c r="AD92" s="10">
        <v>53.14</v>
      </c>
      <c r="AE92" s="10">
        <v>54.41</v>
      </c>
      <c r="AF92" s="10">
        <v>55.53</v>
      </c>
      <c r="AG92" s="10">
        <v>56.56</v>
      </c>
      <c r="AH92" s="10">
        <v>57.7</v>
      </c>
      <c r="AI92" s="9">
        <v>0.02</v>
      </c>
    </row>
    <row r="94" spans="1:35" ht="15" customHeight="1">
      <c r="B94" s="27" t="s">
        <v>1115</v>
      </c>
    </row>
    <row r="95" spans="1:35" ht="15" customHeight="1">
      <c r="A95" s="14" t="s">
        <v>1185</v>
      </c>
      <c r="B95" s="28" t="s">
        <v>1101</v>
      </c>
      <c r="C95" s="10">
        <v>12.66</v>
      </c>
      <c r="D95" s="10">
        <v>11.84</v>
      </c>
      <c r="E95" s="10">
        <v>12.72</v>
      </c>
      <c r="F95" s="10">
        <v>13.88</v>
      </c>
      <c r="G95" s="10">
        <v>14.74</v>
      </c>
      <c r="H95" s="10">
        <v>15.69</v>
      </c>
      <c r="I95" s="10">
        <v>16.97</v>
      </c>
      <c r="J95" s="10">
        <v>18.28</v>
      </c>
      <c r="K95" s="10">
        <v>19.170000000000002</v>
      </c>
      <c r="L95" s="10">
        <v>19.91</v>
      </c>
      <c r="M95" s="10">
        <v>20.51</v>
      </c>
      <c r="N95" s="10">
        <v>20.88</v>
      </c>
      <c r="O95" s="10">
        <v>21.38</v>
      </c>
      <c r="P95" s="10">
        <v>21.98</v>
      </c>
      <c r="Q95" s="10">
        <v>22.88</v>
      </c>
      <c r="R95" s="10">
        <v>23.74</v>
      </c>
      <c r="S95" s="10">
        <v>24.64</v>
      </c>
      <c r="T95" s="10">
        <v>25.63</v>
      </c>
      <c r="U95" s="10">
        <v>26.7</v>
      </c>
      <c r="V95" s="10">
        <v>27.77</v>
      </c>
      <c r="W95" s="10">
        <v>28.83</v>
      </c>
      <c r="X95" s="10">
        <v>29.86</v>
      </c>
      <c r="Y95" s="10">
        <v>30.91</v>
      </c>
      <c r="Z95" s="10">
        <v>32.26</v>
      </c>
      <c r="AA95" s="10">
        <v>33.46</v>
      </c>
      <c r="AB95" s="10">
        <v>34.72</v>
      </c>
      <c r="AC95" s="10">
        <v>36.04</v>
      </c>
      <c r="AD95" s="10">
        <v>37.380000000000003</v>
      </c>
      <c r="AE95" s="10">
        <v>38.96</v>
      </c>
      <c r="AF95" s="10">
        <v>40.630000000000003</v>
      </c>
      <c r="AG95" s="10">
        <v>42.17</v>
      </c>
      <c r="AH95" s="10">
        <v>43.73</v>
      </c>
      <c r="AI95" s="9">
        <v>4.1000000000000002E-2</v>
      </c>
    </row>
    <row r="96" spans="1:35" ht="15" customHeight="1">
      <c r="A96" s="14" t="s">
        <v>1186</v>
      </c>
      <c r="B96" s="28" t="s">
        <v>1103</v>
      </c>
      <c r="C96" s="10">
        <v>21.89</v>
      </c>
      <c r="D96" s="10">
        <v>21.82</v>
      </c>
      <c r="E96" s="10">
        <v>21.71</v>
      </c>
      <c r="F96" s="10">
        <v>21.83</v>
      </c>
      <c r="G96" s="10">
        <v>21.74</v>
      </c>
      <c r="H96" s="10">
        <v>21.89</v>
      </c>
      <c r="I96" s="10">
        <v>21.73</v>
      </c>
      <c r="J96" s="10">
        <v>22.71</v>
      </c>
      <c r="K96" s="10">
        <v>23.32</v>
      </c>
      <c r="L96" s="10">
        <v>24.31</v>
      </c>
      <c r="M96" s="10">
        <v>25.16</v>
      </c>
      <c r="N96" s="10">
        <v>25.9</v>
      </c>
      <c r="O96" s="10">
        <v>26.86</v>
      </c>
      <c r="P96" s="10">
        <v>27.69</v>
      </c>
      <c r="Q96" s="10">
        <v>28.8</v>
      </c>
      <c r="R96" s="10">
        <v>29.73</v>
      </c>
      <c r="S96" s="10">
        <v>30.71</v>
      </c>
      <c r="T96" s="10">
        <v>31.76</v>
      </c>
      <c r="U96" s="10">
        <v>32.71</v>
      </c>
      <c r="V96" s="10">
        <v>33.770000000000003</v>
      </c>
      <c r="W96" s="10">
        <v>34.9</v>
      </c>
      <c r="X96" s="10">
        <v>35.700000000000003</v>
      </c>
      <c r="Y96" s="10">
        <v>36.83</v>
      </c>
      <c r="Z96" s="10">
        <v>38.32</v>
      </c>
      <c r="AA96" s="10">
        <v>39.5</v>
      </c>
      <c r="AB96" s="10">
        <v>40.78</v>
      </c>
      <c r="AC96" s="10">
        <v>42.44</v>
      </c>
      <c r="AD96" s="10">
        <v>43.51</v>
      </c>
      <c r="AE96" s="10">
        <v>45.09</v>
      </c>
      <c r="AF96" s="10">
        <v>46.7</v>
      </c>
      <c r="AG96" s="10">
        <v>48.23</v>
      </c>
      <c r="AH96" s="10">
        <v>49.74</v>
      </c>
      <c r="AI96" s="9">
        <v>2.7E-2</v>
      </c>
    </row>
    <row r="97" spans="1:35" ht="15" customHeight="1">
      <c r="A97" s="14" t="s">
        <v>1187</v>
      </c>
      <c r="B97" s="28" t="s">
        <v>1112</v>
      </c>
      <c r="C97" s="10">
        <v>6.48</v>
      </c>
      <c r="D97" s="10">
        <v>3.71</v>
      </c>
      <c r="E97" s="10">
        <v>5.53</v>
      </c>
      <c r="F97" s="10">
        <v>7.51</v>
      </c>
      <c r="G97" s="10">
        <v>9.43</v>
      </c>
      <c r="H97" s="10">
        <v>11.63</v>
      </c>
      <c r="I97" s="10">
        <v>13.86</v>
      </c>
      <c r="J97" s="10">
        <v>14.14</v>
      </c>
      <c r="K97" s="10">
        <v>15.04</v>
      </c>
      <c r="L97" s="10">
        <v>15.2</v>
      </c>
      <c r="M97" s="10">
        <v>16.14</v>
      </c>
      <c r="N97" s="10">
        <v>16.77</v>
      </c>
      <c r="O97" s="10">
        <v>17.61</v>
      </c>
      <c r="P97" s="10">
        <v>18.100000000000001</v>
      </c>
      <c r="Q97" s="10">
        <v>18.829999999999998</v>
      </c>
      <c r="R97" s="10">
        <v>19.34</v>
      </c>
      <c r="S97" s="10">
        <v>20.12</v>
      </c>
      <c r="T97" s="10">
        <v>20.89</v>
      </c>
      <c r="U97" s="10">
        <v>21.66</v>
      </c>
      <c r="V97" s="10">
        <v>22.44</v>
      </c>
      <c r="W97" s="10">
        <v>23.41</v>
      </c>
      <c r="X97" s="10">
        <v>24.5</v>
      </c>
      <c r="Y97" s="10">
        <v>25.54</v>
      </c>
      <c r="Z97" s="10">
        <v>26.51</v>
      </c>
      <c r="AA97" s="10">
        <v>27.48</v>
      </c>
      <c r="AB97" s="10">
        <v>28.4</v>
      </c>
      <c r="AC97" s="10">
        <v>29.23</v>
      </c>
      <c r="AD97" s="10">
        <v>30.53</v>
      </c>
      <c r="AE97" s="10">
        <v>31.36</v>
      </c>
      <c r="AF97" s="10">
        <v>32.450000000000003</v>
      </c>
      <c r="AG97" s="10">
        <v>33.67</v>
      </c>
      <c r="AH97" s="10">
        <v>35.130000000000003</v>
      </c>
      <c r="AI97" s="9">
        <v>5.6000000000000001E-2</v>
      </c>
    </row>
    <row r="98" spans="1:35" ht="15" customHeight="1">
      <c r="A98" s="14" t="s">
        <v>1188</v>
      </c>
      <c r="B98" s="28" t="s">
        <v>1120</v>
      </c>
      <c r="C98" s="10">
        <v>3.6</v>
      </c>
      <c r="D98" s="10">
        <v>3.53</v>
      </c>
      <c r="E98" s="10">
        <v>3.71</v>
      </c>
      <c r="F98" s="10">
        <v>3.74</v>
      </c>
      <c r="G98" s="10">
        <v>3.84</v>
      </c>
      <c r="H98" s="10">
        <v>4.0199999999999996</v>
      </c>
      <c r="I98" s="10">
        <v>4.34</v>
      </c>
      <c r="J98" s="10">
        <v>4.71</v>
      </c>
      <c r="K98" s="10">
        <v>5</v>
      </c>
      <c r="L98" s="10">
        <v>5.22</v>
      </c>
      <c r="M98" s="10">
        <v>5.36</v>
      </c>
      <c r="N98" s="10">
        <v>5.4</v>
      </c>
      <c r="O98" s="10">
        <v>5.46</v>
      </c>
      <c r="P98" s="10">
        <v>5.6</v>
      </c>
      <c r="Q98" s="10">
        <v>5.81</v>
      </c>
      <c r="R98" s="10">
        <v>6</v>
      </c>
      <c r="S98" s="10">
        <v>6.13</v>
      </c>
      <c r="T98" s="10">
        <v>6.25</v>
      </c>
      <c r="U98" s="10">
        <v>6.45</v>
      </c>
      <c r="V98" s="10">
        <v>6.63</v>
      </c>
      <c r="W98" s="10">
        <v>6.78</v>
      </c>
      <c r="X98" s="10">
        <v>6.94</v>
      </c>
      <c r="Y98" s="10">
        <v>7.1</v>
      </c>
      <c r="Z98" s="10">
        <v>7.29</v>
      </c>
      <c r="AA98" s="10">
        <v>7.48</v>
      </c>
      <c r="AB98" s="10">
        <v>7.68</v>
      </c>
      <c r="AC98" s="10">
        <v>7.9</v>
      </c>
      <c r="AD98" s="10">
        <v>8.16</v>
      </c>
      <c r="AE98" s="10">
        <v>8.4499999999999993</v>
      </c>
      <c r="AF98" s="10">
        <v>8.7200000000000006</v>
      </c>
      <c r="AG98" s="10">
        <v>9</v>
      </c>
      <c r="AH98" s="10">
        <v>9.32</v>
      </c>
      <c r="AI98" s="9">
        <v>3.1E-2</v>
      </c>
    </row>
    <row r="99" spans="1:35" ht="15" customHeight="1">
      <c r="A99" s="14" t="s">
        <v>1189</v>
      </c>
      <c r="B99" s="28" t="s">
        <v>1122</v>
      </c>
      <c r="C99" s="10">
        <v>4.1399999999999997</v>
      </c>
      <c r="D99" s="10">
        <v>3.81</v>
      </c>
      <c r="E99" s="10">
        <v>3.65</v>
      </c>
      <c r="F99" s="10">
        <v>3.57</v>
      </c>
      <c r="G99" s="10">
        <v>3.56</v>
      </c>
      <c r="H99" s="10">
        <v>3.64</v>
      </c>
      <c r="I99" s="10">
        <v>3.73</v>
      </c>
      <c r="J99" s="10">
        <v>3.82</v>
      </c>
      <c r="K99" s="10">
        <v>3.95</v>
      </c>
      <c r="L99" s="10">
        <v>4.08</v>
      </c>
      <c r="M99" s="10">
        <v>4.22</v>
      </c>
      <c r="N99" s="10">
        <v>4.3600000000000003</v>
      </c>
      <c r="O99" s="10">
        <v>4.51</v>
      </c>
      <c r="P99" s="10">
        <v>4.66</v>
      </c>
      <c r="Q99" s="10">
        <v>4.8099999999999996</v>
      </c>
      <c r="R99" s="10">
        <v>4.97</v>
      </c>
      <c r="S99" s="10">
        <v>5.13</v>
      </c>
      <c r="T99" s="10">
        <v>5.29</v>
      </c>
      <c r="U99" s="10">
        <v>5.45</v>
      </c>
      <c r="V99" s="10">
        <v>5.62</v>
      </c>
      <c r="W99" s="10">
        <v>5.8</v>
      </c>
      <c r="X99" s="10">
        <v>5.98</v>
      </c>
      <c r="Y99" s="10">
        <v>6.18</v>
      </c>
      <c r="Z99" s="10">
        <v>6.39</v>
      </c>
      <c r="AA99" s="10">
        <v>6.6</v>
      </c>
      <c r="AB99" s="10">
        <v>6.82</v>
      </c>
      <c r="AC99" s="10">
        <v>7.05</v>
      </c>
      <c r="AD99" s="10">
        <v>7.28</v>
      </c>
      <c r="AE99" s="10">
        <v>7.53</v>
      </c>
      <c r="AF99" s="10">
        <v>7.79</v>
      </c>
      <c r="AG99" s="10">
        <v>8.07</v>
      </c>
      <c r="AH99" s="10">
        <v>8.34</v>
      </c>
      <c r="AI99" s="9">
        <v>2.3E-2</v>
      </c>
    </row>
    <row r="100" spans="1:35" ht="15" customHeight="1">
      <c r="A100" s="14" t="s">
        <v>1190</v>
      </c>
      <c r="B100" s="28" t="s">
        <v>1124</v>
      </c>
      <c r="C100" s="10">
        <v>2.6</v>
      </c>
      <c r="D100" s="10">
        <v>2.66</v>
      </c>
      <c r="E100" s="10">
        <v>2.77</v>
      </c>
      <c r="F100" s="10">
        <v>2.83</v>
      </c>
      <c r="G100" s="10">
        <v>2.9</v>
      </c>
      <c r="H100" s="10">
        <v>2.98</v>
      </c>
      <c r="I100" s="10">
        <v>3.06</v>
      </c>
      <c r="J100" s="10">
        <v>3.14</v>
      </c>
      <c r="K100" s="10">
        <v>3.24</v>
      </c>
      <c r="L100" s="10">
        <v>3.32</v>
      </c>
      <c r="M100" s="10">
        <v>3.41</v>
      </c>
      <c r="N100" s="10">
        <v>3.5</v>
      </c>
      <c r="O100" s="10">
        <v>3.59</v>
      </c>
      <c r="P100" s="10">
        <v>3.68</v>
      </c>
      <c r="Q100" s="10">
        <v>3.76</v>
      </c>
      <c r="R100" s="10">
        <v>3.85</v>
      </c>
      <c r="S100" s="10">
        <v>3.94</v>
      </c>
      <c r="T100" s="10">
        <v>4.04</v>
      </c>
      <c r="U100" s="10">
        <v>4.1500000000000004</v>
      </c>
      <c r="V100" s="10">
        <v>4.25</v>
      </c>
      <c r="W100" s="10">
        <v>4.3600000000000003</v>
      </c>
      <c r="X100" s="10">
        <v>4.46</v>
      </c>
      <c r="Y100" s="10">
        <v>4.59</v>
      </c>
      <c r="Z100" s="10">
        <v>4.71</v>
      </c>
      <c r="AA100" s="10">
        <v>4.84</v>
      </c>
      <c r="AB100" s="10">
        <v>4.96</v>
      </c>
      <c r="AC100" s="10">
        <v>5.0999999999999996</v>
      </c>
      <c r="AD100" s="10">
        <v>5.24</v>
      </c>
      <c r="AE100" s="10">
        <v>5.38</v>
      </c>
      <c r="AF100" s="10">
        <v>5.53</v>
      </c>
      <c r="AG100" s="10">
        <v>5.7</v>
      </c>
      <c r="AH100" s="10">
        <v>5.86</v>
      </c>
      <c r="AI100" s="9">
        <v>2.7E-2</v>
      </c>
    </row>
    <row r="101" spans="1:35" ht="15" customHeight="1">
      <c r="A101" s="14" t="s">
        <v>1191</v>
      </c>
      <c r="B101" s="28" t="s">
        <v>1126</v>
      </c>
      <c r="C101" s="9" t="s">
        <v>734</v>
      </c>
      <c r="D101" s="9" t="s">
        <v>734</v>
      </c>
      <c r="E101" s="9" t="s">
        <v>734</v>
      </c>
      <c r="F101" s="9" t="s">
        <v>734</v>
      </c>
      <c r="G101" s="9" t="s">
        <v>734</v>
      </c>
      <c r="H101" s="9" t="s">
        <v>734</v>
      </c>
      <c r="I101" s="9" t="s">
        <v>734</v>
      </c>
      <c r="J101" s="9" t="s">
        <v>734</v>
      </c>
      <c r="K101" s="9" t="s">
        <v>734</v>
      </c>
      <c r="L101" s="9" t="s">
        <v>734</v>
      </c>
      <c r="M101" s="9" t="s">
        <v>734</v>
      </c>
      <c r="N101" s="9" t="s">
        <v>734</v>
      </c>
      <c r="O101" s="9" t="s">
        <v>734</v>
      </c>
      <c r="P101" s="9" t="s">
        <v>734</v>
      </c>
      <c r="Q101" s="9" t="s">
        <v>734</v>
      </c>
      <c r="R101" s="9" t="s">
        <v>734</v>
      </c>
      <c r="S101" s="9" t="s">
        <v>734</v>
      </c>
      <c r="T101" s="9" t="s">
        <v>734</v>
      </c>
      <c r="U101" s="9" t="s">
        <v>734</v>
      </c>
      <c r="V101" s="9" t="s">
        <v>734</v>
      </c>
      <c r="W101" s="9" t="s">
        <v>734</v>
      </c>
      <c r="X101" s="9" t="s">
        <v>734</v>
      </c>
      <c r="Y101" s="9" t="s">
        <v>734</v>
      </c>
      <c r="Z101" s="9" t="s">
        <v>734</v>
      </c>
      <c r="AA101" s="9" t="s">
        <v>734</v>
      </c>
      <c r="AB101" s="9" t="s">
        <v>734</v>
      </c>
      <c r="AC101" s="9" t="s">
        <v>734</v>
      </c>
      <c r="AD101" s="9" t="s">
        <v>734</v>
      </c>
      <c r="AE101" s="9" t="s">
        <v>734</v>
      </c>
      <c r="AF101" s="9" t="s">
        <v>734</v>
      </c>
      <c r="AG101" s="9" t="s">
        <v>734</v>
      </c>
      <c r="AH101" s="9" t="s">
        <v>734</v>
      </c>
      <c r="AI101" s="9" t="s">
        <v>734</v>
      </c>
    </row>
    <row r="102" spans="1:35" ht="15" customHeight="1">
      <c r="A102" s="14" t="s">
        <v>1192</v>
      </c>
      <c r="B102" s="28" t="s">
        <v>1107</v>
      </c>
      <c r="C102" s="10">
        <v>20.239999999999998</v>
      </c>
      <c r="D102" s="10">
        <v>20.25</v>
      </c>
      <c r="E102" s="10">
        <v>20.03</v>
      </c>
      <c r="F102" s="10">
        <v>20.48</v>
      </c>
      <c r="G102" s="10">
        <v>20.87</v>
      </c>
      <c r="H102" s="10">
        <v>21.42</v>
      </c>
      <c r="I102" s="10">
        <v>22.24</v>
      </c>
      <c r="J102" s="10">
        <v>23.02</v>
      </c>
      <c r="K102" s="10">
        <v>23.67</v>
      </c>
      <c r="L102" s="10">
        <v>24.14</v>
      </c>
      <c r="M102" s="10">
        <v>24.57</v>
      </c>
      <c r="N102" s="10">
        <v>24.97</v>
      </c>
      <c r="O102" s="10">
        <v>25.38</v>
      </c>
      <c r="P102" s="10">
        <v>25.82</v>
      </c>
      <c r="Q102" s="10">
        <v>26.45</v>
      </c>
      <c r="R102" s="10">
        <v>27.03</v>
      </c>
      <c r="S102" s="10">
        <v>27.45</v>
      </c>
      <c r="T102" s="10">
        <v>27.95</v>
      </c>
      <c r="U102" s="10">
        <v>28.5</v>
      </c>
      <c r="V102" s="10">
        <v>29.16</v>
      </c>
      <c r="W102" s="10">
        <v>29.7</v>
      </c>
      <c r="X102" s="10">
        <v>30.2</v>
      </c>
      <c r="Y102" s="10">
        <v>30.79</v>
      </c>
      <c r="Z102" s="10">
        <v>31.39</v>
      </c>
      <c r="AA102" s="10">
        <v>32.03</v>
      </c>
      <c r="AB102" s="10">
        <v>32.729999999999997</v>
      </c>
      <c r="AC102" s="10">
        <v>33.42</v>
      </c>
      <c r="AD102" s="10">
        <v>34.15</v>
      </c>
      <c r="AE102" s="10">
        <v>35.01</v>
      </c>
      <c r="AF102" s="10">
        <v>35.83</v>
      </c>
      <c r="AG102" s="10">
        <v>36.64</v>
      </c>
      <c r="AH102" s="10">
        <v>37.51</v>
      </c>
      <c r="AI102" s="9">
        <v>0.02</v>
      </c>
    </row>
    <row r="105" spans="1:35" ht="15" customHeight="1">
      <c r="B105" s="27" t="s">
        <v>1128</v>
      </c>
    </row>
    <row r="106" spans="1:35" ht="15" customHeight="1">
      <c r="A106" s="14" t="s">
        <v>1193</v>
      </c>
      <c r="B106" s="28" t="s">
        <v>1101</v>
      </c>
      <c r="C106" s="10">
        <v>16.63</v>
      </c>
      <c r="D106" s="10">
        <v>15.94</v>
      </c>
      <c r="E106" s="10">
        <v>16.82</v>
      </c>
      <c r="F106" s="10">
        <v>17.98</v>
      </c>
      <c r="G106" s="10">
        <v>18.899999999999999</v>
      </c>
      <c r="H106" s="10">
        <v>19.88</v>
      </c>
      <c r="I106" s="10">
        <v>21.13</v>
      </c>
      <c r="J106" s="10">
        <v>22.42</v>
      </c>
      <c r="K106" s="10">
        <v>23.36</v>
      </c>
      <c r="L106" s="10">
        <v>24.16</v>
      </c>
      <c r="M106" s="10">
        <v>24.86</v>
      </c>
      <c r="N106" s="10">
        <v>26.05</v>
      </c>
      <c r="O106" s="10">
        <v>26.65</v>
      </c>
      <c r="P106" s="10">
        <v>27.34</v>
      </c>
      <c r="Q106" s="10">
        <v>28.38</v>
      </c>
      <c r="R106" s="10">
        <v>29.3</v>
      </c>
      <c r="S106" s="10">
        <v>30.25</v>
      </c>
      <c r="T106" s="10">
        <v>31.28</v>
      </c>
      <c r="U106" s="10">
        <v>32.380000000000003</v>
      </c>
      <c r="V106" s="10">
        <v>33.49</v>
      </c>
      <c r="W106" s="10">
        <v>34.590000000000003</v>
      </c>
      <c r="X106" s="10">
        <v>35.67</v>
      </c>
      <c r="Y106" s="10">
        <v>36.770000000000003</v>
      </c>
      <c r="Z106" s="10">
        <v>38.119999999999997</v>
      </c>
      <c r="AA106" s="10">
        <v>39.36</v>
      </c>
      <c r="AB106" s="10">
        <v>40.65</v>
      </c>
      <c r="AC106" s="10">
        <v>41.99</v>
      </c>
      <c r="AD106" s="10">
        <v>43.36</v>
      </c>
      <c r="AE106" s="10">
        <v>44.93</v>
      </c>
      <c r="AF106" s="10">
        <v>46.58</v>
      </c>
      <c r="AG106" s="10">
        <v>48.15</v>
      </c>
      <c r="AH106" s="10">
        <v>49.73</v>
      </c>
      <c r="AI106" s="9">
        <v>3.5999999999999997E-2</v>
      </c>
    </row>
    <row r="107" spans="1:35" ht="15" customHeight="1">
      <c r="A107" s="14" t="s">
        <v>1194</v>
      </c>
      <c r="B107" s="28" t="s">
        <v>1131</v>
      </c>
      <c r="C107" s="10">
        <v>24.54</v>
      </c>
      <c r="D107" s="10">
        <v>24.84</v>
      </c>
      <c r="E107" s="10">
        <v>31.39</v>
      </c>
      <c r="F107" s="10">
        <v>30.59</v>
      </c>
      <c r="G107" s="10">
        <v>31.54</v>
      </c>
      <c r="H107" s="10">
        <v>32.15</v>
      </c>
      <c r="I107" s="10">
        <v>32.119999999999997</v>
      </c>
      <c r="J107" s="10">
        <v>32.96</v>
      </c>
      <c r="K107" s="10">
        <v>34.020000000000003</v>
      </c>
      <c r="L107" s="10">
        <v>35.159999999999997</v>
      </c>
      <c r="M107" s="10">
        <v>36.369999999999997</v>
      </c>
      <c r="N107" s="10">
        <v>38.96</v>
      </c>
      <c r="O107" s="10">
        <v>40.28</v>
      </c>
      <c r="P107" s="10">
        <v>41.39</v>
      </c>
      <c r="Q107" s="10">
        <v>43.22</v>
      </c>
      <c r="R107" s="10">
        <v>44.85</v>
      </c>
      <c r="S107" s="10">
        <v>47.39</v>
      </c>
      <c r="T107" s="10">
        <v>48.26</v>
      </c>
      <c r="U107" s="10">
        <v>49.59</v>
      </c>
      <c r="V107" s="10">
        <v>52.14</v>
      </c>
      <c r="W107" s="10">
        <v>54.9</v>
      </c>
      <c r="X107" s="10">
        <v>57.47</v>
      </c>
      <c r="Y107" s="10">
        <v>59.28</v>
      </c>
      <c r="Z107" s="10">
        <v>63.29</v>
      </c>
      <c r="AA107" s="10">
        <v>65.53</v>
      </c>
      <c r="AB107" s="10">
        <v>67.78</v>
      </c>
      <c r="AC107" s="10">
        <v>70.150000000000006</v>
      </c>
      <c r="AD107" s="10">
        <v>72.73</v>
      </c>
      <c r="AE107" s="10">
        <v>80.55</v>
      </c>
      <c r="AF107" s="10">
        <v>84.65</v>
      </c>
      <c r="AG107" s="10">
        <v>86.85</v>
      </c>
      <c r="AH107" s="10">
        <v>89.59</v>
      </c>
      <c r="AI107" s="9">
        <v>4.2999999999999997E-2</v>
      </c>
    </row>
    <row r="108" spans="1:35" ht="15" customHeight="1">
      <c r="A108" s="14" t="s">
        <v>1195</v>
      </c>
      <c r="B108" s="28" t="s">
        <v>1133</v>
      </c>
      <c r="C108" s="10">
        <v>22.17</v>
      </c>
      <c r="D108" s="10">
        <v>22.49</v>
      </c>
      <c r="E108" s="10">
        <v>23.07</v>
      </c>
      <c r="F108" s="10">
        <v>23.65</v>
      </c>
      <c r="G108" s="10">
        <v>24.13</v>
      </c>
      <c r="H108" s="10">
        <v>24.35</v>
      </c>
      <c r="I108" s="10">
        <v>25.19</v>
      </c>
      <c r="J108" s="10">
        <v>25.99</v>
      </c>
      <c r="K108" s="10">
        <v>26.94</v>
      </c>
      <c r="L108" s="10">
        <v>27.73</v>
      </c>
      <c r="M108" s="10">
        <v>28.76</v>
      </c>
      <c r="N108" s="10">
        <v>30.34</v>
      </c>
      <c r="O108" s="10">
        <v>31.25</v>
      </c>
      <c r="P108" s="10">
        <v>32.22</v>
      </c>
      <c r="Q108" s="10">
        <v>33.520000000000003</v>
      </c>
      <c r="R108" s="10">
        <v>34.799999999999997</v>
      </c>
      <c r="S108" s="10">
        <v>35.92</v>
      </c>
      <c r="T108" s="10">
        <v>37.15</v>
      </c>
      <c r="U108" s="10">
        <v>38.1</v>
      </c>
      <c r="V108" s="10">
        <v>39.380000000000003</v>
      </c>
      <c r="W108" s="10">
        <v>40.799999999999997</v>
      </c>
      <c r="X108" s="10">
        <v>41.86</v>
      </c>
      <c r="Y108" s="10">
        <v>43.11</v>
      </c>
      <c r="Z108" s="10">
        <v>44.78</v>
      </c>
      <c r="AA108" s="10">
        <v>46.18</v>
      </c>
      <c r="AB108" s="10">
        <v>47.63</v>
      </c>
      <c r="AC108" s="10">
        <v>49.38</v>
      </c>
      <c r="AD108" s="10">
        <v>50.71</v>
      </c>
      <c r="AE108" s="10">
        <v>52.84</v>
      </c>
      <c r="AF108" s="10">
        <v>54.77</v>
      </c>
      <c r="AG108" s="10">
        <v>56.62</v>
      </c>
      <c r="AH108" s="10">
        <v>58.44</v>
      </c>
      <c r="AI108" s="9">
        <v>3.2000000000000001E-2</v>
      </c>
    </row>
    <row r="109" spans="1:35" ht="15" customHeight="1">
      <c r="A109" s="14" t="s">
        <v>1196</v>
      </c>
      <c r="B109" s="28" t="s">
        <v>1135</v>
      </c>
      <c r="C109" s="10">
        <v>14.64</v>
      </c>
      <c r="D109" s="10">
        <v>14.8</v>
      </c>
      <c r="E109" s="10">
        <v>15.19</v>
      </c>
      <c r="F109" s="10">
        <v>15.79</v>
      </c>
      <c r="G109" s="10">
        <v>16.29</v>
      </c>
      <c r="H109" s="10">
        <v>17.11</v>
      </c>
      <c r="I109" s="10">
        <v>17.59</v>
      </c>
      <c r="J109" s="10">
        <v>18.54</v>
      </c>
      <c r="K109" s="10">
        <v>19.010000000000002</v>
      </c>
      <c r="L109" s="10">
        <v>20.059999999999999</v>
      </c>
      <c r="M109" s="10">
        <v>20.8</v>
      </c>
      <c r="N109" s="10">
        <v>21.6</v>
      </c>
      <c r="O109" s="10">
        <v>22.55</v>
      </c>
      <c r="P109" s="10">
        <v>23.29</v>
      </c>
      <c r="Q109" s="10">
        <v>24.35</v>
      </c>
      <c r="R109" s="10">
        <v>25.28</v>
      </c>
      <c r="S109" s="10">
        <v>26.22</v>
      </c>
      <c r="T109" s="10">
        <v>27.16</v>
      </c>
      <c r="U109" s="10">
        <v>28.13</v>
      </c>
      <c r="V109" s="10">
        <v>29.08</v>
      </c>
      <c r="W109" s="10">
        <v>30.16</v>
      </c>
      <c r="X109" s="10">
        <v>30.99</v>
      </c>
      <c r="Y109" s="10">
        <v>32.11</v>
      </c>
      <c r="Z109" s="10">
        <v>33.49</v>
      </c>
      <c r="AA109" s="10">
        <v>34.619999999999997</v>
      </c>
      <c r="AB109" s="10">
        <v>35.840000000000003</v>
      </c>
      <c r="AC109" s="10">
        <v>37.450000000000003</v>
      </c>
      <c r="AD109" s="10">
        <v>38.44</v>
      </c>
      <c r="AE109" s="10">
        <v>40.17</v>
      </c>
      <c r="AF109" s="10">
        <v>41.83</v>
      </c>
      <c r="AG109" s="10">
        <v>43.36</v>
      </c>
      <c r="AH109" s="10">
        <v>44.61</v>
      </c>
      <c r="AI109" s="9">
        <v>3.6999999999999998E-2</v>
      </c>
    </row>
    <row r="110" spans="1:35" ht="15" customHeight="1">
      <c r="A110" s="14" t="s">
        <v>1197</v>
      </c>
      <c r="B110" s="28" t="s">
        <v>1137</v>
      </c>
      <c r="C110" s="10">
        <v>22.11</v>
      </c>
      <c r="D110" s="10">
        <v>21.86</v>
      </c>
      <c r="E110" s="10">
        <v>22.52</v>
      </c>
      <c r="F110" s="10">
        <v>23.45</v>
      </c>
      <c r="G110" s="10">
        <v>24.16</v>
      </c>
      <c r="H110" s="10">
        <v>25.15</v>
      </c>
      <c r="I110" s="10">
        <v>25.88</v>
      </c>
      <c r="J110" s="10">
        <v>26.97</v>
      </c>
      <c r="K110" s="10">
        <v>27.68</v>
      </c>
      <c r="L110" s="10">
        <v>28.78</v>
      </c>
      <c r="M110" s="10">
        <v>29.74</v>
      </c>
      <c r="N110" s="10">
        <v>31.07</v>
      </c>
      <c r="O110" s="10">
        <v>32.130000000000003</v>
      </c>
      <c r="P110" s="10">
        <v>33.08</v>
      </c>
      <c r="Q110" s="10">
        <v>34.36</v>
      </c>
      <c r="R110" s="10">
        <v>35.39</v>
      </c>
      <c r="S110" s="10">
        <v>36.479999999999997</v>
      </c>
      <c r="T110" s="10">
        <v>37.659999999999997</v>
      </c>
      <c r="U110" s="10">
        <v>38.76</v>
      </c>
      <c r="V110" s="10">
        <v>39.97</v>
      </c>
      <c r="W110" s="10">
        <v>41.21</v>
      </c>
      <c r="X110" s="10">
        <v>42.13</v>
      </c>
      <c r="Y110" s="10">
        <v>43.36</v>
      </c>
      <c r="Z110" s="10">
        <v>45.01</v>
      </c>
      <c r="AA110" s="10">
        <v>46.32</v>
      </c>
      <c r="AB110" s="10">
        <v>47.77</v>
      </c>
      <c r="AC110" s="10">
        <v>49.57</v>
      </c>
      <c r="AD110" s="10">
        <v>50.78</v>
      </c>
      <c r="AE110" s="10">
        <v>52.5</v>
      </c>
      <c r="AF110" s="10">
        <v>54.25</v>
      </c>
      <c r="AG110" s="10">
        <v>55.94</v>
      </c>
      <c r="AH110" s="10">
        <v>57.63</v>
      </c>
      <c r="AI110" s="9">
        <v>3.1E-2</v>
      </c>
    </row>
    <row r="111" spans="1:35" ht="15" customHeight="1">
      <c r="A111" s="14" t="s">
        <v>1198</v>
      </c>
      <c r="B111" s="28" t="s">
        <v>1112</v>
      </c>
      <c r="C111" s="10">
        <v>9.58</v>
      </c>
      <c r="D111" s="10">
        <v>10.83</v>
      </c>
      <c r="E111" s="10">
        <v>10.94</v>
      </c>
      <c r="F111" s="10">
        <v>10.96</v>
      </c>
      <c r="G111" s="10">
        <v>9.82</v>
      </c>
      <c r="H111" s="10">
        <v>10.38</v>
      </c>
      <c r="I111" s="10">
        <v>10.9</v>
      </c>
      <c r="J111" s="10">
        <v>11.92</v>
      </c>
      <c r="K111" s="10">
        <v>13.18</v>
      </c>
      <c r="L111" s="10">
        <v>13.97</v>
      </c>
      <c r="M111" s="10">
        <v>14.66</v>
      </c>
      <c r="N111" s="10">
        <v>14.28</v>
      </c>
      <c r="O111" s="10">
        <v>14.9</v>
      </c>
      <c r="P111" s="10">
        <v>15.31</v>
      </c>
      <c r="Q111" s="10">
        <v>16.010000000000002</v>
      </c>
      <c r="R111" s="10">
        <v>16.55</v>
      </c>
      <c r="S111" s="10">
        <v>17.920000000000002</v>
      </c>
      <c r="T111" s="10">
        <v>18.95</v>
      </c>
      <c r="U111" s="10">
        <v>19.52</v>
      </c>
      <c r="V111" s="10">
        <v>20.83</v>
      </c>
      <c r="W111" s="10">
        <v>21.55</v>
      </c>
      <c r="X111" s="10">
        <v>22.32</v>
      </c>
      <c r="Y111" s="10">
        <v>23.01</v>
      </c>
      <c r="Z111" s="10">
        <v>23.59</v>
      </c>
      <c r="AA111" s="10">
        <v>25.24</v>
      </c>
      <c r="AB111" s="10">
        <v>26.28</v>
      </c>
      <c r="AC111" s="10">
        <v>26.95</v>
      </c>
      <c r="AD111" s="10">
        <v>28.76</v>
      </c>
      <c r="AE111" s="10">
        <v>30.02</v>
      </c>
      <c r="AF111" s="10">
        <v>31.16</v>
      </c>
      <c r="AG111" s="10">
        <v>32.32</v>
      </c>
      <c r="AH111" s="10">
        <v>31.96</v>
      </c>
      <c r="AI111" s="9">
        <v>0.04</v>
      </c>
    </row>
    <row r="112" spans="1:35" ht="15" customHeight="1">
      <c r="A112" s="14" t="s">
        <v>1199</v>
      </c>
      <c r="B112" s="28" t="s">
        <v>1140</v>
      </c>
      <c r="C112" s="10">
        <v>13.7</v>
      </c>
      <c r="D112" s="10">
        <v>13.61</v>
      </c>
      <c r="E112" s="10">
        <v>13.29</v>
      </c>
      <c r="F112" s="10">
        <v>13.36</v>
      </c>
      <c r="G112" s="10">
        <v>13.7</v>
      </c>
      <c r="H112" s="10">
        <v>13.87</v>
      </c>
      <c r="I112" s="10">
        <v>14.19</v>
      </c>
      <c r="J112" s="10">
        <v>14.47</v>
      </c>
      <c r="K112" s="10">
        <v>14.67</v>
      </c>
      <c r="L112" s="10">
        <v>14.77</v>
      </c>
      <c r="M112" s="10">
        <v>14.79</v>
      </c>
      <c r="N112" s="10">
        <v>15.68</v>
      </c>
      <c r="O112" s="10">
        <v>15.67</v>
      </c>
      <c r="P112" s="10">
        <v>15.79</v>
      </c>
      <c r="Q112" s="10">
        <v>16.14</v>
      </c>
      <c r="R112" s="10">
        <v>16.36</v>
      </c>
      <c r="S112" s="10">
        <v>16.559999999999999</v>
      </c>
      <c r="T112" s="10">
        <v>16.79</v>
      </c>
      <c r="U112" s="10">
        <v>17.14</v>
      </c>
      <c r="V112" s="10">
        <v>17.47</v>
      </c>
      <c r="W112" s="10">
        <v>17.79</v>
      </c>
      <c r="X112" s="10">
        <v>18.11</v>
      </c>
      <c r="Y112" s="10">
        <v>18.440000000000001</v>
      </c>
      <c r="Z112" s="10">
        <v>18.84</v>
      </c>
      <c r="AA112" s="10">
        <v>19.25</v>
      </c>
      <c r="AB112" s="10">
        <v>19.68</v>
      </c>
      <c r="AC112" s="10">
        <v>20.13</v>
      </c>
      <c r="AD112" s="10">
        <v>20.66</v>
      </c>
      <c r="AE112" s="10">
        <v>21.23</v>
      </c>
      <c r="AF112" s="10">
        <v>21.79</v>
      </c>
      <c r="AG112" s="10">
        <v>22.38</v>
      </c>
      <c r="AH112" s="10">
        <v>23.02</v>
      </c>
      <c r="AI112" s="9">
        <v>1.7000000000000001E-2</v>
      </c>
    </row>
    <row r="113" spans="1:35" ht="15" customHeight="1">
      <c r="A113" s="14" t="s">
        <v>1200</v>
      </c>
      <c r="B113" s="28" t="s">
        <v>1107</v>
      </c>
      <c r="C113" s="10">
        <v>33.25</v>
      </c>
      <c r="D113" s="10">
        <v>34.74</v>
      </c>
      <c r="E113" s="10">
        <v>35.659999999999997</v>
      </c>
      <c r="F113" s="10">
        <v>36.97</v>
      </c>
      <c r="G113" s="10">
        <v>38.46</v>
      </c>
      <c r="H113" s="10">
        <v>39.89</v>
      </c>
      <c r="I113" s="10">
        <v>41.66</v>
      </c>
      <c r="J113" s="10">
        <v>43.37</v>
      </c>
      <c r="K113" s="10">
        <v>44.73</v>
      </c>
      <c r="L113" s="10">
        <v>45.75</v>
      </c>
      <c r="M113" s="10">
        <v>46.68</v>
      </c>
      <c r="N113" s="10">
        <v>47.57</v>
      </c>
      <c r="O113" s="10">
        <v>48.58</v>
      </c>
      <c r="P113" s="10">
        <v>49.63</v>
      </c>
      <c r="Q113" s="10">
        <v>51</v>
      </c>
      <c r="R113" s="10">
        <v>52.23</v>
      </c>
      <c r="S113" s="10">
        <v>52.87</v>
      </c>
      <c r="T113" s="10">
        <v>53.64</v>
      </c>
      <c r="U113" s="10">
        <v>54.59</v>
      </c>
      <c r="V113" s="10">
        <v>55.63</v>
      </c>
      <c r="W113" s="10">
        <v>56.57</v>
      </c>
      <c r="X113" s="10">
        <v>57.48</v>
      </c>
      <c r="Y113" s="10">
        <v>58.47</v>
      </c>
      <c r="Z113" s="10">
        <v>59.53</v>
      </c>
      <c r="AA113" s="10">
        <v>60.42</v>
      </c>
      <c r="AB113" s="10">
        <v>61.53</v>
      </c>
      <c r="AC113" s="10">
        <v>62.74</v>
      </c>
      <c r="AD113" s="10">
        <v>63.99</v>
      </c>
      <c r="AE113" s="10">
        <v>65.290000000000006</v>
      </c>
      <c r="AF113" s="10">
        <v>66.59</v>
      </c>
      <c r="AG113" s="10">
        <v>67.760000000000005</v>
      </c>
      <c r="AH113" s="10">
        <v>68.95</v>
      </c>
      <c r="AI113" s="9">
        <v>2.4E-2</v>
      </c>
    </row>
    <row r="115" spans="1:35" ht="15" customHeight="1">
      <c r="B115" s="27" t="s">
        <v>1142</v>
      </c>
    </row>
    <row r="116" spans="1:35" ht="15" customHeight="1">
      <c r="A116" s="14" t="s">
        <v>1201</v>
      </c>
      <c r="B116" s="28" t="s">
        <v>1103</v>
      </c>
      <c r="C116" s="10">
        <v>21.9</v>
      </c>
      <c r="D116" s="10">
        <v>21.83</v>
      </c>
      <c r="E116" s="10">
        <v>21.59</v>
      </c>
      <c r="F116" s="10">
        <v>21.52</v>
      </c>
      <c r="G116" s="10">
        <v>21.3</v>
      </c>
      <c r="H116" s="10">
        <v>21.33</v>
      </c>
      <c r="I116" s="10">
        <v>21.05</v>
      </c>
      <c r="J116" s="10">
        <v>21.81</v>
      </c>
      <c r="K116" s="10">
        <v>22.27</v>
      </c>
      <c r="L116" s="10">
        <v>23.17</v>
      </c>
      <c r="M116" s="10">
        <v>23.97</v>
      </c>
      <c r="N116" s="10">
        <v>24.66</v>
      </c>
      <c r="O116" s="10">
        <v>25.45</v>
      </c>
      <c r="P116" s="10">
        <v>26.21</v>
      </c>
      <c r="Q116" s="10">
        <v>27.31</v>
      </c>
      <c r="R116" s="10">
        <v>28.26</v>
      </c>
      <c r="S116" s="10">
        <v>29.22</v>
      </c>
      <c r="T116" s="10">
        <v>30.27</v>
      </c>
      <c r="U116" s="10">
        <v>31.16</v>
      </c>
      <c r="V116" s="10">
        <v>32.01</v>
      </c>
      <c r="W116" s="10">
        <v>33.11</v>
      </c>
      <c r="X116" s="10">
        <v>33.94</v>
      </c>
      <c r="Y116" s="10">
        <v>35.04</v>
      </c>
      <c r="Z116" s="10">
        <v>36.479999999999997</v>
      </c>
      <c r="AA116" s="10">
        <v>37.58</v>
      </c>
      <c r="AB116" s="10">
        <v>38.799999999999997</v>
      </c>
      <c r="AC116" s="10">
        <v>40.44</v>
      </c>
      <c r="AD116" s="10">
        <v>41.57</v>
      </c>
      <c r="AE116" s="10">
        <v>43.26</v>
      </c>
      <c r="AF116" s="10">
        <v>45</v>
      </c>
      <c r="AG116" s="10">
        <v>46.58</v>
      </c>
      <c r="AH116" s="10">
        <v>48.03</v>
      </c>
      <c r="AI116" s="9">
        <v>2.5999999999999999E-2</v>
      </c>
    </row>
    <row r="117" spans="1:35" ht="15" customHeight="1">
      <c r="A117" s="14" t="s">
        <v>1202</v>
      </c>
      <c r="B117" s="28" t="s">
        <v>1112</v>
      </c>
      <c r="C117" s="10">
        <v>12.4</v>
      </c>
      <c r="D117" s="10">
        <v>11.84</v>
      </c>
      <c r="E117" s="10">
        <v>14.02</v>
      </c>
      <c r="F117" s="10">
        <v>14.41</v>
      </c>
      <c r="G117" s="10">
        <v>14.68</v>
      </c>
      <c r="H117" s="10">
        <v>15.13</v>
      </c>
      <c r="I117" s="10">
        <v>15.68</v>
      </c>
      <c r="J117" s="10">
        <v>16.190000000000001</v>
      </c>
      <c r="K117" s="10">
        <v>16.920000000000002</v>
      </c>
      <c r="L117" s="10">
        <v>17.350000000000001</v>
      </c>
      <c r="M117" s="10">
        <v>18.25</v>
      </c>
      <c r="N117" s="10">
        <v>18.95</v>
      </c>
      <c r="O117" s="10">
        <v>19.73</v>
      </c>
      <c r="P117" s="10">
        <v>20.36</v>
      </c>
      <c r="Q117" s="10">
        <v>21.18</v>
      </c>
      <c r="R117" s="10">
        <v>21.87</v>
      </c>
      <c r="S117" s="10">
        <v>22.65</v>
      </c>
      <c r="T117" s="10">
        <v>23.42</v>
      </c>
      <c r="U117" s="10">
        <v>24.22</v>
      </c>
      <c r="V117" s="10">
        <v>25.03</v>
      </c>
      <c r="W117" s="10">
        <v>25.95</v>
      </c>
      <c r="X117" s="10">
        <v>26.88</v>
      </c>
      <c r="Y117" s="10">
        <v>27.67</v>
      </c>
      <c r="Z117" s="10">
        <v>28.59</v>
      </c>
      <c r="AA117" s="10">
        <v>29.31</v>
      </c>
      <c r="AB117" s="10">
        <v>29.96</v>
      </c>
      <c r="AC117" s="10">
        <v>30.48</v>
      </c>
      <c r="AD117" s="10">
        <v>31.67</v>
      </c>
      <c r="AE117" s="10">
        <v>32.729999999999997</v>
      </c>
      <c r="AF117" s="10">
        <v>34</v>
      </c>
      <c r="AG117" s="10">
        <v>35.29</v>
      </c>
      <c r="AH117" s="10">
        <v>36.67</v>
      </c>
      <c r="AI117" s="9">
        <v>3.5999999999999997E-2</v>
      </c>
    </row>
    <row r="118" spans="1:35" ht="15" customHeight="1">
      <c r="A118" s="14" t="s">
        <v>1203</v>
      </c>
      <c r="B118" s="28" t="s">
        <v>1105</v>
      </c>
      <c r="C118" s="10">
        <v>2.86</v>
      </c>
      <c r="D118" s="10">
        <v>2.72</v>
      </c>
      <c r="E118" s="10">
        <v>2.96</v>
      </c>
      <c r="F118" s="10">
        <v>3.03</v>
      </c>
      <c r="G118" s="10">
        <v>3.18</v>
      </c>
      <c r="H118" s="10">
        <v>3.42</v>
      </c>
      <c r="I118" s="10">
        <v>3.81</v>
      </c>
      <c r="J118" s="10">
        <v>4.1500000000000004</v>
      </c>
      <c r="K118" s="10">
        <v>4.41</v>
      </c>
      <c r="L118" s="10">
        <v>4.59</v>
      </c>
      <c r="M118" s="10">
        <v>4.6900000000000004</v>
      </c>
      <c r="N118" s="10">
        <v>4.71</v>
      </c>
      <c r="O118" s="10">
        <v>4.7699999999999996</v>
      </c>
      <c r="P118" s="10">
        <v>4.91</v>
      </c>
      <c r="Q118" s="10">
        <v>5.1100000000000003</v>
      </c>
      <c r="R118" s="10">
        <v>5.3</v>
      </c>
      <c r="S118" s="10">
        <v>5.4</v>
      </c>
      <c r="T118" s="10">
        <v>5.52</v>
      </c>
      <c r="U118" s="10">
        <v>5.7</v>
      </c>
      <c r="V118" s="10">
        <v>5.86</v>
      </c>
      <c r="W118" s="10">
        <v>6</v>
      </c>
      <c r="X118" s="10">
        <v>6.14</v>
      </c>
      <c r="Y118" s="10">
        <v>6.28</v>
      </c>
      <c r="Z118" s="10">
        <v>6.44</v>
      </c>
      <c r="AA118" s="10">
        <v>6.6</v>
      </c>
      <c r="AB118" s="10">
        <v>6.79</v>
      </c>
      <c r="AC118" s="10">
        <v>6.97</v>
      </c>
      <c r="AD118" s="10">
        <v>7.21</v>
      </c>
      <c r="AE118" s="10">
        <v>7.49</v>
      </c>
      <c r="AF118" s="10">
        <v>7.75</v>
      </c>
      <c r="AG118" s="10">
        <v>7.99</v>
      </c>
      <c r="AH118" s="10">
        <v>8.3000000000000007</v>
      </c>
      <c r="AI118" s="9">
        <v>3.5000000000000003E-2</v>
      </c>
    </row>
    <row r="119" spans="1:35" ht="15" customHeight="1">
      <c r="A119" s="14" t="s">
        <v>1204</v>
      </c>
      <c r="B119" s="28" t="s">
        <v>1147</v>
      </c>
      <c r="C119" s="10">
        <v>2.0499999999999998</v>
      </c>
      <c r="D119" s="10">
        <v>2.11</v>
      </c>
      <c r="E119" s="10">
        <v>2.13</v>
      </c>
      <c r="F119" s="10">
        <v>2.15</v>
      </c>
      <c r="G119" s="10">
        <v>2.1800000000000002</v>
      </c>
      <c r="H119" s="10">
        <v>2.2200000000000002</v>
      </c>
      <c r="I119" s="10">
        <v>2.25</v>
      </c>
      <c r="J119" s="10">
        <v>2.31</v>
      </c>
      <c r="K119" s="10">
        <v>2.38</v>
      </c>
      <c r="L119" s="10">
        <v>2.42</v>
      </c>
      <c r="M119" s="10">
        <v>2.48</v>
      </c>
      <c r="N119" s="10">
        <v>2.54</v>
      </c>
      <c r="O119" s="10">
        <v>2.59</v>
      </c>
      <c r="P119" s="10">
        <v>2.64</v>
      </c>
      <c r="Q119" s="10">
        <v>2.71</v>
      </c>
      <c r="R119" s="10">
        <v>2.77</v>
      </c>
      <c r="S119" s="10">
        <v>2.82</v>
      </c>
      <c r="T119" s="10">
        <v>2.89</v>
      </c>
      <c r="U119" s="10">
        <v>2.96</v>
      </c>
      <c r="V119" s="10">
        <v>3.02</v>
      </c>
      <c r="W119" s="10">
        <v>3.09</v>
      </c>
      <c r="X119" s="10">
        <v>3.14</v>
      </c>
      <c r="Y119" s="10">
        <v>3.22</v>
      </c>
      <c r="Z119" s="10">
        <v>3.29</v>
      </c>
      <c r="AA119" s="10">
        <v>3.37</v>
      </c>
      <c r="AB119" s="10">
        <v>3.45</v>
      </c>
      <c r="AC119" s="10">
        <v>3.54</v>
      </c>
      <c r="AD119" s="10">
        <v>3.62</v>
      </c>
      <c r="AE119" s="10">
        <v>3.71</v>
      </c>
      <c r="AF119" s="10">
        <v>3.8</v>
      </c>
      <c r="AG119" s="10">
        <v>3.89</v>
      </c>
      <c r="AH119" s="10">
        <v>3.98</v>
      </c>
      <c r="AI119" s="9">
        <v>2.1999999999999999E-2</v>
      </c>
    </row>
    <row r="120" spans="1:35" ht="15" customHeight="1">
      <c r="A120" s="14" t="s">
        <v>1205</v>
      </c>
      <c r="B120" s="28" t="s">
        <v>1149</v>
      </c>
      <c r="C120" s="10">
        <v>0.68</v>
      </c>
      <c r="D120" s="10">
        <v>0.69</v>
      </c>
      <c r="E120" s="10">
        <v>0.71</v>
      </c>
      <c r="F120" s="10">
        <v>0.73</v>
      </c>
      <c r="G120" s="10">
        <v>0.75</v>
      </c>
      <c r="H120" s="10">
        <v>0.77</v>
      </c>
      <c r="I120" s="10">
        <v>0.79</v>
      </c>
      <c r="J120" s="10">
        <v>0.81</v>
      </c>
      <c r="K120" s="10">
        <v>0.83</v>
      </c>
      <c r="L120" s="10">
        <v>0.85</v>
      </c>
      <c r="M120" s="10">
        <v>0.88</v>
      </c>
      <c r="N120" s="10">
        <v>0.9</v>
      </c>
      <c r="O120" s="10">
        <v>0.92</v>
      </c>
      <c r="P120" s="10">
        <v>0.94</v>
      </c>
      <c r="Q120" s="10">
        <v>0.97</v>
      </c>
      <c r="R120" s="10">
        <v>0.99</v>
      </c>
      <c r="S120" s="10">
        <v>1.01</v>
      </c>
      <c r="T120" s="10">
        <v>1.04</v>
      </c>
      <c r="U120" s="10">
        <v>1.06</v>
      </c>
      <c r="V120" s="10">
        <v>1.0900000000000001</v>
      </c>
      <c r="W120" s="10">
        <v>1.1200000000000001</v>
      </c>
      <c r="X120" s="10">
        <v>1.1499999999999999</v>
      </c>
      <c r="Y120" s="10">
        <v>1.17</v>
      </c>
      <c r="Z120" s="10">
        <v>1.21</v>
      </c>
      <c r="AA120" s="10">
        <v>1.24</v>
      </c>
      <c r="AB120" s="10">
        <v>1.27</v>
      </c>
      <c r="AC120" s="10">
        <v>1.3</v>
      </c>
      <c r="AD120" s="10">
        <v>1.34</v>
      </c>
      <c r="AE120" s="10">
        <v>1.37</v>
      </c>
      <c r="AF120" s="10">
        <v>1.41</v>
      </c>
      <c r="AG120" s="10">
        <v>1.45</v>
      </c>
      <c r="AH120" s="10">
        <v>1.49</v>
      </c>
      <c r="AI120" s="9">
        <v>2.5999999999999999E-2</v>
      </c>
    </row>
    <row r="122" spans="1:35" ht="15" customHeight="1">
      <c r="B122" s="27" t="s">
        <v>1150</v>
      </c>
    </row>
    <row r="123" spans="1:35" ht="15" customHeight="1">
      <c r="A123" s="14" t="s">
        <v>1206</v>
      </c>
      <c r="B123" s="28" t="s">
        <v>1101</v>
      </c>
      <c r="C123" s="10">
        <v>18.52</v>
      </c>
      <c r="D123" s="10">
        <v>18.23</v>
      </c>
      <c r="E123" s="10">
        <v>19.07</v>
      </c>
      <c r="F123" s="10">
        <v>20.329999999999998</v>
      </c>
      <c r="G123" s="10">
        <v>21.47</v>
      </c>
      <c r="H123" s="10">
        <v>22.68</v>
      </c>
      <c r="I123" s="10">
        <v>24.17</v>
      </c>
      <c r="J123" s="10">
        <v>25.77</v>
      </c>
      <c r="K123" s="10">
        <v>27.09</v>
      </c>
      <c r="L123" s="10">
        <v>28.24</v>
      </c>
      <c r="M123" s="10">
        <v>29.22</v>
      </c>
      <c r="N123" s="10">
        <v>30.12</v>
      </c>
      <c r="O123" s="10">
        <v>30.84</v>
      </c>
      <c r="P123" s="10">
        <v>31.64</v>
      </c>
      <c r="Q123" s="10">
        <v>32.72</v>
      </c>
      <c r="R123" s="10">
        <v>33.78</v>
      </c>
      <c r="S123" s="10">
        <v>34.92</v>
      </c>
      <c r="T123" s="10">
        <v>36.159999999999997</v>
      </c>
      <c r="U123" s="10">
        <v>37.49</v>
      </c>
      <c r="V123" s="10">
        <v>38.85</v>
      </c>
      <c r="W123" s="10">
        <v>40.22</v>
      </c>
      <c r="X123" s="10">
        <v>41.57</v>
      </c>
      <c r="Y123" s="10">
        <v>42.95</v>
      </c>
      <c r="Z123" s="10">
        <v>44.57</v>
      </c>
      <c r="AA123" s="10">
        <v>46.13</v>
      </c>
      <c r="AB123" s="10">
        <v>47.73</v>
      </c>
      <c r="AC123" s="10">
        <v>49.4</v>
      </c>
      <c r="AD123" s="10">
        <v>51.11</v>
      </c>
      <c r="AE123" s="10">
        <v>53.03</v>
      </c>
      <c r="AF123" s="10">
        <v>55.08</v>
      </c>
      <c r="AG123" s="10">
        <v>57.06</v>
      </c>
      <c r="AH123" s="10">
        <v>59.06</v>
      </c>
      <c r="AI123" s="9">
        <v>3.7999999999999999E-2</v>
      </c>
    </row>
    <row r="124" spans="1:35" ht="15" customHeight="1">
      <c r="A124" s="14" t="s">
        <v>1207</v>
      </c>
      <c r="B124" s="28" t="s">
        <v>1131</v>
      </c>
      <c r="C124" s="10">
        <v>24.54</v>
      </c>
      <c r="D124" s="10">
        <v>24.84</v>
      </c>
      <c r="E124" s="10">
        <v>31.39</v>
      </c>
      <c r="F124" s="10">
        <v>30.59</v>
      </c>
      <c r="G124" s="10">
        <v>31.54</v>
      </c>
      <c r="H124" s="10">
        <v>32.15</v>
      </c>
      <c r="I124" s="10">
        <v>32.119999999999997</v>
      </c>
      <c r="J124" s="10">
        <v>32.96</v>
      </c>
      <c r="K124" s="10">
        <v>34.020000000000003</v>
      </c>
      <c r="L124" s="10">
        <v>35.159999999999997</v>
      </c>
      <c r="M124" s="10">
        <v>36.369999999999997</v>
      </c>
      <c r="N124" s="10">
        <v>38.96</v>
      </c>
      <c r="O124" s="10">
        <v>40.28</v>
      </c>
      <c r="P124" s="10">
        <v>41.39</v>
      </c>
      <c r="Q124" s="10">
        <v>43.22</v>
      </c>
      <c r="R124" s="10">
        <v>44.85</v>
      </c>
      <c r="S124" s="10">
        <v>47.39</v>
      </c>
      <c r="T124" s="10">
        <v>48.26</v>
      </c>
      <c r="U124" s="10">
        <v>49.59</v>
      </c>
      <c r="V124" s="10">
        <v>52.14</v>
      </c>
      <c r="W124" s="10">
        <v>54.9</v>
      </c>
      <c r="X124" s="10">
        <v>57.47</v>
      </c>
      <c r="Y124" s="10">
        <v>59.28</v>
      </c>
      <c r="Z124" s="10">
        <v>63.29</v>
      </c>
      <c r="AA124" s="10">
        <v>65.53</v>
      </c>
      <c r="AB124" s="10">
        <v>67.78</v>
      </c>
      <c r="AC124" s="10">
        <v>70.150000000000006</v>
      </c>
      <c r="AD124" s="10">
        <v>72.73</v>
      </c>
      <c r="AE124" s="10">
        <v>80.55</v>
      </c>
      <c r="AF124" s="10">
        <v>84.65</v>
      </c>
      <c r="AG124" s="10">
        <v>86.85</v>
      </c>
      <c r="AH124" s="10">
        <v>89.59</v>
      </c>
      <c r="AI124" s="9">
        <v>4.2999999999999997E-2</v>
      </c>
    </row>
    <row r="125" spans="1:35" ht="15" customHeight="1">
      <c r="A125" s="14" t="s">
        <v>1208</v>
      </c>
      <c r="B125" s="28" t="s">
        <v>1133</v>
      </c>
      <c r="C125" s="10">
        <v>22.15</v>
      </c>
      <c r="D125" s="10">
        <v>22.48</v>
      </c>
      <c r="E125" s="10">
        <v>23.06</v>
      </c>
      <c r="F125" s="10">
        <v>23.65</v>
      </c>
      <c r="G125" s="10">
        <v>24.13</v>
      </c>
      <c r="H125" s="10">
        <v>24.36</v>
      </c>
      <c r="I125" s="10">
        <v>25.2</v>
      </c>
      <c r="J125" s="10">
        <v>26.01</v>
      </c>
      <c r="K125" s="10">
        <v>26.96</v>
      </c>
      <c r="L125" s="10">
        <v>27.74</v>
      </c>
      <c r="M125" s="10">
        <v>28.78</v>
      </c>
      <c r="N125" s="10">
        <v>30.36</v>
      </c>
      <c r="O125" s="10">
        <v>31.26</v>
      </c>
      <c r="P125" s="10">
        <v>32.24</v>
      </c>
      <c r="Q125" s="10">
        <v>33.54</v>
      </c>
      <c r="R125" s="10">
        <v>34.82</v>
      </c>
      <c r="S125" s="10">
        <v>35.950000000000003</v>
      </c>
      <c r="T125" s="10">
        <v>37.18</v>
      </c>
      <c r="U125" s="10">
        <v>38.119999999999997</v>
      </c>
      <c r="V125" s="10">
        <v>39.4</v>
      </c>
      <c r="W125" s="10">
        <v>40.82</v>
      </c>
      <c r="X125" s="10">
        <v>41.89</v>
      </c>
      <c r="Y125" s="10">
        <v>43.14</v>
      </c>
      <c r="Z125" s="10">
        <v>44.81</v>
      </c>
      <c r="AA125" s="10">
        <v>46.22</v>
      </c>
      <c r="AB125" s="10">
        <v>47.66</v>
      </c>
      <c r="AC125" s="10">
        <v>49.42</v>
      </c>
      <c r="AD125" s="10">
        <v>50.75</v>
      </c>
      <c r="AE125" s="10">
        <v>52.88</v>
      </c>
      <c r="AF125" s="10">
        <v>54.81</v>
      </c>
      <c r="AG125" s="10">
        <v>56.66</v>
      </c>
      <c r="AH125" s="10">
        <v>58.47</v>
      </c>
      <c r="AI125" s="9">
        <v>3.2000000000000001E-2</v>
      </c>
    </row>
    <row r="126" spans="1:35" ht="15" customHeight="1">
      <c r="A126" s="14" t="s">
        <v>1209</v>
      </c>
      <c r="B126" s="28" t="s">
        <v>1135</v>
      </c>
      <c r="C126" s="10">
        <v>14.64</v>
      </c>
      <c r="D126" s="10">
        <v>14.8</v>
      </c>
      <c r="E126" s="10">
        <v>15.19</v>
      </c>
      <c r="F126" s="10">
        <v>15.79</v>
      </c>
      <c r="G126" s="10">
        <v>16.29</v>
      </c>
      <c r="H126" s="10">
        <v>17.11</v>
      </c>
      <c r="I126" s="10">
        <v>17.59</v>
      </c>
      <c r="J126" s="10">
        <v>18.54</v>
      </c>
      <c r="K126" s="10">
        <v>19.010000000000002</v>
      </c>
      <c r="L126" s="10">
        <v>20.059999999999999</v>
      </c>
      <c r="M126" s="10">
        <v>20.8</v>
      </c>
      <c r="N126" s="10">
        <v>21.6</v>
      </c>
      <c r="O126" s="10">
        <v>22.55</v>
      </c>
      <c r="P126" s="10">
        <v>23.29</v>
      </c>
      <c r="Q126" s="10">
        <v>24.35</v>
      </c>
      <c r="R126" s="10">
        <v>25.28</v>
      </c>
      <c r="S126" s="10">
        <v>26.22</v>
      </c>
      <c r="T126" s="10">
        <v>27.16</v>
      </c>
      <c r="U126" s="10">
        <v>28.13</v>
      </c>
      <c r="V126" s="10">
        <v>29.08</v>
      </c>
      <c r="W126" s="10">
        <v>30.16</v>
      </c>
      <c r="X126" s="10">
        <v>30.99</v>
      </c>
      <c r="Y126" s="10">
        <v>32.11</v>
      </c>
      <c r="Z126" s="10">
        <v>33.49</v>
      </c>
      <c r="AA126" s="10">
        <v>34.619999999999997</v>
      </c>
      <c r="AB126" s="10">
        <v>35.840000000000003</v>
      </c>
      <c r="AC126" s="10">
        <v>37.450000000000003</v>
      </c>
      <c r="AD126" s="10">
        <v>38.44</v>
      </c>
      <c r="AE126" s="10">
        <v>40.17</v>
      </c>
      <c r="AF126" s="10">
        <v>41.83</v>
      </c>
      <c r="AG126" s="10">
        <v>43.36</v>
      </c>
      <c r="AH126" s="10">
        <v>44.61</v>
      </c>
      <c r="AI126" s="9">
        <v>3.6999999999999998E-2</v>
      </c>
    </row>
    <row r="127" spans="1:35" ht="15" customHeight="1">
      <c r="A127" s="14" t="s">
        <v>1210</v>
      </c>
      <c r="B127" s="28" t="s">
        <v>1103</v>
      </c>
      <c r="C127" s="10">
        <v>22.06</v>
      </c>
      <c r="D127" s="10">
        <v>21.85</v>
      </c>
      <c r="E127" s="10">
        <v>22.36</v>
      </c>
      <c r="F127" s="10">
        <v>23.14</v>
      </c>
      <c r="G127" s="10">
        <v>23.7</v>
      </c>
      <c r="H127" s="10">
        <v>24.54</v>
      </c>
      <c r="I127" s="10">
        <v>25.09</v>
      </c>
      <c r="J127" s="10">
        <v>26.15</v>
      </c>
      <c r="K127" s="10">
        <v>26.84</v>
      </c>
      <c r="L127" s="10">
        <v>27.91</v>
      </c>
      <c r="M127" s="10">
        <v>28.84</v>
      </c>
      <c r="N127" s="10">
        <v>29.99</v>
      </c>
      <c r="O127" s="10">
        <v>31.02</v>
      </c>
      <c r="P127" s="10">
        <v>31.93</v>
      </c>
      <c r="Q127" s="10">
        <v>33.15</v>
      </c>
      <c r="R127" s="10">
        <v>34.15</v>
      </c>
      <c r="S127" s="10">
        <v>35.21</v>
      </c>
      <c r="T127" s="10">
        <v>36.35</v>
      </c>
      <c r="U127" s="10">
        <v>37.4</v>
      </c>
      <c r="V127" s="10">
        <v>38.549999999999997</v>
      </c>
      <c r="W127" s="10">
        <v>39.770000000000003</v>
      </c>
      <c r="X127" s="10">
        <v>40.659999999999997</v>
      </c>
      <c r="Y127" s="10">
        <v>41.86</v>
      </c>
      <c r="Z127" s="10">
        <v>43.46</v>
      </c>
      <c r="AA127" s="10">
        <v>44.74</v>
      </c>
      <c r="AB127" s="10">
        <v>46.14</v>
      </c>
      <c r="AC127" s="10">
        <v>47.9</v>
      </c>
      <c r="AD127" s="10">
        <v>49.06</v>
      </c>
      <c r="AE127" s="10">
        <v>50.74</v>
      </c>
      <c r="AF127" s="10">
        <v>52.46</v>
      </c>
      <c r="AG127" s="10">
        <v>54.09</v>
      </c>
      <c r="AH127" s="10">
        <v>55.73</v>
      </c>
      <c r="AI127" s="9">
        <v>0.03</v>
      </c>
    </row>
    <row r="128" spans="1:35" ht="15" customHeight="1">
      <c r="A128" s="14" t="s">
        <v>1211</v>
      </c>
      <c r="B128" s="28" t="s">
        <v>1112</v>
      </c>
      <c r="C128" s="10">
        <v>9.75</v>
      </c>
      <c r="D128" s="10">
        <v>10.44</v>
      </c>
      <c r="E128" s="10">
        <v>10.78</v>
      </c>
      <c r="F128" s="10">
        <v>10.95</v>
      </c>
      <c r="G128" s="10">
        <v>10.119999999999999</v>
      </c>
      <c r="H128" s="10">
        <v>10.77</v>
      </c>
      <c r="I128" s="10">
        <v>11.39</v>
      </c>
      <c r="J128" s="10">
        <v>12.34</v>
      </c>
      <c r="K128" s="10">
        <v>13.54</v>
      </c>
      <c r="L128" s="10">
        <v>14.27</v>
      </c>
      <c r="M128" s="10">
        <v>15</v>
      </c>
      <c r="N128" s="10">
        <v>14.74</v>
      </c>
      <c r="O128" s="10">
        <v>15.38</v>
      </c>
      <c r="P128" s="10">
        <v>15.82</v>
      </c>
      <c r="Q128" s="10">
        <v>16.53</v>
      </c>
      <c r="R128" s="10">
        <v>17.07</v>
      </c>
      <c r="S128" s="10">
        <v>18.36</v>
      </c>
      <c r="T128" s="10">
        <v>19.38</v>
      </c>
      <c r="U128" s="10">
        <v>19.97</v>
      </c>
      <c r="V128" s="10">
        <v>21.21</v>
      </c>
      <c r="W128" s="10">
        <v>21.97</v>
      </c>
      <c r="X128" s="10">
        <v>22.78</v>
      </c>
      <c r="Y128" s="10">
        <v>23.49</v>
      </c>
      <c r="Z128" s="10">
        <v>24.12</v>
      </c>
      <c r="AA128" s="10">
        <v>25.64</v>
      </c>
      <c r="AB128" s="10">
        <v>26.64</v>
      </c>
      <c r="AC128" s="10">
        <v>27.3</v>
      </c>
      <c r="AD128" s="10">
        <v>29.04</v>
      </c>
      <c r="AE128" s="10">
        <v>30.25</v>
      </c>
      <c r="AF128" s="10">
        <v>31.39</v>
      </c>
      <c r="AG128" s="10">
        <v>32.56</v>
      </c>
      <c r="AH128" s="10">
        <v>32.49</v>
      </c>
      <c r="AI128" s="9">
        <v>0.04</v>
      </c>
    </row>
    <row r="129" spans="1:35" ht="15" customHeight="1">
      <c r="A129" s="14" t="s">
        <v>1212</v>
      </c>
      <c r="B129" s="28" t="s">
        <v>1105</v>
      </c>
      <c r="C129" s="10">
        <v>5.03</v>
      </c>
      <c r="D129" s="10">
        <v>4.88</v>
      </c>
      <c r="E129" s="10">
        <v>5.09</v>
      </c>
      <c r="F129" s="10">
        <v>5.2</v>
      </c>
      <c r="G129" s="10">
        <v>5.37</v>
      </c>
      <c r="H129" s="10">
        <v>5.61</v>
      </c>
      <c r="I129" s="10">
        <v>5.99</v>
      </c>
      <c r="J129" s="10">
        <v>6.37</v>
      </c>
      <c r="K129" s="10">
        <v>6.71</v>
      </c>
      <c r="L129" s="10">
        <v>6.97</v>
      </c>
      <c r="M129" s="10">
        <v>7.15</v>
      </c>
      <c r="N129" s="10">
        <v>7.36</v>
      </c>
      <c r="O129" s="10">
        <v>7.47</v>
      </c>
      <c r="P129" s="10">
        <v>7.65</v>
      </c>
      <c r="Q129" s="10">
        <v>7.91</v>
      </c>
      <c r="R129" s="10">
        <v>8.1199999999999992</v>
      </c>
      <c r="S129" s="10">
        <v>8.3000000000000007</v>
      </c>
      <c r="T129" s="10">
        <v>8.4700000000000006</v>
      </c>
      <c r="U129" s="10">
        <v>8.6999999999999993</v>
      </c>
      <c r="V129" s="10">
        <v>8.93</v>
      </c>
      <c r="W129" s="10">
        <v>9.1300000000000008</v>
      </c>
      <c r="X129" s="10">
        <v>9.33</v>
      </c>
      <c r="Y129" s="10">
        <v>9.5500000000000007</v>
      </c>
      <c r="Z129" s="10">
        <v>9.7899999999999991</v>
      </c>
      <c r="AA129" s="10">
        <v>10.029999999999999</v>
      </c>
      <c r="AB129" s="10">
        <v>10.3</v>
      </c>
      <c r="AC129" s="10">
        <v>10.58</v>
      </c>
      <c r="AD129" s="10">
        <v>10.91</v>
      </c>
      <c r="AE129" s="10">
        <v>11.25</v>
      </c>
      <c r="AF129" s="10">
        <v>11.57</v>
      </c>
      <c r="AG129" s="10">
        <v>11.9</v>
      </c>
      <c r="AH129" s="10">
        <v>12.28</v>
      </c>
      <c r="AI129" s="9">
        <v>2.9000000000000001E-2</v>
      </c>
    </row>
    <row r="130" spans="1:35" ht="15" customHeight="1">
      <c r="A130" s="14" t="s">
        <v>1213</v>
      </c>
      <c r="B130" s="28" t="s">
        <v>1122</v>
      </c>
      <c r="C130" s="10">
        <v>4.1399999999999997</v>
      </c>
      <c r="D130" s="10">
        <v>3.81</v>
      </c>
      <c r="E130" s="10">
        <v>3.65</v>
      </c>
      <c r="F130" s="10">
        <v>3.57</v>
      </c>
      <c r="G130" s="10">
        <v>3.56</v>
      </c>
      <c r="H130" s="10">
        <v>3.64</v>
      </c>
      <c r="I130" s="10">
        <v>3.73</v>
      </c>
      <c r="J130" s="10">
        <v>3.82</v>
      </c>
      <c r="K130" s="10">
        <v>3.95</v>
      </c>
      <c r="L130" s="10">
        <v>4.08</v>
      </c>
      <c r="M130" s="10">
        <v>4.22</v>
      </c>
      <c r="N130" s="10">
        <v>4.3600000000000003</v>
      </c>
      <c r="O130" s="10">
        <v>4.51</v>
      </c>
      <c r="P130" s="10">
        <v>4.66</v>
      </c>
      <c r="Q130" s="10">
        <v>4.8099999999999996</v>
      </c>
      <c r="R130" s="10">
        <v>4.97</v>
      </c>
      <c r="S130" s="10">
        <v>5.13</v>
      </c>
      <c r="T130" s="10">
        <v>5.29</v>
      </c>
      <c r="U130" s="10">
        <v>5.45</v>
      </c>
      <c r="V130" s="10">
        <v>5.62</v>
      </c>
      <c r="W130" s="10">
        <v>5.8</v>
      </c>
      <c r="X130" s="10">
        <v>5.98</v>
      </c>
      <c r="Y130" s="10">
        <v>6.18</v>
      </c>
      <c r="Z130" s="10">
        <v>6.39</v>
      </c>
      <c r="AA130" s="10">
        <v>6.6</v>
      </c>
      <c r="AB130" s="10">
        <v>6.82</v>
      </c>
      <c r="AC130" s="10">
        <v>7.05</v>
      </c>
      <c r="AD130" s="10">
        <v>7.28</v>
      </c>
      <c r="AE130" s="10">
        <v>7.53</v>
      </c>
      <c r="AF130" s="10">
        <v>7.79</v>
      </c>
      <c r="AG130" s="10">
        <v>8.07</v>
      </c>
      <c r="AH130" s="10">
        <v>8.34</v>
      </c>
      <c r="AI130" s="9">
        <v>2.3E-2</v>
      </c>
    </row>
    <row r="131" spans="1:35" ht="15" customHeight="1">
      <c r="A131" s="14" t="s">
        <v>1214</v>
      </c>
      <c r="B131" s="28" t="s">
        <v>1160</v>
      </c>
      <c r="C131" s="10">
        <v>2.08</v>
      </c>
      <c r="D131" s="10">
        <v>2.14</v>
      </c>
      <c r="E131" s="10">
        <v>2.17</v>
      </c>
      <c r="F131" s="10">
        <v>2.2000000000000002</v>
      </c>
      <c r="G131" s="10">
        <v>2.23</v>
      </c>
      <c r="H131" s="10">
        <v>2.2799999999999998</v>
      </c>
      <c r="I131" s="10">
        <v>2.3199999999999998</v>
      </c>
      <c r="J131" s="10">
        <v>2.38</v>
      </c>
      <c r="K131" s="10">
        <v>2.4500000000000002</v>
      </c>
      <c r="L131" s="10">
        <v>2.4900000000000002</v>
      </c>
      <c r="M131" s="10">
        <v>2.5499999999999998</v>
      </c>
      <c r="N131" s="10">
        <v>2.61</v>
      </c>
      <c r="O131" s="10">
        <v>2.67</v>
      </c>
      <c r="P131" s="10">
        <v>2.73</v>
      </c>
      <c r="Q131" s="10">
        <v>2.79</v>
      </c>
      <c r="R131" s="10">
        <v>2.86</v>
      </c>
      <c r="S131" s="10">
        <v>2.91</v>
      </c>
      <c r="T131" s="10">
        <v>2.98</v>
      </c>
      <c r="U131" s="10">
        <v>3.05</v>
      </c>
      <c r="V131" s="10">
        <v>3.12</v>
      </c>
      <c r="W131" s="10">
        <v>3.19</v>
      </c>
      <c r="X131" s="10">
        <v>3.25</v>
      </c>
      <c r="Y131" s="10">
        <v>3.32</v>
      </c>
      <c r="Z131" s="10">
        <v>3.4</v>
      </c>
      <c r="AA131" s="10">
        <v>3.49</v>
      </c>
      <c r="AB131" s="10">
        <v>3.57</v>
      </c>
      <c r="AC131" s="10">
        <v>3.66</v>
      </c>
      <c r="AD131" s="10">
        <v>3.74</v>
      </c>
      <c r="AE131" s="10">
        <v>3.84</v>
      </c>
      <c r="AF131" s="10">
        <v>3.93</v>
      </c>
      <c r="AG131" s="10">
        <v>4.03</v>
      </c>
      <c r="AH131" s="10">
        <v>4.13</v>
      </c>
      <c r="AI131" s="9">
        <v>2.1999999999999999E-2</v>
      </c>
    </row>
    <row r="132" spans="1:35" ht="15" customHeight="1">
      <c r="A132" s="14" t="s">
        <v>1215</v>
      </c>
      <c r="B132" s="28" t="s">
        <v>1126</v>
      </c>
      <c r="C132" s="9" t="s">
        <v>734</v>
      </c>
      <c r="D132" s="9" t="s">
        <v>734</v>
      </c>
      <c r="E132" s="9" t="s">
        <v>734</v>
      </c>
      <c r="F132" s="9" t="s">
        <v>734</v>
      </c>
      <c r="G132" s="9" t="s">
        <v>734</v>
      </c>
      <c r="H132" s="9" t="s">
        <v>734</v>
      </c>
      <c r="I132" s="9" t="s">
        <v>734</v>
      </c>
      <c r="J132" s="9" t="s">
        <v>734</v>
      </c>
      <c r="K132" s="9" t="s">
        <v>734</v>
      </c>
      <c r="L132" s="9" t="s">
        <v>734</v>
      </c>
      <c r="M132" s="9" t="s">
        <v>734</v>
      </c>
      <c r="N132" s="9" t="s">
        <v>734</v>
      </c>
      <c r="O132" s="9" t="s">
        <v>734</v>
      </c>
      <c r="P132" s="9" t="s">
        <v>734</v>
      </c>
      <c r="Q132" s="9" t="s">
        <v>734</v>
      </c>
      <c r="R132" s="9" t="s">
        <v>734</v>
      </c>
      <c r="S132" s="9" t="s">
        <v>734</v>
      </c>
      <c r="T132" s="9" t="s">
        <v>734</v>
      </c>
      <c r="U132" s="9" t="s">
        <v>734</v>
      </c>
      <c r="V132" s="9" t="s">
        <v>734</v>
      </c>
      <c r="W132" s="9" t="s">
        <v>734</v>
      </c>
      <c r="X132" s="9" t="s">
        <v>734</v>
      </c>
      <c r="Y132" s="9" t="s">
        <v>734</v>
      </c>
      <c r="Z132" s="9" t="s">
        <v>734</v>
      </c>
      <c r="AA132" s="9" t="s">
        <v>734</v>
      </c>
      <c r="AB132" s="9" t="s">
        <v>734</v>
      </c>
      <c r="AC132" s="9" t="s">
        <v>734</v>
      </c>
      <c r="AD132" s="9" t="s">
        <v>734</v>
      </c>
      <c r="AE132" s="9" t="s">
        <v>734</v>
      </c>
      <c r="AF132" s="9" t="s">
        <v>734</v>
      </c>
      <c r="AG132" s="9" t="s">
        <v>734</v>
      </c>
      <c r="AH132" s="9" t="s">
        <v>734</v>
      </c>
      <c r="AI132" s="9" t="s">
        <v>734</v>
      </c>
    </row>
    <row r="133" spans="1:35" ht="15" customHeight="1">
      <c r="A133" s="14" t="s">
        <v>1216</v>
      </c>
      <c r="B133" s="28" t="s">
        <v>1107</v>
      </c>
      <c r="C133" s="10">
        <v>30.45</v>
      </c>
      <c r="D133" s="10">
        <v>30.66</v>
      </c>
      <c r="E133" s="10">
        <v>31.21</v>
      </c>
      <c r="F133" s="10">
        <v>31.91</v>
      </c>
      <c r="G133" s="10">
        <v>32.69</v>
      </c>
      <c r="H133" s="10">
        <v>33.65</v>
      </c>
      <c r="I133" s="10">
        <v>34.869999999999997</v>
      </c>
      <c r="J133" s="10">
        <v>36.1</v>
      </c>
      <c r="K133" s="10">
        <v>37.15</v>
      </c>
      <c r="L133" s="10">
        <v>37.89</v>
      </c>
      <c r="M133" s="10">
        <v>38.57</v>
      </c>
      <c r="N133" s="10">
        <v>39.4</v>
      </c>
      <c r="O133" s="10">
        <v>40.119999999999997</v>
      </c>
      <c r="P133" s="10">
        <v>40.82</v>
      </c>
      <c r="Q133" s="10">
        <v>41.87</v>
      </c>
      <c r="R133" s="10">
        <v>42.81</v>
      </c>
      <c r="S133" s="10">
        <v>43.49</v>
      </c>
      <c r="T133" s="10">
        <v>44.32</v>
      </c>
      <c r="U133" s="10">
        <v>45.15</v>
      </c>
      <c r="V133" s="10">
        <v>46.24</v>
      </c>
      <c r="W133" s="10">
        <v>47.13</v>
      </c>
      <c r="X133" s="10">
        <v>47.93</v>
      </c>
      <c r="Y133" s="10">
        <v>48.93</v>
      </c>
      <c r="Z133" s="10">
        <v>49.92</v>
      </c>
      <c r="AA133" s="10">
        <v>50.91</v>
      </c>
      <c r="AB133" s="10">
        <v>52.08</v>
      </c>
      <c r="AC133" s="10">
        <v>53.19</v>
      </c>
      <c r="AD133" s="10">
        <v>54.3</v>
      </c>
      <c r="AE133" s="10">
        <v>55.62</v>
      </c>
      <c r="AF133" s="10">
        <v>56.85</v>
      </c>
      <c r="AG133" s="10">
        <v>57.99</v>
      </c>
      <c r="AH133" s="10">
        <v>59.24</v>
      </c>
      <c r="AI133" s="9">
        <v>2.1999999999999999E-2</v>
      </c>
    </row>
    <row r="135" spans="1:35" ht="15" customHeight="1">
      <c r="B135" s="27" t="s">
        <v>1163</v>
      </c>
    </row>
    <row r="136" spans="1:35" ht="15" customHeight="1">
      <c r="B136" s="27" t="s">
        <v>1217</v>
      </c>
    </row>
    <row r="137" spans="1:35" ht="15" customHeight="1">
      <c r="A137" s="14" t="s">
        <v>1218</v>
      </c>
      <c r="B137" s="28" t="s">
        <v>1099</v>
      </c>
      <c r="C137" s="29">
        <v>255</v>
      </c>
      <c r="D137" s="29">
        <v>251</v>
      </c>
      <c r="E137" s="29">
        <v>262</v>
      </c>
      <c r="F137" s="29">
        <v>268</v>
      </c>
      <c r="G137" s="29">
        <v>275</v>
      </c>
      <c r="H137" s="29">
        <v>284</v>
      </c>
      <c r="I137" s="29">
        <v>293</v>
      </c>
      <c r="J137" s="29">
        <v>304</v>
      </c>
      <c r="K137" s="29">
        <v>314</v>
      </c>
      <c r="L137" s="29">
        <v>322</v>
      </c>
      <c r="M137" s="29">
        <v>330</v>
      </c>
      <c r="N137" s="29">
        <v>341</v>
      </c>
      <c r="O137" s="29">
        <v>349</v>
      </c>
      <c r="P137" s="29">
        <v>357</v>
      </c>
      <c r="Q137" s="29">
        <v>369</v>
      </c>
      <c r="R137" s="29">
        <v>379</v>
      </c>
      <c r="S137" s="29">
        <v>389</v>
      </c>
      <c r="T137" s="29">
        <v>399</v>
      </c>
      <c r="U137" s="29">
        <v>410</v>
      </c>
      <c r="V137" s="29">
        <v>423</v>
      </c>
      <c r="W137" s="29">
        <v>434</v>
      </c>
      <c r="X137" s="29">
        <v>445</v>
      </c>
      <c r="Y137" s="29">
        <v>458</v>
      </c>
      <c r="Z137" s="29">
        <v>471</v>
      </c>
      <c r="AA137" s="29">
        <v>484</v>
      </c>
      <c r="AB137" s="29">
        <v>499</v>
      </c>
      <c r="AC137" s="29">
        <v>514</v>
      </c>
      <c r="AD137" s="29">
        <v>529</v>
      </c>
      <c r="AE137" s="29">
        <v>547</v>
      </c>
      <c r="AF137" s="29">
        <v>564</v>
      </c>
      <c r="AG137" s="29">
        <v>580</v>
      </c>
      <c r="AH137" s="29">
        <v>598</v>
      </c>
      <c r="AI137" s="9">
        <v>2.8000000000000001E-2</v>
      </c>
    </row>
    <row r="138" spans="1:35" ht="15" customHeight="1">
      <c r="A138" s="14" t="s">
        <v>1219</v>
      </c>
      <c r="B138" s="28" t="s">
        <v>1108</v>
      </c>
      <c r="C138" s="29">
        <v>189</v>
      </c>
      <c r="D138" s="29">
        <v>188</v>
      </c>
      <c r="E138" s="29">
        <v>195</v>
      </c>
      <c r="F138" s="29">
        <v>202</v>
      </c>
      <c r="G138" s="29">
        <v>207</v>
      </c>
      <c r="H138" s="29">
        <v>214</v>
      </c>
      <c r="I138" s="29">
        <v>223</v>
      </c>
      <c r="J138" s="29">
        <v>231</v>
      </c>
      <c r="K138" s="29">
        <v>239</v>
      </c>
      <c r="L138" s="29">
        <v>245</v>
      </c>
      <c r="M138" s="29">
        <v>251</v>
      </c>
      <c r="N138" s="29">
        <v>258</v>
      </c>
      <c r="O138" s="29">
        <v>264</v>
      </c>
      <c r="P138" s="29">
        <v>270</v>
      </c>
      <c r="Q138" s="29">
        <v>279</v>
      </c>
      <c r="R138" s="29">
        <v>287</v>
      </c>
      <c r="S138" s="29">
        <v>294</v>
      </c>
      <c r="T138" s="29">
        <v>302</v>
      </c>
      <c r="U138" s="29">
        <v>310</v>
      </c>
      <c r="V138" s="29">
        <v>320</v>
      </c>
      <c r="W138" s="29">
        <v>328</v>
      </c>
      <c r="X138" s="29">
        <v>336</v>
      </c>
      <c r="Y138" s="29">
        <v>346</v>
      </c>
      <c r="Z138" s="29">
        <v>356</v>
      </c>
      <c r="AA138" s="29">
        <v>367</v>
      </c>
      <c r="AB138" s="29">
        <v>378</v>
      </c>
      <c r="AC138" s="29">
        <v>390</v>
      </c>
      <c r="AD138" s="29">
        <v>402</v>
      </c>
      <c r="AE138" s="29">
        <v>417</v>
      </c>
      <c r="AF138" s="29">
        <v>431</v>
      </c>
      <c r="AG138" s="29">
        <v>445</v>
      </c>
      <c r="AH138" s="29">
        <v>460</v>
      </c>
      <c r="AI138" s="9">
        <v>2.9000000000000001E-2</v>
      </c>
    </row>
    <row r="139" spans="1:35" ht="15" customHeight="1">
      <c r="A139" s="14" t="s">
        <v>1220</v>
      </c>
      <c r="B139" s="28" t="s">
        <v>1115</v>
      </c>
      <c r="C139" s="29">
        <v>185</v>
      </c>
      <c r="D139" s="29">
        <v>183</v>
      </c>
      <c r="E139" s="29">
        <v>192</v>
      </c>
      <c r="F139" s="29">
        <v>204</v>
      </c>
      <c r="G139" s="29">
        <v>214</v>
      </c>
      <c r="H139" s="29">
        <v>227</v>
      </c>
      <c r="I139" s="29">
        <v>242</v>
      </c>
      <c r="J139" s="29">
        <v>258</v>
      </c>
      <c r="K139" s="29">
        <v>271</v>
      </c>
      <c r="L139" s="29">
        <v>284</v>
      </c>
      <c r="M139" s="29">
        <v>295</v>
      </c>
      <c r="N139" s="29">
        <v>305</v>
      </c>
      <c r="O139" s="29">
        <v>315</v>
      </c>
      <c r="P139" s="29">
        <v>327</v>
      </c>
      <c r="Q139" s="29">
        <v>341</v>
      </c>
      <c r="R139" s="29">
        <v>356</v>
      </c>
      <c r="S139" s="29">
        <v>369</v>
      </c>
      <c r="T139" s="29">
        <v>384</v>
      </c>
      <c r="U139" s="29">
        <v>399</v>
      </c>
      <c r="V139" s="29">
        <v>415</v>
      </c>
      <c r="W139" s="29">
        <v>431</v>
      </c>
      <c r="X139" s="29">
        <v>447</v>
      </c>
      <c r="Y139" s="29">
        <v>464</v>
      </c>
      <c r="Z139" s="29">
        <v>485</v>
      </c>
      <c r="AA139" s="29">
        <v>504</v>
      </c>
      <c r="AB139" s="29">
        <v>525</v>
      </c>
      <c r="AC139" s="29">
        <v>548</v>
      </c>
      <c r="AD139" s="29">
        <v>570</v>
      </c>
      <c r="AE139" s="29">
        <v>596</v>
      </c>
      <c r="AF139" s="29">
        <v>623</v>
      </c>
      <c r="AG139" s="29">
        <v>651</v>
      </c>
      <c r="AH139" s="29">
        <v>677</v>
      </c>
      <c r="AI139" s="9">
        <v>4.2999999999999997E-2</v>
      </c>
    </row>
    <row r="140" spans="1:35" ht="15" customHeight="1">
      <c r="A140" s="14" t="s">
        <v>1221</v>
      </c>
      <c r="B140" s="28" t="s">
        <v>1128</v>
      </c>
      <c r="C140" s="29">
        <v>574</v>
      </c>
      <c r="D140" s="29">
        <v>582</v>
      </c>
      <c r="E140" s="29">
        <v>594</v>
      </c>
      <c r="F140" s="29">
        <v>606</v>
      </c>
      <c r="G140" s="29">
        <v>612</v>
      </c>
      <c r="H140" s="29">
        <v>617</v>
      </c>
      <c r="I140" s="29">
        <v>629</v>
      </c>
      <c r="J140" s="29">
        <v>647</v>
      </c>
      <c r="K140" s="29">
        <v>662</v>
      </c>
      <c r="L140" s="29">
        <v>680</v>
      </c>
      <c r="M140" s="29">
        <v>699</v>
      </c>
      <c r="N140" s="29">
        <v>728</v>
      </c>
      <c r="O140" s="29">
        <v>748</v>
      </c>
      <c r="P140" s="29">
        <v>767</v>
      </c>
      <c r="Q140" s="29">
        <v>794</v>
      </c>
      <c r="R140" s="29">
        <v>820</v>
      </c>
      <c r="S140" s="29">
        <v>843</v>
      </c>
      <c r="T140" s="29">
        <v>869</v>
      </c>
      <c r="U140" s="29">
        <v>891</v>
      </c>
      <c r="V140" s="29">
        <v>920</v>
      </c>
      <c r="W140" s="29">
        <v>951</v>
      </c>
      <c r="X140" s="29">
        <v>976</v>
      </c>
      <c r="Y140" s="29">
        <v>1007</v>
      </c>
      <c r="Z140" s="29">
        <v>1048</v>
      </c>
      <c r="AA140" s="29">
        <v>1084</v>
      </c>
      <c r="AB140" s="29">
        <v>1123</v>
      </c>
      <c r="AC140" s="29">
        <v>1170</v>
      </c>
      <c r="AD140" s="29">
        <v>1207</v>
      </c>
      <c r="AE140" s="29">
        <v>1261</v>
      </c>
      <c r="AF140" s="29">
        <v>1314</v>
      </c>
      <c r="AG140" s="29">
        <v>1365</v>
      </c>
      <c r="AH140" s="29">
        <v>1414</v>
      </c>
      <c r="AI140" s="9">
        <v>0.03</v>
      </c>
    </row>
    <row r="141" spans="1:35" ht="15" customHeight="1">
      <c r="A141" s="14" t="s">
        <v>1222</v>
      </c>
      <c r="B141" s="28" t="s">
        <v>1170</v>
      </c>
      <c r="C141" s="29">
        <v>1203</v>
      </c>
      <c r="D141" s="29">
        <v>1204</v>
      </c>
      <c r="E141" s="29">
        <v>1242</v>
      </c>
      <c r="F141" s="29">
        <v>1279</v>
      </c>
      <c r="G141" s="29">
        <v>1308</v>
      </c>
      <c r="H141" s="29">
        <v>1342</v>
      </c>
      <c r="I141" s="29">
        <v>1387</v>
      </c>
      <c r="J141" s="29">
        <v>1440</v>
      </c>
      <c r="K141" s="29">
        <v>1486</v>
      </c>
      <c r="L141" s="29">
        <v>1531</v>
      </c>
      <c r="M141" s="29">
        <v>1576</v>
      </c>
      <c r="N141" s="29">
        <v>1632</v>
      </c>
      <c r="O141" s="29">
        <v>1676</v>
      </c>
      <c r="P141" s="29">
        <v>1721</v>
      </c>
      <c r="Q141" s="29">
        <v>1784</v>
      </c>
      <c r="R141" s="29">
        <v>1842</v>
      </c>
      <c r="S141" s="29">
        <v>1896</v>
      </c>
      <c r="T141" s="29">
        <v>1954</v>
      </c>
      <c r="U141" s="29">
        <v>2010</v>
      </c>
      <c r="V141" s="29">
        <v>2077</v>
      </c>
      <c r="W141" s="29">
        <v>2144</v>
      </c>
      <c r="X141" s="29">
        <v>2204</v>
      </c>
      <c r="Y141" s="29">
        <v>2275</v>
      </c>
      <c r="Z141" s="29">
        <v>2361</v>
      </c>
      <c r="AA141" s="29">
        <v>2440</v>
      </c>
      <c r="AB141" s="29">
        <v>2526</v>
      </c>
      <c r="AC141" s="29">
        <v>2623</v>
      </c>
      <c r="AD141" s="29">
        <v>2708</v>
      </c>
      <c r="AE141" s="29">
        <v>2821</v>
      </c>
      <c r="AF141" s="29">
        <v>2931</v>
      </c>
      <c r="AG141" s="29">
        <v>3040</v>
      </c>
      <c r="AH141" s="29">
        <v>3148</v>
      </c>
      <c r="AI141" s="9">
        <v>3.2000000000000001E-2</v>
      </c>
    </row>
    <row r="142" spans="1:35" ht="15" customHeight="1">
      <c r="A142" s="14" t="s">
        <v>1223</v>
      </c>
      <c r="B142" s="28" t="s">
        <v>1172</v>
      </c>
      <c r="C142" s="29">
        <v>0</v>
      </c>
      <c r="D142" s="29">
        <v>0</v>
      </c>
      <c r="E142" s="29">
        <v>1</v>
      </c>
      <c r="F142" s="29">
        <v>1</v>
      </c>
      <c r="G142" s="29">
        <v>1</v>
      </c>
      <c r="H142" s="29">
        <v>1</v>
      </c>
      <c r="I142" s="29">
        <v>1</v>
      </c>
      <c r="J142" s="29">
        <v>1</v>
      </c>
      <c r="K142" s="29">
        <v>1</v>
      </c>
      <c r="L142" s="29">
        <v>1</v>
      </c>
      <c r="M142" s="29">
        <v>1</v>
      </c>
      <c r="N142" s="29">
        <v>1</v>
      </c>
      <c r="O142" s="29">
        <v>1</v>
      </c>
      <c r="P142" s="29">
        <v>1</v>
      </c>
      <c r="Q142" s="29">
        <v>1</v>
      </c>
      <c r="R142" s="29">
        <v>1</v>
      </c>
      <c r="S142" s="29">
        <v>1</v>
      </c>
      <c r="T142" s="29">
        <v>1</v>
      </c>
      <c r="U142" s="29">
        <v>1</v>
      </c>
      <c r="V142" s="29">
        <v>1</v>
      </c>
      <c r="W142" s="29">
        <v>1</v>
      </c>
      <c r="X142" s="29">
        <v>1</v>
      </c>
      <c r="Y142" s="29">
        <v>1</v>
      </c>
      <c r="Z142" s="29">
        <v>1</v>
      </c>
      <c r="AA142" s="29">
        <v>1</v>
      </c>
      <c r="AB142" s="29">
        <v>1</v>
      </c>
      <c r="AC142" s="29">
        <v>1</v>
      </c>
      <c r="AD142" s="29">
        <v>1</v>
      </c>
      <c r="AE142" s="29">
        <v>1</v>
      </c>
      <c r="AF142" s="29">
        <v>1</v>
      </c>
      <c r="AG142" s="29">
        <v>1</v>
      </c>
      <c r="AH142" s="29">
        <v>1</v>
      </c>
      <c r="AI142" s="9">
        <v>2.8000000000000001E-2</v>
      </c>
    </row>
    <row r="143" spans="1:35" ht="15" customHeight="1">
      <c r="A143" s="14" t="s">
        <v>1224</v>
      </c>
      <c r="B143" s="27" t="s">
        <v>1174</v>
      </c>
      <c r="C143" s="30">
        <v>1203</v>
      </c>
      <c r="D143" s="30">
        <v>1205</v>
      </c>
      <c r="E143" s="30">
        <v>1243</v>
      </c>
      <c r="F143" s="30">
        <v>1280</v>
      </c>
      <c r="G143" s="30">
        <v>1309</v>
      </c>
      <c r="H143" s="30">
        <v>1342</v>
      </c>
      <c r="I143" s="30">
        <v>1387</v>
      </c>
      <c r="J143" s="30">
        <v>1441</v>
      </c>
      <c r="K143" s="30">
        <v>1487</v>
      </c>
      <c r="L143" s="30">
        <v>1532</v>
      </c>
      <c r="M143" s="30">
        <v>1576</v>
      </c>
      <c r="N143" s="30">
        <v>1633</v>
      </c>
      <c r="O143" s="30">
        <v>1677</v>
      </c>
      <c r="P143" s="30">
        <v>1722</v>
      </c>
      <c r="Q143" s="30">
        <v>1785</v>
      </c>
      <c r="R143" s="30">
        <v>1843</v>
      </c>
      <c r="S143" s="30">
        <v>1896</v>
      </c>
      <c r="T143" s="30">
        <v>1955</v>
      </c>
      <c r="U143" s="30">
        <v>2011</v>
      </c>
      <c r="V143" s="30">
        <v>2078</v>
      </c>
      <c r="W143" s="30">
        <v>2145</v>
      </c>
      <c r="X143" s="30">
        <v>2205</v>
      </c>
      <c r="Y143" s="30">
        <v>2276</v>
      </c>
      <c r="Z143" s="30">
        <v>2362</v>
      </c>
      <c r="AA143" s="30">
        <v>2441</v>
      </c>
      <c r="AB143" s="30">
        <v>2526</v>
      </c>
      <c r="AC143" s="30">
        <v>2624</v>
      </c>
      <c r="AD143" s="30">
        <v>2709</v>
      </c>
      <c r="AE143" s="30">
        <v>2822</v>
      </c>
      <c r="AF143" s="30">
        <v>2932</v>
      </c>
      <c r="AG143" s="30">
        <v>3041</v>
      </c>
      <c r="AH143" s="30">
        <v>3149</v>
      </c>
      <c r="AI143" s="31">
        <v>3.2000000000000001E-2</v>
      </c>
    </row>
    <row r="145" spans="2:35" ht="15" customHeight="1" thickBot="1"/>
    <row r="146" spans="2:35" ht="15" customHeight="1">
      <c r="B146" s="32" t="s">
        <v>1225</v>
      </c>
      <c r="C146" s="32"/>
      <c r="D146" s="32"/>
      <c r="E146" s="32"/>
      <c r="F146" s="32"/>
      <c r="G146" s="32"/>
      <c r="H146" s="32"/>
      <c r="I146" s="32"/>
      <c r="J146" s="32"/>
      <c r="K146" s="32"/>
      <c r="L146" s="32"/>
      <c r="M146" s="32"/>
      <c r="N146" s="32"/>
      <c r="O146" s="32"/>
      <c r="P146" s="32"/>
      <c r="Q146" s="32"/>
      <c r="R146" s="32"/>
      <c r="S146" s="32"/>
      <c r="T146" s="32"/>
      <c r="U146" s="32"/>
      <c r="V146" s="32"/>
      <c r="W146" s="32"/>
      <c r="X146" s="32"/>
      <c r="Y146" s="32"/>
      <c r="Z146" s="32"/>
      <c r="AA146" s="32"/>
      <c r="AB146" s="32"/>
      <c r="AC146" s="32"/>
      <c r="AD146" s="32"/>
      <c r="AE146" s="32"/>
      <c r="AF146" s="32"/>
      <c r="AG146" s="32"/>
      <c r="AH146" s="32"/>
      <c r="AI146" s="32"/>
    </row>
    <row r="147" spans="2:35" ht="15" customHeight="1">
      <c r="B147" s="15" t="s">
        <v>1226</v>
      </c>
    </row>
    <row r="148" spans="2:35" ht="15" customHeight="1">
      <c r="B148" s="15" t="s">
        <v>1227</v>
      </c>
    </row>
    <row r="149" spans="2:35" ht="15" customHeight="1">
      <c r="B149" s="15" t="s">
        <v>1228</v>
      </c>
    </row>
    <row r="150" spans="2:35" ht="15" customHeight="1">
      <c r="B150" s="15" t="s">
        <v>1229</v>
      </c>
    </row>
    <row r="151" spans="2:35" ht="15" customHeight="1">
      <c r="B151" s="15" t="s">
        <v>1230</v>
      </c>
    </row>
    <row r="152" spans="2:35" ht="15" customHeight="1">
      <c r="B152" s="15" t="s">
        <v>1231</v>
      </c>
    </row>
    <row r="153" spans="2:35" ht="15" customHeight="1">
      <c r="B153" s="15" t="s">
        <v>1232</v>
      </c>
    </row>
    <row r="154" spans="2:35" ht="15" customHeight="1">
      <c r="B154" s="15" t="s">
        <v>1233</v>
      </c>
    </row>
    <row r="155" spans="2:35" ht="15" customHeight="1">
      <c r="B155" s="15" t="s">
        <v>1234</v>
      </c>
    </row>
    <row r="156" spans="2:35" ht="15" customHeight="1">
      <c r="B156" s="15" t="s">
        <v>1235</v>
      </c>
    </row>
    <row r="157" spans="2:35" ht="15" customHeight="1">
      <c r="B157" s="15" t="s">
        <v>1236</v>
      </c>
    </row>
    <row r="158" spans="2:35" ht="15" customHeight="1">
      <c r="B158" s="15" t="s">
        <v>1237</v>
      </c>
    </row>
    <row r="159" spans="2:35" ht="15" customHeight="1">
      <c r="B159" s="15" t="s">
        <v>1238</v>
      </c>
    </row>
    <row r="160" spans="2:35" ht="15" customHeight="1">
      <c r="B160" s="15" t="s">
        <v>1239</v>
      </c>
    </row>
  </sheetData>
  <pageMargins left="0.75" right="0.75" top="1" bottom="1" header="0.5" footer="0.5"/>
  <pageSetup orientation="portrait"/>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tabColor theme="8"/>
  </sheetPr>
  <dimension ref="A1:AK124"/>
  <sheetViews>
    <sheetView workbookViewId="0"/>
  </sheetViews>
  <sheetFormatPr defaultColWidth="9.140625" defaultRowHeight="15" customHeight="1"/>
  <cols>
    <col min="1" max="1" width="12" style="35" customWidth="1"/>
    <col min="2" max="2" width="45.7109375" style="35" customWidth="1"/>
    <col min="3" max="16384" width="9.140625" style="35"/>
  </cols>
  <sheetData>
    <row r="1" spans="1:37" ht="15" customHeight="1" thickBot="1">
      <c r="B1" s="24" t="s">
        <v>1089</v>
      </c>
      <c r="C1" s="25">
        <v>2019</v>
      </c>
      <c r="D1" s="25">
        <v>2020</v>
      </c>
      <c r="E1" s="25">
        <v>2021</v>
      </c>
      <c r="F1" s="25">
        <v>2022</v>
      </c>
      <c r="G1" s="25">
        <v>2023</v>
      </c>
      <c r="H1" s="25">
        <v>2024</v>
      </c>
      <c r="I1" s="25">
        <v>2025</v>
      </c>
      <c r="J1" s="25">
        <v>2026</v>
      </c>
      <c r="K1" s="25">
        <v>2027</v>
      </c>
      <c r="L1" s="25">
        <v>2028</v>
      </c>
      <c r="M1" s="25">
        <v>2029</v>
      </c>
      <c r="N1" s="25">
        <v>2030</v>
      </c>
      <c r="O1" s="25">
        <v>2031</v>
      </c>
      <c r="P1" s="25">
        <v>2032</v>
      </c>
      <c r="Q1" s="25">
        <v>2033</v>
      </c>
      <c r="R1" s="25">
        <v>2034</v>
      </c>
      <c r="S1" s="25">
        <v>2035</v>
      </c>
      <c r="T1" s="25">
        <v>2036</v>
      </c>
      <c r="U1" s="25">
        <v>2037</v>
      </c>
      <c r="V1" s="25">
        <v>2038</v>
      </c>
      <c r="W1" s="25">
        <v>2039</v>
      </c>
      <c r="X1" s="25">
        <v>2040</v>
      </c>
      <c r="Y1" s="25">
        <v>2041</v>
      </c>
      <c r="Z1" s="25">
        <v>2042</v>
      </c>
      <c r="AA1" s="25">
        <v>2043</v>
      </c>
      <c r="AB1" s="25">
        <v>2044</v>
      </c>
      <c r="AC1" s="25">
        <v>2045</v>
      </c>
      <c r="AD1" s="25">
        <v>2046</v>
      </c>
      <c r="AE1" s="25">
        <v>2047</v>
      </c>
      <c r="AF1" s="25">
        <v>2048</v>
      </c>
      <c r="AG1" s="25">
        <v>2049</v>
      </c>
      <c r="AH1" s="25">
        <v>2050</v>
      </c>
      <c r="AJ1" s="25"/>
    </row>
    <row r="2" spans="1:37" ht="15" customHeight="1" thickTop="1">
      <c r="C2" s="44"/>
      <c r="D2" s="44"/>
      <c r="E2" s="44"/>
      <c r="F2" s="44"/>
      <c r="G2" s="44"/>
    </row>
    <row r="3" spans="1:37" ht="15" customHeight="1">
      <c r="C3" s="44" t="s">
        <v>612</v>
      </c>
      <c r="D3" s="44" t="s">
        <v>1090</v>
      </c>
      <c r="E3" s="44"/>
      <c r="F3" s="44"/>
      <c r="G3" s="44"/>
    </row>
    <row r="4" spans="1:37" ht="15" customHeight="1">
      <c r="C4" s="44" t="s">
        <v>613</v>
      </c>
      <c r="D4" s="44" t="s">
        <v>1091</v>
      </c>
      <c r="E4" s="44"/>
      <c r="F4" s="44"/>
      <c r="G4" s="44" t="s">
        <v>615</v>
      </c>
    </row>
    <row r="5" spans="1:37" ht="15" customHeight="1">
      <c r="C5" s="44" t="s">
        <v>616</v>
      </c>
      <c r="D5" s="44" t="s">
        <v>1092</v>
      </c>
      <c r="E5" s="44"/>
      <c r="F5" s="44"/>
      <c r="G5" s="44"/>
    </row>
    <row r="6" spans="1:37" ht="15" customHeight="1">
      <c r="C6" s="44" t="s">
        <v>618</v>
      </c>
      <c r="D6" s="44"/>
      <c r="E6" s="44" t="s">
        <v>1093</v>
      </c>
      <c r="F6" s="44"/>
      <c r="G6" s="44"/>
    </row>
    <row r="10" spans="1:37" ht="15" customHeight="1">
      <c r="A10" s="39" t="s">
        <v>1240</v>
      </c>
      <c r="B10" s="26" t="s">
        <v>1241</v>
      </c>
    </row>
    <row r="11" spans="1:37" ht="15" customHeight="1">
      <c r="B11" s="24" t="s">
        <v>1242</v>
      </c>
    </row>
    <row r="12" spans="1:37" ht="15" customHeight="1">
      <c r="B12" s="24" t="s">
        <v>1243</v>
      </c>
      <c r="C12" s="36" t="s">
        <v>1243</v>
      </c>
      <c r="D12" s="36" t="s">
        <v>1243</v>
      </c>
      <c r="E12" s="36" t="s">
        <v>1243</v>
      </c>
      <c r="F12" s="36" t="s">
        <v>1243</v>
      </c>
      <c r="G12" s="36" t="s">
        <v>1243</v>
      </c>
      <c r="H12" s="36" t="s">
        <v>1243</v>
      </c>
      <c r="I12" s="36" t="s">
        <v>1243</v>
      </c>
      <c r="J12" s="36" t="s">
        <v>1243</v>
      </c>
      <c r="K12" s="36" t="s">
        <v>1243</v>
      </c>
      <c r="L12" s="36" t="s">
        <v>1243</v>
      </c>
      <c r="M12" s="36" t="s">
        <v>1243</v>
      </c>
      <c r="N12" s="36" t="s">
        <v>1243</v>
      </c>
      <c r="O12" s="36" t="s">
        <v>1243</v>
      </c>
      <c r="P12" s="36" t="s">
        <v>1243</v>
      </c>
      <c r="Q12" s="36" t="s">
        <v>1243</v>
      </c>
      <c r="R12" s="36" t="s">
        <v>1243</v>
      </c>
      <c r="S12" s="36" t="s">
        <v>1243</v>
      </c>
      <c r="T12" s="36" t="s">
        <v>1243</v>
      </c>
      <c r="U12" s="36" t="s">
        <v>1243</v>
      </c>
      <c r="V12" s="36" t="s">
        <v>1243</v>
      </c>
      <c r="W12" s="36" t="s">
        <v>1243</v>
      </c>
      <c r="X12" s="36" t="s">
        <v>1243</v>
      </c>
      <c r="Y12" s="36" t="s">
        <v>1243</v>
      </c>
      <c r="Z12" s="36" t="s">
        <v>1243</v>
      </c>
      <c r="AA12" s="36" t="s">
        <v>1243</v>
      </c>
      <c r="AB12" s="36" t="s">
        <v>1243</v>
      </c>
      <c r="AC12" s="36" t="s">
        <v>1243</v>
      </c>
      <c r="AD12" s="36" t="s">
        <v>1243</v>
      </c>
      <c r="AE12" s="36" t="s">
        <v>1243</v>
      </c>
      <c r="AF12" s="36" t="s">
        <v>1243</v>
      </c>
      <c r="AG12" s="36" t="s">
        <v>1243</v>
      </c>
      <c r="AH12" s="36" t="s">
        <v>1243</v>
      </c>
      <c r="AI12" s="36" t="s">
        <v>1097</v>
      </c>
      <c r="AJ12" s="36"/>
      <c r="AK12" s="36"/>
    </row>
    <row r="13" spans="1:37" ht="15" customHeight="1" thickBot="1">
      <c r="B13" s="25" t="s">
        <v>1244</v>
      </c>
      <c r="C13" s="25">
        <v>2019</v>
      </c>
      <c r="D13" s="25">
        <v>2020</v>
      </c>
      <c r="E13" s="25">
        <v>2021</v>
      </c>
      <c r="F13" s="25">
        <v>2022</v>
      </c>
      <c r="G13" s="25">
        <v>2023</v>
      </c>
      <c r="H13" s="25">
        <v>2024</v>
      </c>
      <c r="I13" s="25">
        <v>2025</v>
      </c>
      <c r="J13" s="25">
        <v>2026</v>
      </c>
      <c r="K13" s="25">
        <v>2027</v>
      </c>
      <c r="L13" s="25">
        <v>2028</v>
      </c>
      <c r="M13" s="25">
        <v>2029</v>
      </c>
      <c r="N13" s="25">
        <v>2030</v>
      </c>
      <c r="O13" s="25">
        <v>2031</v>
      </c>
      <c r="P13" s="25">
        <v>2032</v>
      </c>
      <c r="Q13" s="25">
        <v>2033</v>
      </c>
      <c r="R13" s="25">
        <v>2034</v>
      </c>
      <c r="S13" s="25">
        <v>2035</v>
      </c>
      <c r="T13" s="25">
        <v>2036</v>
      </c>
      <c r="U13" s="25">
        <v>2037</v>
      </c>
      <c r="V13" s="25">
        <v>2038</v>
      </c>
      <c r="W13" s="25">
        <v>2039</v>
      </c>
      <c r="X13" s="25">
        <v>2040</v>
      </c>
      <c r="Y13" s="25">
        <v>2041</v>
      </c>
      <c r="Z13" s="25">
        <v>2042</v>
      </c>
      <c r="AA13" s="25">
        <v>2043</v>
      </c>
      <c r="AB13" s="25">
        <v>2044</v>
      </c>
      <c r="AC13" s="25">
        <v>2045</v>
      </c>
      <c r="AD13" s="25">
        <v>2046</v>
      </c>
      <c r="AE13" s="25">
        <v>2047</v>
      </c>
      <c r="AF13" s="25">
        <v>2048</v>
      </c>
      <c r="AG13" s="25">
        <v>2049</v>
      </c>
      <c r="AH13" s="25">
        <v>2050</v>
      </c>
      <c r="AI13" s="25">
        <v>2050</v>
      </c>
      <c r="AJ13" s="25"/>
      <c r="AK13" s="25"/>
    </row>
    <row r="14" spans="1:37" ht="15" customHeight="1" thickTop="1"/>
    <row r="15" spans="1:37" ht="15" customHeight="1">
      <c r="B15" s="27" t="s">
        <v>1245</v>
      </c>
    </row>
    <row r="16" spans="1:37" ht="15" customHeight="1">
      <c r="A16" s="39" t="s">
        <v>1246</v>
      </c>
      <c r="B16" s="40" t="s">
        <v>1247</v>
      </c>
      <c r="C16" s="43">
        <v>63.371997999999998</v>
      </c>
      <c r="D16" s="43">
        <v>58.505806</v>
      </c>
      <c r="E16" s="43">
        <v>61.632210000000001</v>
      </c>
      <c r="F16" s="43">
        <v>64.001991000000004</v>
      </c>
      <c r="G16" s="43">
        <v>65.341621000000004</v>
      </c>
      <c r="H16" s="43">
        <v>67.003448000000006</v>
      </c>
      <c r="I16" s="43">
        <v>68.735039</v>
      </c>
      <c r="J16" s="43">
        <v>70.371643000000006</v>
      </c>
      <c r="K16" s="43">
        <v>71.580528000000001</v>
      </c>
      <c r="L16" s="43">
        <v>73.166756000000007</v>
      </c>
      <c r="M16" s="43">
        <v>74.728347999999997</v>
      </c>
      <c r="N16" s="43">
        <v>75.831558000000001</v>
      </c>
      <c r="O16" s="43">
        <v>77.375022999999999</v>
      </c>
      <c r="P16" s="43">
        <v>78.623016000000007</v>
      </c>
      <c r="Q16" s="43">
        <v>80.499656999999999</v>
      </c>
      <c r="R16" s="43">
        <v>81.877769000000001</v>
      </c>
      <c r="S16" s="43">
        <v>83.325171999999995</v>
      </c>
      <c r="T16" s="43">
        <v>84.876801</v>
      </c>
      <c r="U16" s="43">
        <v>86.175788999999995</v>
      </c>
      <c r="V16" s="43">
        <v>87.637855999999999</v>
      </c>
      <c r="W16" s="43">
        <v>89.162689</v>
      </c>
      <c r="X16" s="43">
        <v>90.480170999999999</v>
      </c>
      <c r="Y16" s="43">
        <v>91.638084000000006</v>
      </c>
      <c r="Z16" s="43">
        <v>93.707344000000006</v>
      </c>
      <c r="AA16" s="43">
        <v>94.894356000000002</v>
      </c>
      <c r="AB16" s="43">
        <v>96.306297000000001</v>
      </c>
      <c r="AC16" s="43">
        <v>97.762259999999998</v>
      </c>
      <c r="AD16" s="43">
        <v>99.024994000000007</v>
      </c>
      <c r="AE16" s="43">
        <v>100.73233</v>
      </c>
      <c r="AF16" s="43">
        <v>102.33839399999999</v>
      </c>
      <c r="AG16" s="43">
        <v>103.79858400000001</v>
      </c>
      <c r="AH16" s="43">
        <v>104.98382599999999</v>
      </c>
      <c r="AI16" s="42">
        <v>1.6417000000000001E-2</v>
      </c>
      <c r="AJ16" s="10"/>
      <c r="AK16" s="9"/>
    </row>
    <row r="17" spans="1:37" ht="15" customHeight="1">
      <c r="A17" s="39" t="s">
        <v>1248</v>
      </c>
      <c r="B17" s="40" t="s">
        <v>1249</v>
      </c>
      <c r="C17" s="43">
        <v>56.261001999999998</v>
      </c>
      <c r="D17" s="43">
        <v>53.136775999999998</v>
      </c>
      <c r="E17" s="43">
        <v>58.231895000000002</v>
      </c>
      <c r="F17" s="43">
        <v>59.639107000000003</v>
      </c>
      <c r="G17" s="43">
        <v>60.805594999999997</v>
      </c>
      <c r="H17" s="43">
        <v>63.003368000000002</v>
      </c>
      <c r="I17" s="43">
        <v>64.557952999999998</v>
      </c>
      <c r="J17" s="43">
        <v>66.193848000000003</v>
      </c>
      <c r="K17" s="43">
        <v>67.774688999999995</v>
      </c>
      <c r="L17" s="43">
        <v>68.532477999999998</v>
      </c>
      <c r="M17" s="43">
        <v>70.067909</v>
      </c>
      <c r="N17" s="43">
        <v>71.338820999999996</v>
      </c>
      <c r="O17" s="43">
        <v>73.019858999999997</v>
      </c>
      <c r="P17" s="43">
        <v>73.873024000000001</v>
      </c>
      <c r="Q17" s="43">
        <v>76.580032000000003</v>
      </c>
      <c r="R17" s="43">
        <v>77.812531000000007</v>
      </c>
      <c r="S17" s="43">
        <v>79.355727999999999</v>
      </c>
      <c r="T17" s="43">
        <v>81.419929999999994</v>
      </c>
      <c r="U17" s="43">
        <v>81.804587999999995</v>
      </c>
      <c r="V17" s="43">
        <v>83.338547000000005</v>
      </c>
      <c r="W17" s="43">
        <v>84.788505999999998</v>
      </c>
      <c r="X17" s="43">
        <v>85.737099000000001</v>
      </c>
      <c r="Y17" s="43">
        <v>86.747519999999994</v>
      </c>
      <c r="Z17" s="43">
        <v>89.025313999999995</v>
      </c>
      <c r="AA17" s="43">
        <v>90.120521999999994</v>
      </c>
      <c r="AB17" s="43">
        <v>91.401298999999995</v>
      </c>
      <c r="AC17" s="43">
        <v>93.352012999999999</v>
      </c>
      <c r="AD17" s="43">
        <v>94.050811999999993</v>
      </c>
      <c r="AE17" s="43">
        <v>96.415947000000003</v>
      </c>
      <c r="AF17" s="43">
        <v>98.235748000000001</v>
      </c>
      <c r="AG17" s="43">
        <v>99.713111999999995</v>
      </c>
      <c r="AH17" s="43">
        <v>100.72344200000001</v>
      </c>
      <c r="AI17" s="42">
        <v>1.8964000000000002E-2</v>
      </c>
      <c r="AJ17" s="10"/>
      <c r="AK17" s="9"/>
    </row>
    <row r="18" spans="1:37" ht="15" customHeight="1">
      <c r="A18" s="39" t="s">
        <v>1250</v>
      </c>
      <c r="B18" s="40" t="s">
        <v>1251</v>
      </c>
      <c r="C18" s="43">
        <v>56.764999000000003</v>
      </c>
      <c r="D18" s="43">
        <v>48.679512000000003</v>
      </c>
      <c r="E18" s="43">
        <v>58.646915</v>
      </c>
      <c r="F18" s="43">
        <v>60.673488999999996</v>
      </c>
      <c r="G18" s="43">
        <v>61.660038</v>
      </c>
      <c r="H18" s="43">
        <v>64.2286</v>
      </c>
      <c r="I18" s="43">
        <v>65.792182999999994</v>
      </c>
      <c r="J18" s="43">
        <v>65.918387999999993</v>
      </c>
      <c r="K18" s="43">
        <v>68.317535000000007</v>
      </c>
      <c r="L18" s="43">
        <v>67.795165999999995</v>
      </c>
      <c r="M18" s="43">
        <v>69.317443999999995</v>
      </c>
      <c r="N18" s="43">
        <v>70.407996999999995</v>
      </c>
      <c r="O18" s="43">
        <v>72.059760999999995</v>
      </c>
      <c r="P18" s="43">
        <v>72.439628999999996</v>
      </c>
      <c r="Q18" s="43">
        <v>76.389565000000005</v>
      </c>
      <c r="R18" s="43">
        <v>75.864440999999999</v>
      </c>
      <c r="S18" s="43">
        <v>77.173919999999995</v>
      </c>
      <c r="T18" s="43">
        <v>80.244118</v>
      </c>
      <c r="U18" s="43">
        <v>81.223990999999998</v>
      </c>
      <c r="V18" s="43">
        <v>82.636848000000001</v>
      </c>
      <c r="W18" s="43">
        <v>84.075264000000004</v>
      </c>
      <c r="X18" s="43">
        <v>86.369857999999994</v>
      </c>
      <c r="Y18" s="43">
        <v>87.327194000000006</v>
      </c>
      <c r="Z18" s="43">
        <v>89.690337999999997</v>
      </c>
      <c r="AA18" s="43">
        <v>90.550606000000002</v>
      </c>
      <c r="AB18" s="43">
        <v>91.734061999999994</v>
      </c>
      <c r="AC18" s="43">
        <v>93.845352000000005</v>
      </c>
      <c r="AD18" s="43">
        <v>94.779387999999997</v>
      </c>
      <c r="AE18" s="43">
        <v>96.823798999999994</v>
      </c>
      <c r="AF18" s="43">
        <v>98.096396999999996</v>
      </c>
      <c r="AG18" s="43">
        <v>99.421761000000004</v>
      </c>
      <c r="AH18" s="43">
        <v>100.464241</v>
      </c>
      <c r="AI18" s="42">
        <v>1.8585999999999998E-2</v>
      </c>
      <c r="AJ18" s="10"/>
      <c r="AK18" s="9"/>
    </row>
    <row r="19" spans="1:37" ht="15" customHeight="1">
      <c r="A19" s="39" t="s">
        <v>1252</v>
      </c>
      <c r="B19" s="40" t="s">
        <v>1253</v>
      </c>
      <c r="C19" s="43">
        <v>7.1109960000000001</v>
      </c>
      <c r="D19" s="43">
        <v>5.3690300000000004</v>
      </c>
      <c r="E19" s="43">
        <v>3.4003139999999998</v>
      </c>
      <c r="F19" s="43">
        <v>4.3628850000000003</v>
      </c>
      <c r="G19" s="43">
        <v>4.5360259999999997</v>
      </c>
      <c r="H19" s="43">
        <v>4.0000799999999996</v>
      </c>
      <c r="I19" s="43">
        <v>4.1770860000000001</v>
      </c>
      <c r="J19" s="43">
        <v>4.1777949999999997</v>
      </c>
      <c r="K19" s="43">
        <v>3.8058399999999999</v>
      </c>
      <c r="L19" s="43">
        <v>4.634277</v>
      </c>
      <c r="M19" s="43">
        <v>4.6604390000000002</v>
      </c>
      <c r="N19" s="43">
        <v>4.492737</v>
      </c>
      <c r="O19" s="43">
        <v>4.3551640000000003</v>
      </c>
      <c r="P19" s="43">
        <v>4.7499919999999998</v>
      </c>
      <c r="Q19" s="43">
        <v>3.9196240000000002</v>
      </c>
      <c r="R19" s="43">
        <v>4.065239</v>
      </c>
      <c r="S19" s="43">
        <v>3.9694440000000002</v>
      </c>
      <c r="T19" s="43">
        <v>3.456871</v>
      </c>
      <c r="U19" s="43">
        <v>4.3712010000000001</v>
      </c>
      <c r="V19" s="43">
        <v>4.299309</v>
      </c>
      <c r="W19" s="43">
        <v>4.3741839999999996</v>
      </c>
      <c r="X19" s="43">
        <v>4.7430729999999999</v>
      </c>
      <c r="Y19" s="43">
        <v>4.8905640000000004</v>
      </c>
      <c r="Z19" s="43">
        <v>4.6820300000000001</v>
      </c>
      <c r="AA19" s="43">
        <v>4.7738339999999999</v>
      </c>
      <c r="AB19" s="43">
        <v>4.9049990000000001</v>
      </c>
      <c r="AC19" s="43">
        <v>4.4102480000000002</v>
      </c>
      <c r="AD19" s="43">
        <v>4.9741819999999999</v>
      </c>
      <c r="AE19" s="43">
        <v>4.3163830000000001</v>
      </c>
      <c r="AF19" s="43">
        <v>4.102646</v>
      </c>
      <c r="AG19" s="43">
        <v>4.0854720000000002</v>
      </c>
      <c r="AH19" s="43">
        <v>4.2603840000000002</v>
      </c>
      <c r="AI19" s="42">
        <v>-1.6389000000000001E-2</v>
      </c>
      <c r="AJ19" s="10"/>
      <c r="AK19" s="9"/>
    </row>
    <row r="21" spans="1:37" ht="15" customHeight="1">
      <c r="B21" s="27" t="s">
        <v>1254</v>
      </c>
    </row>
    <row r="23" spans="1:37" ht="15" customHeight="1">
      <c r="B23" s="27" t="s">
        <v>1099</v>
      </c>
    </row>
    <row r="24" spans="1:37" ht="15" customHeight="1">
      <c r="A24" s="39" t="s">
        <v>1255</v>
      </c>
      <c r="B24" s="40" t="s">
        <v>1101</v>
      </c>
      <c r="C24" s="41">
        <v>1.95153</v>
      </c>
      <c r="D24" s="41">
        <v>1.9274450000000001</v>
      </c>
      <c r="E24" s="41">
        <v>1.960602</v>
      </c>
      <c r="F24" s="41">
        <v>2.0258129999999999</v>
      </c>
      <c r="G24" s="41">
        <v>2.0898080000000001</v>
      </c>
      <c r="H24" s="41">
        <v>2.1600549999999998</v>
      </c>
      <c r="I24" s="41">
        <v>2.2492350000000001</v>
      </c>
      <c r="J24" s="41">
        <v>2.3461439999999998</v>
      </c>
      <c r="K24" s="41">
        <v>2.423702</v>
      </c>
      <c r="L24" s="41">
        <v>2.4833409999999998</v>
      </c>
      <c r="M24" s="41">
        <v>2.5249999999999999</v>
      </c>
      <c r="N24" s="41">
        <v>2.5608430000000002</v>
      </c>
      <c r="O24" s="41">
        <v>2.5747599999999999</v>
      </c>
      <c r="P24" s="41">
        <v>2.5893609999999998</v>
      </c>
      <c r="Q24" s="41">
        <v>2.6186910000000001</v>
      </c>
      <c r="R24" s="41">
        <v>2.6490130000000001</v>
      </c>
      <c r="S24" s="41">
        <v>2.6823640000000002</v>
      </c>
      <c r="T24" s="41">
        <v>2.7199080000000002</v>
      </c>
      <c r="U24" s="41">
        <v>2.7611020000000002</v>
      </c>
      <c r="V24" s="41">
        <v>2.8028940000000002</v>
      </c>
      <c r="W24" s="41">
        <v>2.8434849999999998</v>
      </c>
      <c r="X24" s="41">
        <v>2.8810310000000001</v>
      </c>
      <c r="Y24" s="41">
        <v>2.9162819999999998</v>
      </c>
      <c r="Z24" s="41">
        <v>2.9596969999999998</v>
      </c>
      <c r="AA24" s="41">
        <v>3.0000049999999998</v>
      </c>
      <c r="AB24" s="41">
        <v>3.039447</v>
      </c>
      <c r="AC24" s="41">
        <v>3.078538</v>
      </c>
      <c r="AD24" s="41">
        <v>3.1166779999999998</v>
      </c>
      <c r="AE24" s="41">
        <v>3.1600929999999998</v>
      </c>
      <c r="AF24" s="41">
        <v>3.2061980000000001</v>
      </c>
      <c r="AG24" s="41">
        <v>3.2481550000000001</v>
      </c>
      <c r="AH24" s="41">
        <v>3.2876759999999998</v>
      </c>
      <c r="AI24" s="42">
        <v>1.6966999999999999E-2</v>
      </c>
      <c r="AJ24" s="10"/>
      <c r="AK24" s="9"/>
    </row>
    <row r="25" spans="1:37" ht="15" customHeight="1">
      <c r="A25" s="39" t="s">
        <v>1256</v>
      </c>
      <c r="B25" s="40" t="s">
        <v>1103</v>
      </c>
      <c r="C25" s="41">
        <v>3.0089250000000001</v>
      </c>
      <c r="D25" s="41">
        <v>2.9279329999999999</v>
      </c>
      <c r="E25" s="41">
        <v>2.9736419999999999</v>
      </c>
      <c r="F25" s="41">
        <v>3.0516649999999998</v>
      </c>
      <c r="G25" s="41">
        <v>3.1067629999999999</v>
      </c>
      <c r="H25" s="41">
        <v>3.1986150000000002</v>
      </c>
      <c r="I25" s="41">
        <v>3.258257</v>
      </c>
      <c r="J25" s="41">
        <v>3.308532</v>
      </c>
      <c r="K25" s="41">
        <v>3.3128340000000001</v>
      </c>
      <c r="L25" s="41">
        <v>3.3594469999999998</v>
      </c>
      <c r="M25" s="41">
        <v>3.386463</v>
      </c>
      <c r="N25" s="41">
        <v>3.4018489999999999</v>
      </c>
      <c r="O25" s="41">
        <v>3.4392649999999998</v>
      </c>
      <c r="P25" s="41">
        <v>3.4621189999999999</v>
      </c>
      <c r="Q25" s="41">
        <v>3.50725</v>
      </c>
      <c r="R25" s="41">
        <v>3.536197</v>
      </c>
      <c r="S25" s="41">
        <v>3.565753</v>
      </c>
      <c r="T25" s="41">
        <v>3.599078</v>
      </c>
      <c r="U25" s="41">
        <v>3.6206960000000001</v>
      </c>
      <c r="V25" s="41">
        <v>3.6487599999999998</v>
      </c>
      <c r="W25" s="41">
        <v>3.6803409999999999</v>
      </c>
      <c r="X25" s="41">
        <v>3.6808369999999999</v>
      </c>
      <c r="Y25" s="41">
        <v>3.7069800000000002</v>
      </c>
      <c r="Z25" s="41">
        <v>3.757476</v>
      </c>
      <c r="AA25" s="41">
        <v>3.781371</v>
      </c>
      <c r="AB25" s="41">
        <v>3.8072270000000001</v>
      </c>
      <c r="AC25" s="41">
        <v>3.8559950000000001</v>
      </c>
      <c r="AD25" s="41">
        <v>3.861999</v>
      </c>
      <c r="AE25" s="41">
        <v>3.8977580000000001</v>
      </c>
      <c r="AF25" s="41">
        <v>3.9353479999999998</v>
      </c>
      <c r="AG25" s="41">
        <v>3.9597630000000001</v>
      </c>
      <c r="AH25" s="41">
        <v>3.977589</v>
      </c>
      <c r="AI25" s="42">
        <v>9.044E-3</v>
      </c>
      <c r="AJ25" s="10"/>
      <c r="AK25" s="9"/>
    </row>
    <row r="27" spans="1:37" ht="15" customHeight="1">
      <c r="B27" s="27" t="s">
        <v>1108</v>
      </c>
    </row>
    <row r="28" spans="1:37" ht="15" customHeight="1">
      <c r="A28" s="39" t="s">
        <v>1257</v>
      </c>
      <c r="B28" s="40" t="s">
        <v>1103</v>
      </c>
      <c r="C28" s="41">
        <v>3.0205359999999999</v>
      </c>
      <c r="D28" s="41">
        <v>2.9389050000000001</v>
      </c>
      <c r="E28" s="41">
        <v>2.8501020000000001</v>
      </c>
      <c r="F28" s="41">
        <v>2.7924190000000002</v>
      </c>
      <c r="G28" s="41">
        <v>2.7124190000000001</v>
      </c>
      <c r="H28" s="41">
        <v>2.6680809999999999</v>
      </c>
      <c r="I28" s="41">
        <v>2.5893160000000002</v>
      </c>
      <c r="J28" s="41">
        <v>2.6416879999999998</v>
      </c>
      <c r="K28" s="41">
        <v>2.6467329999999998</v>
      </c>
      <c r="L28" s="41">
        <v>2.6939069999999998</v>
      </c>
      <c r="M28" s="41">
        <v>2.7215349999999998</v>
      </c>
      <c r="N28" s="41">
        <v>2.7789820000000001</v>
      </c>
      <c r="O28" s="41">
        <v>2.816446</v>
      </c>
      <c r="P28" s="41">
        <v>2.8395139999999999</v>
      </c>
      <c r="Q28" s="41">
        <v>2.8936199999999999</v>
      </c>
      <c r="R28" s="41">
        <v>2.9223870000000001</v>
      </c>
      <c r="S28" s="41">
        <v>2.9533930000000002</v>
      </c>
      <c r="T28" s="41">
        <v>2.9879669999999998</v>
      </c>
      <c r="U28" s="41">
        <v>3.0097510000000001</v>
      </c>
      <c r="V28" s="41">
        <v>3.038411</v>
      </c>
      <c r="W28" s="41">
        <v>3.0709939999999998</v>
      </c>
      <c r="X28" s="41">
        <v>3.0723210000000001</v>
      </c>
      <c r="Y28" s="41">
        <v>3.099145</v>
      </c>
      <c r="Z28" s="41">
        <v>3.1506940000000001</v>
      </c>
      <c r="AA28" s="41">
        <v>3.175611</v>
      </c>
      <c r="AB28" s="41">
        <v>3.2015660000000001</v>
      </c>
      <c r="AC28" s="41">
        <v>3.2527460000000001</v>
      </c>
      <c r="AD28" s="41">
        <v>3.2585350000000002</v>
      </c>
      <c r="AE28" s="41">
        <v>3.2975850000000002</v>
      </c>
      <c r="AF28" s="41">
        <v>3.3349259999999998</v>
      </c>
      <c r="AG28" s="41">
        <v>3.3605640000000001</v>
      </c>
      <c r="AH28" s="41">
        <v>3.3806319999999999</v>
      </c>
      <c r="AI28" s="42">
        <v>3.64E-3</v>
      </c>
      <c r="AJ28" s="10"/>
      <c r="AK28" s="9"/>
    </row>
    <row r="29" spans="1:37" ht="15" customHeight="1">
      <c r="A29" s="39" t="s">
        <v>1258</v>
      </c>
      <c r="B29" s="40" t="s">
        <v>1112</v>
      </c>
      <c r="C29" s="41">
        <v>0.95195799999999997</v>
      </c>
      <c r="D29" s="41">
        <v>0.54184600000000005</v>
      </c>
      <c r="E29" s="41">
        <v>0.76149900000000004</v>
      </c>
      <c r="F29" s="41">
        <v>0.94235000000000002</v>
      </c>
      <c r="G29" s="41">
        <v>1.118109</v>
      </c>
      <c r="H29" s="41">
        <v>1.3097350000000001</v>
      </c>
      <c r="I29" s="41">
        <v>1.511196</v>
      </c>
      <c r="J29" s="41">
        <v>1.5105139999999999</v>
      </c>
      <c r="K29" s="41">
        <v>1.565728</v>
      </c>
      <c r="L29" s="41">
        <v>1.5549470000000001</v>
      </c>
      <c r="M29" s="41">
        <v>1.6212599999999999</v>
      </c>
      <c r="N29" s="41">
        <v>1.6437580000000001</v>
      </c>
      <c r="O29" s="41">
        <v>1.691487</v>
      </c>
      <c r="P29" s="41">
        <v>1.7070970000000001</v>
      </c>
      <c r="Q29" s="41">
        <v>1.7450479999999999</v>
      </c>
      <c r="R29" s="41">
        <v>1.7600279999999999</v>
      </c>
      <c r="S29" s="41">
        <v>1.796859</v>
      </c>
      <c r="T29" s="41">
        <v>1.8300559999999999</v>
      </c>
      <c r="U29" s="41">
        <v>1.8503620000000001</v>
      </c>
      <c r="V29" s="41">
        <v>1.8787929999999999</v>
      </c>
      <c r="W29" s="41">
        <v>1.9228270000000001</v>
      </c>
      <c r="X29" s="41">
        <v>1.971846</v>
      </c>
      <c r="Y29" s="41">
        <v>2.0185770000000001</v>
      </c>
      <c r="Z29" s="41">
        <v>2.0496210000000001</v>
      </c>
      <c r="AA29" s="41">
        <v>2.0818599999999998</v>
      </c>
      <c r="AB29" s="41">
        <v>2.1045669999999999</v>
      </c>
      <c r="AC29" s="41">
        <v>2.1169060000000002</v>
      </c>
      <c r="AD29" s="41">
        <v>2.1673909999999998</v>
      </c>
      <c r="AE29" s="41">
        <v>2.1732909999999999</v>
      </c>
      <c r="AF29" s="41">
        <v>2.1974930000000001</v>
      </c>
      <c r="AG29" s="41">
        <v>2.228297</v>
      </c>
      <c r="AH29" s="41">
        <v>2.2786080000000002</v>
      </c>
      <c r="AI29" s="42">
        <v>2.8555000000000001E-2</v>
      </c>
      <c r="AJ29" s="10"/>
      <c r="AK29" s="9"/>
    </row>
    <row r="30" spans="1:37" ht="15" customHeight="1">
      <c r="A30" s="39" t="s">
        <v>1259</v>
      </c>
      <c r="B30" s="40" t="s">
        <v>1260</v>
      </c>
      <c r="C30" s="43">
        <v>39.982253999999998</v>
      </c>
      <c r="D30" s="43">
        <v>22.757542000000001</v>
      </c>
      <c r="E30" s="43">
        <v>31.982965</v>
      </c>
      <c r="F30" s="43">
        <v>39.578693000000001</v>
      </c>
      <c r="G30" s="43">
        <v>46.960574999999999</v>
      </c>
      <c r="H30" s="43">
        <v>55.008884000000002</v>
      </c>
      <c r="I30" s="43">
        <v>63.470238000000002</v>
      </c>
      <c r="J30" s="43">
        <v>63.441566000000002</v>
      </c>
      <c r="K30" s="43">
        <v>65.760574000000005</v>
      </c>
      <c r="L30" s="43">
        <v>65.307793000000004</v>
      </c>
      <c r="M30" s="43">
        <v>68.092934</v>
      </c>
      <c r="N30" s="43">
        <v>69.037818999999999</v>
      </c>
      <c r="O30" s="43">
        <v>71.042434999999998</v>
      </c>
      <c r="P30" s="43">
        <v>71.698074000000005</v>
      </c>
      <c r="Q30" s="43">
        <v>73.292000000000002</v>
      </c>
      <c r="R30" s="43">
        <v>73.921188000000001</v>
      </c>
      <c r="S30" s="43">
        <v>75.468070999999995</v>
      </c>
      <c r="T30" s="43">
        <v>76.862365999999994</v>
      </c>
      <c r="U30" s="43">
        <v>77.715202000000005</v>
      </c>
      <c r="V30" s="43">
        <v>78.909285999999994</v>
      </c>
      <c r="W30" s="43">
        <v>80.758735999999999</v>
      </c>
      <c r="X30" s="43">
        <v>82.817535000000007</v>
      </c>
      <c r="Y30" s="43">
        <v>84.780227999999994</v>
      </c>
      <c r="Z30" s="43">
        <v>86.084091000000001</v>
      </c>
      <c r="AA30" s="43">
        <v>87.438102999999998</v>
      </c>
      <c r="AB30" s="43">
        <v>88.391807999999997</v>
      </c>
      <c r="AC30" s="43">
        <v>88.910049000000001</v>
      </c>
      <c r="AD30" s="43">
        <v>91.030417999999997</v>
      </c>
      <c r="AE30" s="43">
        <v>91.278221000000002</v>
      </c>
      <c r="AF30" s="43">
        <v>92.294692999999995</v>
      </c>
      <c r="AG30" s="43">
        <v>93.588454999999996</v>
      </c>
      <c r="AH30" s="43">
        <v>95.701530000000005</v>
      </c>
      <c r="AI30" s="42">
        <v>2.8555000000000001E-2</v>
      </c>
      <c r="AJ30" s="10"/>
      <c r="AK30" s="9"/>
    </row>
    <row r="32" spans="1:37" ht="15" customHeight="1">
      <c r="B32" s="27" t="s">
        <v>1261</v>
      </c>
    </row>
    <row r="33" spans="1:37" ht="15" customHeight="1">
      <c r="A33" s="39" t="s">
        <v>1262</v>
      </c>
      <c r="B33" s="40" t="s">
        <v>1101</v>
      </c>
      <c r="C33" s="41">
        <v>1.1561520000000001</v>
      </c>
      <c r="D33" s="41">
        <v>1.0555950000000001</v>
      </c>
      <c r="E33" s="41">
        <v>1.1070800000000001</v>
      </c>
      <c r="F33" s="41">
        <v>1.177967</v>
      </c>
      <c r="G33" s="41">
        <v>1.2216800000000001</v>
      </c>
      <c r="H33" s="41">
        <v>1.271428</v>
      </c>
      <c r="I33" s="41">
        <v>1.344306</v>
      </c>
      <c r="J33" s="41">
        <v>1.414812</v>
      </c>
      <c r="K33" s="41">
        <v>1.4490510000000001</v>
      </c>
      <c r="L33" s="41">
        <v>1.4698009999999999</v>
      </c>
      <c r="M33" s="41">
        <v>1.4790829999999999</v>
      </c>
      <c r="N33" s="41">
        <v>1.471606</v>
      </c>
      <c r="O33" s="41">
        <v>1.47295</v>
      </c>
      <c r="P33" s="41">
        <v>1.4816549999999999</v>
      </c>
      <c r="Q33" s="41">
        <v>1.5086759999999999</v>
      </c>
      <c r="R33" s="41">
        <v>1.532179</v>
      </c>
      <c r="S33" s="41">
        <v>1.5566120000000001</v>
      </c>
      <c r="T33" s="41">
        <v>1.584565</v>
      </c>
      <c r="U33" s="41">
        <v>1.614619</v>
      </c>
      <c r="V33" s="41">
        <v>1.6425909999999999</v>
      </c>
      <c r="W33" s="41">
        <v>1.667983</v>
      </c>
      <c r="X33" s="41">
        <v>1.689678</v>
      </c>
      <c r="Y33" s="41">
        <v>1.7102520000000001</v>
      </c>
      <c r="Z33" s="41">
        <v>1.7447189999999999</v>
      </c>
      <c r="AA33" s="41">
        <v>1.769331</v>
      </c>
      <c r="AB33" s="41">
        <v>1.7940510000000001</v>
      </c>
      <c r="AC33" s="41">
        <v>1.819096</v>
      </c>
      <c r="AD33" s="41">
        <v>1.843126</v>
      </c>
      <c r="AE33" s="41">
        <v>1.8756839999999999</v>
      </c>
      <c r="AF33" s="41">
        <v>1.908717</v>
      </c>
      <c r="AG33" s="41">
        <v>1.9332510000000001</v>
      </c>
      <c r="AH33" s="41">
        <v>1.956728</v>
      </c>
      <c r="AI33" s="42">
        <v>1.7118000000000001E-2</v>
      </c>
      <c r="AJ33" s="10"/>
      <c r="AK33" s="9"/>
    </row>
    <row r="34" spans="1:37" ht="15" customHeight="1">
      <c r="A34" s="39" t="s">
        <v>1263</v>
      </c>
      <c r="B34" s="40" t="s">
        <v>1103</v>
      </c>
      <c r="C34" s="41">
        <v>3.010132</v>
      </c>
      <c r="D34" s="41">
        <v>2.9285450000000002</v>
      </c>
      <c r="E34" s="41">
        <v>2.8431340000000001</v>
      </c>
      <c r="F34" s="41">
        <v>2.7879399999999999</v>
      </c>
      <c r="G34" s="41">
        <v>2.7107519999999998</v>
      </c>
      <c r="H34" s="41">
        <v>2.668828</v>
      </c>
      <c r="I34" s="41">
        <v>2.590347</v>
      </c>
      <c r="J34" s="41">
        <v>2.645594</v>
      </c>
      <c r="K34" s="41">
        <v>2.652542</v>
      </c>
      <c r="L34" s="41">
        <v>2.7001930000000001</v>
      </c>
      <c r="M34" s="41">
        <v>2.7292990000000001</v>
      </c>
      <c r="N34" s="41">
        <v>2.7460290000000001</v>
      </c>
      <c r="O34" s="41">
        <v>2.784456</v>
      </c>
      <c r="P34" s="41">
        <v>2.808522</v>
      </c>
      <c r="Q34" s="41">
        <v>2.857742</v>
      </c>
      <c r="R34" s="41">
        <v>2.8866849999999999</v>
      </c>
      <c r="S34" s="41">
        <v>2.9187460000000001</v>
      </c>
      <c r="T34" s="41">
        <v>2.9535010000000002</v>
      </c>
      <c r="U34" s="41">
        <v>2.9759880000000001</v>
      </c>
      <c r="V34" s="41">
        <v>3.0047839999999999</v>
      </c>
      <c r="W34" s="41">
        <v>3.0375429999999999</v>
      </c>
      <c r="X34" s="41">
        <v>3.039355</v>
      </c>
      <c r="Y34" s="41">
        <v>3.0661450000000001</v>
      </c>
      <c r="Z34" s="41">
        <v>3.1184229999999999</v>
      </c>
      <c r="AA34" s="41">
        <v>3.143294</v>
      </c>
      <c r="AB34" s="41">
        <v>3.1703060000000001</v>
      </c>
      <c r="AC34" s="41">
        <v>3.2227139999999999</v>
      </c>
      <c r="AD34" s="41">
        <v>3.2272099999999999</v>
      </c>
      <c r="AE34" s="41">
        <v>3.2666659999999998</v>
      </c>
      <c r="AF34" s="41">
        <v>3.3023159999999998</v>
      </c>
      <c r="AG34" s="41">
        <v>3.3276590000000001</v>
      </c>
      <c r="AH34" s="41">
        <v>3.3493650000000001</v>
      </c>
      <c r="AI34" s="42">
        <v>3.4510000000000001E-3</v>
      </c>
      <c r="AJ34" s="10"/>
      <c r="AK34" s="9"/>
    </row>
    <row r="35" spans="1:37" ht="15" customHeight="1">
      <c r="A35" s="39" t="s">
        <v>1264</v>
      </c>
      <c r="B35" s="40" t="s">
        <v>1112</v>
      </c>
      <c r="C35" s="41">
        <v>0.97050499999999995</v>
      </c>
      <c r="D35" s="41">
        <v>0.54158799999999996</v>
      </c>
      <c r="E35" s="41">
        <v>0.78850399999999998</v>
      </c>
      <c r="F35" s="41">
        <v>1.0445420000000001</v>
      </c>
      <c r="G35" s="41">
        <v>1.281426</v>
      </c>
      <c r="H35" s="41">
        <v>1.54461</v>
      </c>
      <c r="I35" s="41">
        <v>1.799202</v>
      </c>
      <c r="J35" s="41">
        <v>1.79451</v>
      </c>
      <c r="K35" s="41">
        <v>1.863051</v>
      </c>
      <c r="L35" s="41">
        <v>1.8392740000000001</v>
      </c>
      <c r="M35" s="41">
        <v>1.907076</v>
      </c>
      <c r="N35" s="41">
        <v>1.9370529999999999</v>
      </c>
      <c r="O35" s="41">
        <v>1.98837</v>
      </c>
      <c r="P35" s="41">
        <v>2.0003220000000002</v>
      </c>
      <c r="Q35" s="41">
        <v>2.0356839999999998</v>
      </c>
      <c r="R35" s="41">
        <v>2.0463300000000002</v>
      </c>
      <c r="S35" s="41">
        <v>2.0828419999999999</v>
      </c>
      <c r="T35" s="41">
        <v>2.1167440000000002</v>
      </c>
      <c r="U35" s="41">
        <v>2.1467130000000001</v>
      </c>
      <c r="V35" s="41">
        <v>2.1754220000000002</v>
      </c>
      <c r="W35" s="41">
        <v>2.2199930000000001</v>
      </c>
      <c r="X35" s="41">
        <v>2.2722519999999999</v>
      </c>
      <c r="Y35" s="41">
        <v>2.3164150000000001</v>
      </c>
      <c r="Z35" s="41">
        <v>2.3503479999999999</v>
      </c>
      <c r="AA35" s="41">
        <v>2.3812129999999998</v>
      </c>
      <c r="AB35" s="41">
        <v>2.4049239999999998</v>
      </c>
      <c r="AC35" s="41">
        <v>2.4180510000000002</v>
      </c>
      <c r="AD35" s="41">
        <v>2.4671759999999998</v>
      </c>
      <c r="AE35" s="41">
        <v>2.474116</v>
      </c>
      <c r="AF35" s="41">
        <v>2.4989509999999999</v>
      </c>
      <c r="AG35" s="41">
        <v>2.5296699999999999</v>
      </c>
      <c r="AH35" s="41">
        <v>2.576365</v>
      </c>
      <c r="AI35" s="42">
        <v>3.1995000000000003E-2</v>
      </c>
      <c r="AJ35" s="10"/>
      <c r="AK35" s="9"/>
    </row>
    <row r="36" spans="1:37" ht="15" customHeight="1">
      <c r="A36" s="39" t="s">
        <v>1265</v>
      </c>
      <c r="B36" s="40" t="s">
        <v>1260</v>
      </c>
      <c r="C36" s="43">
        <v>40.761203999999999</v>
      </c>
      <c r="D36" s="43">
        <v>22.746689</v>
      </c>
      <c r="E36" s="43">
        <v>33.117148999999998</v>
      </c>
      <c r="F36" s="43">
        <v>43.870776999999997</v>
      </c>
      <c r="G36" s="43">
        <v>53.819889000000003</v>
      </c>
      <c r="H36" s="43">
        <v>64.873633999999996</v>
      </c>
      <c r="I36" s="43">
        <v>75.566474999999997</v>
      </c>
      <c r="J36" s="43">
        <v>75.369408000000007</v>
      </c>
      <c r="K36" s="43">
        <v>78.248154</v>
      </c>
      <c r="L36" s="43">
        <v>77.249527</v>
      </c>
      <c r="M36" s="43">
        <v>80.097176000000005</v>
      </c>
      <c r="N36" s="43">
        <v>81.356232000000006</v>
      </c>
      <c r="O36" s="43">
        <v>83.511550999999997</v>
      </c>
      <c r="P36" s="43">
        <v>84.013519000000002</v>
      </c>
      <c r="Q36" s="43">
        <v>85.498726000000005</v>
      </c>
      <c r="R36" s="43">
        <v>85.945847000000001</v>
      </c>
      <c r="S36" s="43">
        <v>87.479377999999997</v>
      </c>
      <c r="T36" s="43">
        <v>88.903244000000001</v>
      </c>
      <c r="U36" s="43">
        <v>90.161934000000002</v>
      </c>
      <c r="V36" s="43">
        <v>91.367714000000007</v>
      </c>
      <c r="W36" s="43">
        <v>93.239722999999998</v>
      </c>
      <c r="X36" s="43">
        <v>95.434569999999994</v>
      </c>
      <c r="Y36" s="43">
        <v>97.289421000000004</v>
      </c>
      <c r="Z36" s="43">
        <v>98.714622000000006</v>
      </c>
      <c r="AA36" s="43">
        <v>100.01095599999999</v>
      </c>
      <c r="AB36" s="43">
        <v>101.006798</v>
      </c>
      <c r="AC36" s="43">
        <v>101.558121</v>
      </c>
      <c r="AD36" s="43">
        <v>103.621407</v>
      </c>
      <c r="AE36" s="43">
        <v>103.912857</v>
      </c>
      <c r="AF36" s="43">
        <v>104.95594800000001</v>
      </c>
      <c r="AG36" s="43">
        <v>106.246117</v>
      </c>
      <c r="AH36" s="43">
        <v>108.207314</v>
      </c>
      <c r="AI36" s="42">
        <v>3.1995000000000003E-2</v>
      </c>
      <c r="AJ36" s="10"/>
      <c r="AK36" s="9"/>
    </row>
    <row r="38" spans="1:37" ht="15" customHeight="1">
      <c r="B38" s="27" t="s">
        <v>1128</v>
      </c>
    </row>
    <row r="39" spans="1:37" ht="15" customHeight="1">
      <c r="A39" s="39" t="s">
        <v>1266</v>
      </c>
      <c r="B39" s="40" t="s">
        <v>1101</v>
      </c>
      <c r="C39" s="41">
        <v>1.519323</v>
      </c>
      <c r="D39" s="41">
        <v>1.42116</v>
      </c>
      <c r="E39" s="41">
        <v>1.4632270000000001</v>
      </c>
      <c r="F39" s="41">
        <v>1.5264219999999999</v>
      </c>
      <c r="G39" s="41">
        <v>1.566503</v>
      </c>
      <c r="H39" s="41">
        <v>1.6108130000000001</v>
      </c>
      <c r="I39" s="41">
        <v>1.6741220000000001</v>
      </c>
      <c r="J39" s="41">
        <v>1.7352080000000001</v>
      </c>
      <c r="K39" s="41">
        <v>1.765703</v>
      </c>
      <c r="L39" s="41">
        <v>1.7840149999999999</v>
      </c>
      <c r="M39" s="41">
        <v>1.7923260000000001</v>
      </c>
      <c r="N39" s="41">
        <v>1.835572</v>
      </c>
      <c r="O39" s="41">
        <v>1.8362879999999999</v>
      </c>
      <c r="P39" s="41">
        <v>1.8431059999999999</v>
      </c>
      <c r="Q39" s="41">
        <v>1.8718889999999999</v>
      </c>
      <c r="R39" s="41">
        <v>1.8910979999999999</v>
      </c>
      <c r="S39" s="41">
        <v>1.911016</v>
      </c>
      <c r="T39" s="41">
        <v>1.9338340000000001</v>
      </c>
      <c r="U39" s="41">
        <v>1.958278</v>
      </c>
      <c r="V39" s="41">
        <v>1.9809330000000001</v>
      </c>
      <c r="W39" s="41">
        <v>2.0013399999999999</v>
      </c>
      <c r="X39" s="41">
        <v>2.0186380000000002</v>
      </c>
      <c r="Y39" s="41">
        <v>2.0348269999999999</v>
      </c>
      <c r="Z39" s="41">
        <v>2.0617079999999999</v>
      </c>
      <c r="AA39" s="41">
        <v>2.0811190000000002</v>
      </c>
      <c r="AB39" s="41">
        <v>2.1003409999999998</v>
      </c>
      <c r="AC39" s="41">
        <v>2.1196670000000002</v>
      </c>
      <c r="AD39" s="41">
        <v>2.1382050000000001</v>
      </c>
      <c r="AE39" s="41">
        <v>2.1630690000000001</v>
      </c>
      <c r="AF39" s="41">
        <v>2.1884199999999998</v>
      </c>
      <c r="AG39" s="41">
        <v>2.2072970000000001</v>
      </c>
      <c r="AH39" s="41">
        <v>2.225171</v>
      </c>
      <c r="AI39" s="42">
        <v>1.2385E-2</v>
      </c>
      <c r="AJ39" s="10"/>
      <c r="AK39" s="9"/>
    </row>
    <row r="40" spans="1:37" ht="15" customHeight="1">
      <c r="A40" s="39" t="s">
        <v>1267</v>
      </c>
      <c r="B40" s="40" t="s">
        <v>1131</v>
      </c>
      <c r="C40" s="41">
        <v>2.3293599999999999</v>
      </c>
      <c r="D40" s="41">
        <v>2.3014429999999999</v>
      </c>
      <c r="E40" s="41">
        <v>2.8392770000000001</v>
      </c>
      <c r="F40" s="41">
        <v>2.6985209999999999</v>
      </c>
      <c r="G40" s="41">
        <v>2.7166839999999999</v>
      </c>
      <c r="H40" s="41">
        <v>2.707379</v>
      </c>
      <c r="I40" s="41">
        <v>2.6449739999999999</v>
      </c>
      <c r="J40" s="41">
        <v>2.6519910000000002</v>
      </c>
      <c r="K40" s="41">
        <v>2.6733880000000001</v>
      </c>
      <c r="L40" s="41">
        <v>2.6983609999999998</v>
      </c>
      <c r="M40" s="41">
        <v>2.7257500000000001</v>
      </c>
      <c r="N40" s="41">
        <v>2.8533620000000002</v>
      </c>
      <c r="O40" s="41">
        <v>2.8847179999999999</v>
      </c>
      <c r="P40" s="41">
        <v>2.8999609999999998</v>
      </c>
      <c r="Q40" s="41">
        <v>2.9625910000000002</v>
      </c>
      <c r="R40" s="41">
        <v>3.0088189999999999</v>
      </c>
      <c r="S40" s="41">
        <v>3.1113949999999999</v>
      </c>
      <c r="T40" s="41">
        <v>3.1005250000000002</v>
      </c>
      <c r="U40" s="41">
        <v>3.1169730000000002</v>
      </c>
      <c r="V40" s="41">
        <v>3.2053880000000001</v>
      </c>
      <c r="W40" s="41">
        <v>3.3008479999999998</v>
      </c>
      <c r="X40" s="41">
        <v>3.380296</v>
      </c>
      <c r="Y40" s="41">
        <v>3.4094739999999999</v>
      </c>
      <c r="Z40" s="41">
        <v>3.5579139999999998</v>
      </c>
      <c r="AA40" s="41">
        <v>3.6011549999999999</v>
      </c>
      <c r="AB40" s="41">
        <v>3.6401650000000001</v>
      </c>
      <c r="AC40" s="41">
        <v>3.680517</v>
      </c>
      <c r="AD40" s="41">
        <v>3.7272919999999998</v>
      </c>
      <c r="AE40" s="41">
        <v>4.0306850000000001</v>
      </c>
      <c r="AF40" s="41">
        <v>4.1336250000000003</v>
      </c>
      <c r="AG40" s="41">
        <v>4.1381309999999996</v>
      </c>
      <c r="AH40" s="41">
        <v>4.1666189999999999</v>
      </c>
      <c r="AI40" s="42">
        <v>1.8935E-2</v>
      </c>
      <c r="AJ40" s="10"/>
      <c r="AK40" s="9"/>
    </row>
    <row r="41" spans="1:37" ht="15" customHeight="1">
      <c r="A41" s="39" t="s">
        <v>1268</v>
      </c>
      <c r="B41" s="40" t="s">
        <v>1269</v>
      </c>
      <c r="C41" s="41">
        <v>1.3820220000000001</v>
      </c>
      <c r="D41" s="41">
        <v>1.3456490000000001</v>
      </c>
      <c r="E41" s="41">
        <v>1.4028890000000001</v>
      </c>
      <c r="F41" s="41">
        <v>1.474135</v>
      </c>
      <c r="G41" s="41">
        <v>1.4606079999999999</v>
      </c>
      <c r="H41" s="41">
        <v>1.453668</v>
      </c>
      <c r="I41" s="41">
        <v>1.5032319999999999</v>
      </c>
      <c r="J41" s="41">
        <v>1.518432</v>
      </c>
      <c r="K41" s="41">
        <v>1.5641039999999999</v>
      </c>
      <c r="L41" s="41">
        <v>1.6226480000000001</v>
      </c>
      <c r="M41" s="41">
        <v>1.657689</v>
      </c>
      <c r="N41" s="41">
        <v>1.749368</v>
      </c>
      <c r="O41" s="41">
        <v>1.7549809999999999</v>
      </c>
      <c r="P41" s="41">
        <v>1.7608790000000001</v>
      </c>
      <c r="Q41" s="41">
        <v>1.7647299999999999</v>
      </c>
      <c r="R41" s="41">
        <v>1.7559229999999999</v>
      </c>
      <c r="S41" s="41">
        <v>1.7625470000000001</v>
      </c>
      <c r="T41" s="41">
        <v>1.7668539999999999</v>
      </c>
      <c r="U41" s="41">
        <v>1.7747329999999999</v>
      </c>
      <c r="V41" s="41">
        <v>1.7809280000000001</v>
      </c>
      <c r="W41" s="41">
        <v>1.8044990000000001</v>
      </c>
      <c r="X41" s="41">
        <v>1.812236</v>
      </c>
      <c r="Y41" s="41">
        <v>1.818087</v>
      </c>
      <c r="Z41" s="41">
        <v>1.8550310000000001</v>
      </c>
      <c r="AA41" s="41">
        <v>1.8782559999999999</v>
      </c>
      <c r="AB41" s="41">
        <v>1.9169149999999999</v>
      </c>
      <c r="AC41" s="41">
        <v>1.9108309999999999</v>
      </c>
      <c r="AD41" s="41">
        <v>1.942604</v>
      </c>
      <c r="AE41" s="41">
        <v>1.985425</v>
      </c>
      <c r="AF41" s="41">
        <v>2.0071680000000001</v>
      </c>
      <c r="AG41" s="41">
        <v>2.0574970000000001</v>
      </c>
      <c r="AH41" s="41">
        <v>2.1555550000000001</v>
      </c>
      <c r="AI41" s="42">
        <v>1.4442E-2</v>
      </c>
      <c r="AJ41" s="10"/>
      <c r="AK41" s="9"/>
    </row>
    <row r="42" spans="1:37" ht="15" customHeight="1">
      <c r="A42" s="39" t="s">
        <v>1270</v>
      </c>
      <c r="B42" s="40" t="s">
        <v>1133</v>
      </c>
      <c r="C42" s="41">
        <v>2.667821</v>
      </c>
      <c r="D42" s="41">
        <v>2.64161</v>
      </c>
      <c r="E42" s="41">
        <v>2.6443370000000002</v>
      </c>
      <c r="F42" s="41">
        <v>2.6447820000000002</v>
      </c>
      <c r="G42" s="41">
        <v>2.6339389999999998</v>
      </c>
      <c r="H42" s="41">
        <v>2.5986470000000002</v>
      </c>
      <c r="I42" s="41">
        <v>2.627421</v>
      </c>
      <c r="J42" s="41">
        <v>2.6489530000000001</v>
      </c>
      <c r="K42" s="41">
        <v>2.6805880000000002</v>
      </c>
      <c r="L42" s="41">
        <v>2.6934100000000001</v>
      </c>
      <c r="M42" s="41">
        <v>2.7282999999999999</v>
      </c>
      <c r="N42" s="41">
        <v>2.8120669999999999</v>
      </c>
      <c r="O42" s="41">
        <v>2.830978</v>
      </c>
      <c r="P42" s="41">
        <v>2.8553410000000001</v>
      </c>
      <c r="Q42" s="41">
        <v>2.9054350000000002</v>
      </c>
      <c r="R42" s="41">
        <v>2.9513189999999998</v>
      </c>
      <c r="S42" s="41">
        <v>2.981379</v>
      </c>
      <c r="T42" s="41">
        <v>3.0165229999999998</v>
      </c>
      <c r="U42" s="41">
        <v>3.0252829999999999</v>
      </c>
      <c r="V42" s="41">
        <v>3.0579109999999998</v>
      </c>
      <c r="W42" s="41">
        <v>3.0983939999999999</v>
      </c>
      <c r="X42" s="41">
        <v>3.108914</v>
      </c>
      <c r="Y42" s="41">
        <v>3.1306609999999999</v>
      </c>
      <c r="Z42" s="41">
        <v>3.178531</v>
      </c>
      <c r="AA42" s="41">
        <v>3.2038869999999999</v>
      </c>
      <c r="AB42" s="41">
        <v>3.228723</v>
      </c>
      <c r="AC42" s="41">
        <v>3.2699579999999999</v>
      </c>
      <c r="AD42" s="41">
        <v>3.2796799999999999</v>
      </c>
      <c r="AE42" s="41">
        <v>3.3363260000000001</v>
      </c>
      <c r="AF42" s="41">
        <v>3.374393</v>
      </c>
      <c r="AG42" s="41">
        <v>3.4033039999999999</v>
      </c>
      <c r="AH42" s="41">
        <v>3.4278719999999998</v>
      </c>
      <c r="AI42" s="42">
        <v>8.1189999999999995E-3</v>
      </c>
      <c r="AJ42" s="10"/>
      <c r="AK42" s="9"/>
    </row>
    <row r="43" spans="1:37" ht="15" customHeight="1">
      <c r="A43" s="39" t="s">
        <v>1271</v>
      </c>
      <c r="B43" s="40" t="s">
        <v>1135</v>
      </c>
      <c r="C43" s="41">
        <v>1.976542</v>
      </c>
      <c r="D43" s="41">
        <v>1.9506760000000001</v>
      </c>
      <c r="E43" s="41">
        <v>1.9534389999999999</v>
      </c>
      <c r="F43" s="41">
        <v>1.981519</v>
      </c>
      <c r="G43" s="41">
        <v>1.995884</v>
      </c>
      <c r="H43" s="41">
        <v>2.0495670000000001</v>
      </c>
      <c r="I43" s="41">
        <v>2.0593270000000001</v>
      </c>
      <c r="J43" s="41">
        <v>2.1209150000000001</v>
      </c>
      <c r="K43" s="41">
        <v>2.124838</v>
      </c>
      <c r="L43" s="41">
        <v>2.1889780000000001</v>
      </c>
      <c r="M43" s="41">
        <v>2.217425</v>
      </c>
      <c r="N43" s="41">
        <v>2.2497509999999998</v>
      </c>
      <c r="O43" s="41">
        <v>2.2967339999999998</v>
      </c>
      <c r="P43" s="41">
        <v>2.3203019999999999</v>
      </c>
      <c r="Q43" s="41">
        <v>2.373818</v>
      </c>
      <c r="R43" s="41">
        <v>2.41222</v>
      </c>
      <c r="S43" s="41">
        <v>2.448677</v>
      </c>
      <c r="T43" s="41">
        <v>2.4817170000000002</v>
      </c>
      <c r="U43" s="41">
        <v>2.5142790000000002</v>
      </c>
      <c r="V43" s="41">
        <v>2.5420569999999998</v>
      </c>
      <c r="W43" s="41">
        <v>2.5794169999999998</v>
      </c>
      <c r="X43" s="41">
        <v>2.5917219999999999</v>
      </c>
      <c r="Y43" s="41">
        <v>2.6257769999999998</v>
      </c>
      <c r="Z43" s="41">
        <v>2.6776680000000002</v>
      </c>
      <c r="AA43" s="41">
        <v>2.7055099999999999</v>
      </c>
      <c r="AB43" s="41">
        <v>2.737298</v>
      </c>
      <c r="AC43" s="41">
        <v>2.7945739999999999</v>
      </c>
      <c r="AD43" s="41">
        <v>2.8016510000000001</v>
      </c>
      <c r="AE43" s="41">
        <v>2.8586710000000002</v>
      </c>
      <c r="AF43" s="41">
        <v>2.905011</v>
      </c>
      <c r="AG43" s="41">
        <v>2.9385020000000002</v>
      </c>
      <c r="AH43" s="41">
        <v>2.9509319999999999</v>
      </c>
      <c r="AI43" s="42">
        <v>1.3011999999999999E-2</v>
      </c>
      <c r="AJ43" s="10"/>
      <c r="AK43" s="9"/>
    </row>
    <row r="44" spans="1:37" ht="15" customHeight="1">
      <c r="A44" s="39" t="s">
        <v>1272</v>
      </c>
      <c r="B44" s="40" t="s">
        <v>1137</v>
      </c>
      <c r="C44" s="41">
        <v>3.0399669999999999</v>
      </c>
      <c r="D44" s="41">
        <v>2.9344049999999999</v>
      </c>
      <c r="E44" s="41">
        <v>2.9493360000000002</v>
      </c>
      <c r="F44" s="41">
        <v>2.9949479999999999</v>
      </c>
      <c r="G44" s="41">
        <v>3.0121190000000002</v>
      </c>
      <c r="H44" s="41">
        <v>3.0663870000000002</v>
      </c>
      <c r="I44" s="41">
        <v>3.0845769999999999</v>
      </c>
      <c r="J44" s="41">
        <v>3.1412900000000001</v>
      </c>
      <c r="K44" s="41">
        <v>3.1493359999999999</v>
      </c>
      <c r="L44" s="41">
        <v>3.1974529999999999</v>
      </c>
      <c r="M44" s="41">
        <v>3.2269950000000001</v>
      </c>
      <c r="N44" s="41">
        <v>3.2938559999999999</v>
      </c>
      <c r="O44" s="41">
        <v>3.3310569999999999</v>
      </c>
      <c r="P44" s="41">
        <v>3.3550689999999999</v>
      </c>
      <c r="Q44" s="41">
        <v>3.4091459999999998</v>
      </c>
      <c r="R44" s="41">
        <v>3.4365450000000002</v>
      </c>
      <c r="S44" s="41">
        <v>3.4674489999999998</v>
      </c>
      <c r="T44" s="41">
        <v>3.5024649999999999</v>
      </c>
      <c r="U44" s="41">
        <v>3.527104</v>
      </c>
      <c r="V44" s="41">
        <v>3.5561530000000001</v>
      </c>
      <c r="W44" s="41">
        <v>3.5872730000000002</v>
      </c>
      <c r="X44" s="41">
        <v>3.5866609999999999</v>
      </c>
      <c r="Y44" s="41">
        <v>3.6097619999999999</v>
      </c>
      <c r="Z44" s="41">
        <v>3.662671</v>
      </c>
      <c r="AA44" s="41">
        <v>3.6861480000000002</v>
      </c>
      <c r="AB44" s="41">
        <v>3.7137150000000001</v>
      </c>
      <c r="AC44" s="41">
        <v>3.7645810000000002</v>
      </c>
      <c r="AD44" s="41">
        <v>3.7666650000000002</v>
      </c>
      <c r="AE44" s="41">
        <v>3.8030430000000002</v>
      </c>
      <c r="AF44" s="41">
        <v>3.8359009999999998</v>
      </c>
      <c r="AG44" s="41">
        <v>3.8594680000000001</v>
      </c>
      <c r="AH44" s="41">
        <v>3.8806039999999999</v>
      </c>
      <c r="AI44" s="42">
        <v>7.9070000000000008E-3</v>
      </c>
      <c r="AJ44" s="10"/>
      <c r="AK44" s="9"/>
    </row>
    <row r="45" spans="1:37" ht="15" customHeight="1">
      <c r="A45" s="39" t="s">
        <v>1273</v>
      </c>
      <c r="B45" s="40" t="s">
        <v>1112</v>
      </c>
      <c r="C45" s="41">
        <v>1.433724</v>
      </c>
      <c r="D45" s="41">
        <v>1.5820860000000001</v>
      </c>
      <c r="E45" s="41">
        <v>1.559733</v>
      </c>
      <c r="F45" s="41">
        <v>1.525112</v>
      </c>
      <c r="G45" s="41">
        <v>1.334384</v>
      </c>
      <c r="H45" s="41">
        <v>1.3785609999999999</v>
      </c>
      <c r="I45" s="41">
        <v>1.415656</v>
      </c>
      <c r="J45" s="41">
        <v>1.512586</v>
      </c>
      <c r="K45" s="41">
        <v>1.6337029999999999</v>
      </c>
      <c r="L45" s="41">
        <v>1.690064</v>
      </c>
      <c r="M45" s="41">
        <v>1.7326649999999999</v>
      </c>
      <c r="N45" s="41">
        <v>1.6490370000000001</v>
      </c>
      <c r="O45" s="41">
        <v>1.682237</v>
      </c>
      <c r="P45" s="41">
        <v>1.692061</v>
      </c>
      <c r="Q45" s="41">
        <v>1.730383</v>
      </c>
      <c r="R45" s="41">
        <v>1.7503629999999999</v>
      </c>
      <c r="S45" s="41">
        <v>1.854967</v>
      </c>
      <c r="T45" s="41">
        <v>1.9201010000000001</v>
      </c>
      <c r="U45" s="41">
        <v>1.9342429999999999</v>
      </c>
      <c r="V45" s="41">
        <v>2.019558</v>
      </c>
      <c r="W45" s="41">
        <v>2.0435759999999998</v>
      </c>
      <c r="X45" s="41">
        <v>2.070103</v>
      </c>
      <c r="Y45" s="41">
        <v>2.0870540000000002</v>
      </c>
      <c r="Z45" s="41">
        <v>2.090897</v>
      </c>
      <c r="AA45" s="41">
        <v>2.1875239999999998</v>
      </c>
      <c r="AB45" s="41">
        <v>2.2257829999999998</v>
      </c>
      <c r="AC45" s="41">
        <v>2.2297509999999998</v>
      </c>
      <c r="AD45" s="41">
        <v>2.324173</v>
      </c>
      <c r="AE45" s="41">
        <v>2.3688099999999999</v>
      </c>
      <c r="AF45" s="41">
        <v>2.3996330000000001</v>
      </c>
      <c r="AG45" s="41">
        <v>2.4285329999999998</v>
      </c>
      <c r="AH45" s="41">
        <v>2.3442340000000002</v>
      </c>
      <c r="AI45" s="42">
        <v>1.5987000000000001E-2</v>
      </c>
      <c r="AJ45" s="10"/>
      <c r="AK45" s="9"/>
    </row>
    <row r="46" spans="1:37" ht="15" customHeight="1">
      <c r="A46" s="39" t="s">
        <v>1274</v>
      </c>
      <c r="B46" s="40" t="s">
        <v>1260</v>
      </c>
      <c r="C46" s="43">
        <v>60.216419000000002</v>
      </c>
      <c r="D46" s="43">
        <v>66.447593999999995</v>
      </c>
      <c r="E46" s="43">
        <v>65.508788999999993</v>
      </c>
      <c r="F46" s="43">
        <v>64.054717999999994</v>
      </c>
      <c r="G46" s="43">
        <v>56.044128000000001</v>
      </c>
      <c r="H46" s="43">
        <v>57.899577999999998</v>
      </c>
      <c r="I46" s="43">
        <v>59.457541999999997</v>
      </c>
      <c r="J46" s="43">
        <v>63.528629000000002</v>
      </c>
      <c r="K46" s="43">
        <v>68.615547000000007</v>
      </c>
      <c r="L46" s="43">
        <v>70.982688999999993</v>
      </c>
      <c r="M46" s="43">
        <v>72.771941999999996</v>
      </c>
      <c r="N46" s="43">
        <v>69.259544000000005</v>
      </c>
      <c r="O46" s="43">
        <v>70.653946000000005</v>
      </c>
      <c r="P46" s="43">
        <v>71.066574000000003</v>
      </c>
      <c r="Q46" s="43">
        <v>72.676094000000006</v>
      </c>
      <c r="R46" s="43">
        <v>73.515265999999997</v>
      </c>
      <c r="S46" s="43">
        <v>77.908614999999998</v>
      </c>
      <c r="T46" s="43">
        <v>80.644233999999997</v>
      </c>
      <c r="U46" s="43">
        <v>81.238204999999994</v>
      </c>
      <c r="V46" s="43">
        <v>84.821433999999996</v>
      </c>
      <c r="W46" s="43">
        <v>85.830214999999995</v>
      </c>
      <c r="X46" s="43">
        <v>86.944321000000002</v>
      </c>
      <c r="Y46" s="43">
        <v>87.656288000000004</v>
      </c>
      <c r="Z46" s="43">
        <v>87.817688000000004</v>
      </c>
      <c r="AA46" s="43">
        <v>91.875998999999993</v>
      </c>
      <c r="AB46" s="43">
        <v>93.482879999999994</v>
      </c>
      <c r="AC46" s="43">
        <v>93.649529000000001</v>
      </c>
      <c r="AD46" s="43">
        <v>97.615264999999994</v>
      </c>
      <c r="AE46" s="43">
        <v>99.490027999999995</v>
      </c>
      <c r="AF46" s="43">
        <v>100.784599</v>
      </c>
      <c r="AG46" s="43">
        <v>101.998375</v>
      </c>
      <c r="AH46" s="43">
        <v>98.457847999999998</v>
      </c>
      <c r="AI46" s="42">
        <v>1.5987000000000001E-2</v>
      </c>
      <c r="AJ46" s="10"/>
      <c r="AK46" s="9"/>
    </row>
    <row r="48" spans="1:37" ht="15" customHeight="1">
      <c r="B48" s="27" t="s">
        <v>1275</v>
      </c>
    </row>
    <row r="49" spans="1:37" ht="15" customHeight="1">
      <c r="A49" s="39" t="s">
        <v>1276</v>
      </c>
      <c r="B49" s="40" t="s">
        <v>1103</v>
      </c>
      <c r="C49" s="41">
        <v>3.0106920000000001</v>
      </c>
      <c r="D49" s="41">
        <v>2.9296700000000002</v>
      </c>
      <c r="E49" s="41">
        <v>2.8277860000000001</v>
      </c>
      <c r="F49" s="41">
        <v>2.749066</v>
      </c>
      <c r="G49" s="41">
        <v>2.6558850000000001</v>
      </c>
      <c r="H49" s="41">
        <v>2.6002550000000002</v>
      </c>
      <c r="I49" s="41">
        <v>2.5090059999999998</v>
      </c>
      <c r="J49" s="41">
        <v>2.5399210000000001</v>
      </c>
      <c r="K49" s="41">
        <v>2.5334289999999999</v>
      </c>
      <c r="L49" s="41">
        <v>2.5739649999999998</v>
      </c>
      <c r="M49" s="41">
        <v>2.6002299999999998</v>
      </c>
      <c r="N49" s="41">
        <v>2.6139100000000002</v>
      </c>
      <c r="O49" s="41">
        <v>2.6379410000000001</v>
      </c>
      <c r="P49" s="41">
        <v>2.6584729999999999</v>
      </c>
      <c r="Q49" s="41">
        <v>2.710102</v>
      </c>
      <c r="R49" s="41">
        <v>2.744075</v>
      </c>
      <c r="S49" s="41">
        <v>2.7771279999999998</v>
      </c>
      <c r="T49" s="41">
        <v>2.8150469999999999</v>
      </c>
      <c r="U49" s="41">
        <v>2.8350420000000001</v>
      </c>
      <c r="V49" s="41">
        <v>2.8482810000000001</v>
      </c>
      <c r="W49" s="41">
        <v>2.8824369999999999</v>
      </c>
      <c r="X49" s="41">
        <v>2.8892000000000002</v>
      </c>
      <c r="Y49" s="41">
        <v>2.9166949999999998</v>
      </c>
      <c r="Z49" s="41">
        <v>2.9686849999999998</v>
      </c>
      <c r="AA49" s="41">
        <v>2.9904929999999998</v>
      </c>
      <c r="AB49" s="41">
        <v>3.0165299999999999</v>
      </c>
      <c r="AC49" s="41">
        <v>3.0712809999999999</v>
      </c>
      <c r="AD49" s="41">
        <v>3.0831629999999999</v>
      </c>
      <c r="AE49" s="41">
        <v>3.133991</v>
      </c>
      <c r="AF49" s="41">
        <v>3.1819920000000002</v>
      </c>
      <c r="AG49" s="41">
        <v>3.2138209999999998</v>
      </c>
      <c r="AH49" s="41">
        <v>3.2346349999999999</v>
      </c>
      <c r="AI49" s="42">
        <v>2.317E-3</v>
      </c>
      <c r="AJ49" s="10"/>
      <c r="AK49" s="9"/>
    </row>
    <row r="50" spans="1:37" ht="15" customHeight="1">
      <c r="A50" s="39" t="s">
        <v>1277</v>
      </c>
      <c r="B50" s="40" t="s">
        <v>1112</v>
      </c>
      <c r="C50" s="41">
        <v>1.8562190000000001</v>
      </c>
      <c r="D50" s="41">
        <v>1.729479</v>
      </c>
      <c r="E50" s="41">
        <v>1.9999119999999999</v>
      </c>
      <c r="F50" s="41">
        <v>2.0042789999999999</v>
      </c>
      <c r="G50" s="41">
        <v>1.993779</v>
      </c>
      <c r="H50" s="41">
        <v>2.009747</v>
      </c>
      <c r="I50" s="41">
        <v>2.036276</v>
      </c>
      <c r="J50" s="41">
        <v>2.05376</v>
      </c>
      <c r="K50" s="41">
        <v>2.0970520000000001</v>
      </c>
      <c r="L50" s="41">
        <v>2.098881</v>
      </c>
      <c r="M50" s="41">
        <v>2.1568719999999999</v>
      </c>
      <c r="N50" s="41">
        <v>2.1889449999999999</v>
      </c>
      <c r="O50" s="41">
        <v>2.2283110000000002</v>
      </c>
      <c r="P50" s="41">
        <v>2.2495940000000001</v>
      </c>
      <c r="Q50" s="41">
        <v>2.289231</v>
      </c>
      <c r="R50" s="41">
        <v>2.3138489999999998</v>
      </c>
      <c r="S50" s="41">
        <v>2.3451</v>
      </c>
      <c r="T50" s="41">
        <v>2.3730820000000001</v>
      </c>
      <c r="U50" s="41">
        <v>2.4005260000000002</v>
      </c>
      <c r="V50" s="41">
        <v>2.4263430000000001</v>
      </c>
      <c r="W50" s="41">
        <v>2.4607760000000001</v>
      </c>
      <c r="X50" s="41">
        <v>2.4928270000000001</v>
      </c>
      <c r="Y50" s="41">
        <v>2.5093320000000001</v>
      </c>
      <c r="Z50" s="41">
        <v>2.5348760000000001</v>
      </c>
      <c r="AA50" s="41">
        <v>2.5397150000000002</v>
      </c>
      <c r="AB50" s="41">
        <v>2.5367839999999999</v>
      </c>
      <c r="AC50" s="41">
        <v>2.5215019999999999</v>
      </c>
      <c r="AD50" s="41">
        <v>2.5592700000000002</v>
      </c>
      <c r="AE50" s="41">
        <v>2.5824020000000001</v>
      </c>
      <c r="AF50" s="41">
        <v>2.617966</v>
      </c>
      <c r="AG50" s="41">
        <v>2.651799</v>
      </c>
      <c r="AH50" s="41">
        <v>2.689562</v>
      </c>
      <c r="AI50" s="42">
        <v>1.2034E-2</v>
      </c>
      <c r="AJ50" s="10"/>
      <c r="AK50" s="9"/>
    </row>
    <row r="51" spans="1:37" ht="15" customHeight="1">
      <c r="A51" s="39" t="s">
        <v>1278</v>
      </c>
      <c r="B51" s="40" t="s">
        <v>1260</v>
      </c>
      <c r="C51" s="43">
        <v>77.961189000000005</v>
      </c>
      <c r="D51" s="43">
        <v>72.638137999999998</v>
      </c>
      <c r="E51" s="43">
        <v>83.996291999999997</v>
      </c>
      <c r="F51" s="43">
        <v>84.179703000000003</v>
      </c>
      <c r="G51" s="43">
        <v>83.738701000000006</v>
      </c>
      <c r="H51" s="43">
        <v>84.409385999999998</v>
      </c>
      <c r="I51" s="43">
        <v>85.523598000000007</v>
      </c>
      <c r="J51" s="43">
        <v>86.257926999999995</v>
      </c>
      <c r="K51" s="43">
        <v>88.076164000000006</v>
      </c>
      <c r="L51" s="43">
        <v>88.153000000000006</v>
      </c>
      <c r="M51" s="43">
        <v>90.588622999999998</v>
      </c>
      <c r="N51" s="43">
        <v>91.935676999999998</v>
      </c>
      <c r="O51" s="43">
        <v>93.589066000000003</v>
      </c>
      <c r="P51" s="43">
        <v>94.482971000000006</v>
      </c>
      <c r="Q51" s="43">
        <v>96.147696999999994</v>
      </c>
      <c r="R51" s="43">
        <v>97.181647999999996</v>
      </c>
      <c r="S51" s="43">
        <v>98.494185999999999</v>
      </c>
      <c r="T51" s="43">
        <v>99.669433999999995</v>
      </c>
      <c r="U51" s="43">
        <v>100.822075</v>
      </c>
      <c r="V51" s="43">
        <v>101.906403</v>
      </c>
      <c r="W51" s="43">
        <v>103.352592</v>
      </c>
      <c r="X51" s="43">
        <v>104.698746</v>
      </c>
      <c r="Y51" s="43">
        <v>105.39196</v>
      </c>
      <c r="Z51" s="43">
        <v>106.464806</v>
      </c>
      <c r="AA51" s="43">
        <v>106.668015</v>
      </c>
      <c r="AB51" s="43">
        <v>106.544922</v>
      </c>
      <c r="AC51" s="43">
        <v>105.903099</v>
      </c>
      <c r="AD51" s="43">
        <v>107.489357</v>
      </c>
      <c r="AE51" s="43">
        <v>108.460899</v>
      </c>
      <c r="AF51" s="43">
        <v>109.954582</v>
      </c>
      <c r="AG51" s="43">
        <v>111.37556499999999</v>
      </c>
      <c r="AH51" s="43">
        <v>112.961617</v>
      </c>
      <c r="AI51" s="42">
        <v>1.2034E-2</v>
      </c>
      <c r="AJ51" s="10"/>
      <c r="AK51" s="9"/>
    </row>
    <row r="53" spans="1:37" ht="15" customHeight="1">
      <c r="B53" s="27" t="s">
        <v>1279</v>
      </c>
    </row>
    <row r="54" spans="1:37" ht="15" customHeight="1">
      <c r="A54" s="39" t="s">
        <v>1280</v>
      </c>
      <c r="B54" s="40" t="s">
        <v>1101</v>
      </c>
      <c r="C54" s="41">
        <v>1.6912499999999999</v>
      </c>
      <c r="D54" s="41">
        <v>1.625348</v>
      </c>
      <c r="E54" s="41">
        <v>1.658989</v>
      </c>
      <c r="F54" s="41">
        <v>1.7254529999999999</v>
      </c>
      <c r="G54" s="41">
        <v>1.778958</v>
      </c>
      <c r="H54" s="41">
        <v>1.8372200000000001</v>
      </c>
      <c r="I54" s="41">
        <v>1.9149910000000001</v>
      </c>
      <c r="J54" s="41">
        <v>1.9948459999999999</v>
      </c>
      <c r="K54" s="41">
        <v>2.04806</v>
      </c>
      <c r="L54" s="41">
        <v>2.0847449999999998</v>
      </c>
      <c r="M54" s="41">
        <v>2.1068159999999998</v>
      </c>
      <c r="N54" s="41">
        <v>2.1221329999999998</v>
      </c>
      <c r="O54" s="41">
        <v>2.1254209999999998</v>
      </c>
      <c r="P54" s="41">
        <v>2.1327630000000002</v>
      </c>
      <c r="Q54" s="41">
        <v>2.1578179999999998</v>
      </c>
      <c r="R54" s="41">
        <v>2.1808049999999999</v>
      </c>
      <c r="S54" s="41">
        <v>2.2058870000000002</v>
      </c>
      <c r="T54" s="41">
        <v>2.2350080000000001</v>
      </c>
      <c r="U54" s="41">
        <v>2.266721</v>
      </c>
      <c r="V54" s="41">
        <v>2.2976480000000001</v>
      </c>
      <c r="W54" s="41">
        <v>2.3268149999999999</v>
      </c>
      <c r="X54" s="41">
        <v>2.3524319999999999</v>
      </c>
      <c r="Y54" s="41">
        <v>2.376274</v>
      </c>
      <c r="Z54" s="41">
        <v>2.4108909999999999</v>
      </c>
      <c r="AA54" s="41">
        <v>2.4389989999999999</v>
      </c>
      <c r="AB54" s="41">
        <v>2.4663979999999999</v>
      </c>
      <c r="AC54" s="41">
        <v>2.4936210000000001</v>
      </c>
      <c r="AD54" s="41">
        <v>2.5199349999999998</v>
      </c>
      <c r="AE54" s="41">
        <v>2.5529799999999998</v>
      </c>
      <c r="AF54" s="41">
        <v>2.5876429999999999</v>
      </c>
      <c r="AG54" s="41">
        <v>2.616053</v>
      </c>
      <c r="AH54" s="41">
        <v>2.6427990000000001</v>
      </c>
      <c r="AI54" s="42">
        <v>1.4503E-2</v>
      </c>
      <c r="AJ54" s="10"/>
      <c r="AK54" s="9"/>
    </row>
    <row r="55" spans="1:37" ht="15" customHeight="1">
      <c r="A55" s="39" t="s">
        <v>1281</v>
      </c>
      <c r="B55" s="40" t="s">
        <v>1133</v>
      </c>
      <c r="C55" s="41">
        <v>2.6656010000000001</v>
      </c>
      <c r="D55" s="41">
        <v>2.6399789999999999</v>
      </c>
      <c r="E55" s="41">
        <v>2.6431900000000002</v>
      </c>
      <c r="F55" s="41">
        <v>2.6441300000000001</v>
      </c>
      <c r="G55" s="41">
        <v>2.633867</v>
      </c>
      <c r="H55" s="41">
        <v>2.5992510000000002</v>
      </c>
      <c r="I55" s="41">
        <v>2.6286719999999999</v>
      </c>
      <c r="J55" s="41">
        <v>2.650331</v>
      </c>
      <c r="K55" s="41">
        <v>2.682016</v>
      </c>
      <c r="L55" s="41">
        <v>2.6949529999999999</v>
      </c>
      <c r="M55" s="41">
        <v>2.7298939999999998</v>
      </c>
      <c r="N55" s="41">
        <v>2.8137409999999998</v>
      </c>
      <c r="O55" s="41">
        <v>2.8327450000000001</v>
      </c>
      <c r="P55" s="41">
        <v>2.8571800000000001</v>
      </c>
      <c r="Q55" s="41">
        <v>2.907378</v>
      </c>
      <c r="R55" s="41">
        <v>2.9532949999999998</v>
      </c>
      <c r="S55" s="41">
        <v>2.9834559999999999</v>
      </c>
      <c r="T55" s="41">
        <v>3.0186090000000001</v>
      </c>
      <c r="U55" s="41">
        <v>3.0274169999999998</v>
      </c>
      <c r="V55" s="41">
        <v>3.060073</v>
      </c>
      <c r="W55" s="41">
        <v>3.1005470000000002</v>
      </c>
      <c r="X55" s="41">
        <v>3.11111</v>
      </c>
      <c r="Y55" s="41">
        <v>3.1328849999999999</v>
      </c>
      <c r="Z55" s="41">
        <v>3.1807620000000001</v>
      </c>
      <c r="AA55" s="41">
        <v>3.2061389999999999</v>
      </c>
      <c r="AB55" s="41">
        <v>3.230979</v>
      </c>
      <c r="AC55" s="41">
        <v>3.2721650000000002</v>
      </c>
      <c r="AD55" s="41">
        <v>3.2819690000000001</v>
      </c>
      <c r="AE55" s="41">
        <v>3.338524</v>
      </c>
      <c r="AF55" s="41">
        <v>3.3765939999999999</v>
      </c>
      <c r="AG55" s="41">
        <v>3.405497</v>
      </c>
      <c r="AH55" s="41">
        <v>3.430088</v>
      </c>
      <c r="AI55" s="42">
        <v>8.1670000000000006E-3</v>
      </c>
      <c r="AJ55" s="10"/>
      <c r="AK55" s="9"/>
    </row>
    <row r="56" spans="1:37" ht="15" customHeight="1">
      <c r="A56" s="39" t="s">
        <v>1282</v>
      </c>
      <c r="B56" s="40" t="s">
        <v>1135</v>
      </c>
      <c r="C56" s="41">
        <v>1.976542</v>
      </c>
      <c r="D56" s="41">
        <v>1.9506760000000001</v>
      </c>
      <c r="E56" s="41">
        <v>1.9534389999999999</v>
      </c>
      <c r="F56" s="41">
        <v>1.981519</v>
      </c>
      <c r="G56" s="41">
        <v>1.995884</v>
      </c>
      <c r="H56" s="41">
        <v>2.0495670000000001</v>
      </c>
      <c r="I56" s="41">
        <v>2.0593270000000001</v>
      </c>
      <c r="J56" s="41">
        <v>2.1209150000000001</v>
      </c>
      <c r="K56" s="41">
        <v>2.124838</v>
      </c>
      <c r="L56" s="41">
        <v>2.1889780000000001</v>
      </c>
      <c r="M56" s="41">
        <v>2.217425</v>
      </c>
      <c r="N56" s="41">
        <v>2.2497509999999998</v>
      </c>
      <c r="O56" s="41">
        <v>2.2967339999999998</v>
      </c>
      <c r="P56" s="41">
        <v>2.3203019999999999</v>
      </c>
      <c r="Q56" s="41">
        <v>2.373818</v>
      </c>
      <c r="R56" s="41">
        <v>2.41222</v>
      </c>
      <c r="S56" s="41">
        <v>2.448677</v>
      </c>
      <c r="T56" s="41">
        <v>2.4817170000000002</v>
      </c>
      <c r="U56" s="41">
        <v>2.5142790000000002</v>
      </c>
      <c r="V56" s="41">
        <v>2.5420569999999998</v>
      </c>
      <c r="W56" s="41">
        <v>2.5794169999999998</v>
      </c>
      <c r="X56" s="41">
        <v>2.5917219999999999</v>
      </c>
      <c r="Y56" s="41">
        <v>2.6257769999999998</v>
      </c>
      <c r="Z56" s="41">
        <v>2.6776680000000002</v>
      </c>
      <c r="AA56" s="41">
        <v>2.7055099999999999</v>
      </c>
      <c r="AB56" s="41">
        <v>2.737298</v>
      </c>
      <c r="AC56" s="41">
        <v>2.7945739999999999</v>
      </c>
      <c r="AD56" s="41">
        <v>2.8016510000000001</v>
      </c>
      <c r="AE56" s="41">
        <v>2.8586710000000002</v>
      </c>
      <c r="AF56" s="41">
        <v>2.905011</v>
      </c>
      <c r="AG56" s="41">
        <v>2.9385020000000002</v>
      </c>
      <c r="AH56" s="41">
        <v>2.9509319999999999</v>
      </c>
      <c r="AI56" s="42">
        <v>1.3011999999999999E-2</v>
      </c>
      <c r="AJ56" s="10"/>
      <c r="AK56" s="9"/>
    </row>
    <row r="57" spans="1:37" ht="15" customHeight="1">
      <c r="A57" s="39" t="s">
        <v>1283</v>
      </c>
      <c r="B57" s="40" t="s">
        <v>1103</v>
      </c>
      <c r="C57" s="41">
        <v>3.0324309999999999</v>
      </c>
      <c r="D57" s="41">
        <v>2.932855</v>
      </c>
      <c r="E57" s="41">
        <v>2.9289109999999998</v>
      </c>
      <c r="F57" s="41">
        <v>2.9560940000000002</v>
      </c>
      <c r="G57" s="41">
        <v>2.9557380000000002</v>
      </c>
      <c r="H57" s="41">
        <v>2.9916710000000002</v>
      </c>
      <c r="I57" s="41">
        <v>2.9912230000000002</v>
      </c>
      <c r="J57" s="41">
        <v>3.046449</v>
      </c>
      <c r="K57" s="41">
        <v>3.0532530000000002</v>
      </c>
      <c r="L57" s="41">
        <v>3.1003579999999999</v>
      </c>
      <c r="M57" s="41">
        <v>3.1285349999999998</v>
      </c>
      <c r="N57" s="41">
        <v>3.1790449999999999</v>
      </c>
      <c r="O57" s="41">
        <v>3.2154060000000002</v>
      </c>
      <c r="P57" s="41">
        <v>3.237949</v>
      </c>
      <c r="Q57" s="41">
        <v>3.2895189999999999</v>
      </c>
      <c r="R57" s="41">
        <v>3.3159160000000001</v>
      </c>
      <c r="S57" s="41">
        <v>3.346336</v>
      </c>
      <c r="T57" s="41">
        <v>3.380042</v>
      </c>
      <c r="U57" s="41">
        <v>3.4028870000000002</v>
      </c>
      <c r="V57" s="41">
        <v>3.4305099999999999</v>
      </c>
      <c r="W57" s="41">
        <v>3.4615480000000001</v>
      </c>
      <c r="X57" s="41">
        <v>3.4609869999999998</v>
      </c>
      <c r="Y57" s="41">
        <v>3.484731</v>
      </c>
      <c r="Z57" s="41">
        <v>3.5368219999999999</v>
      </c>
      <c r="AA57" s="41">
        <v>3.5604550000000001</v>
      </c>
      <c r="AB57" s="41">
        <v>3.5864959999999999</v>
      </c>
      <c r="AC57" s="41">
        <v>3.6372749999999998</v>
      </c>
      <c r="AD57" s="41">
        <v>3.6392069999999999</v>
      </c>
      <c r="AE57" s="41">
        <v>3.6760030000000001</v>
      </c>
      <c r="AF57" s="41">
        <v>3.7093579999999999</v>
      </c>
      <c r="AG57" s="41">
        <v>3.732475</v>
      </c>
      <c r="AH57" s="41">
        <v>3.7530450000000002</v>
      </c>
      <c r="AI57" s="42">
        <v>6.901E-3</v>
      </c>
      <c r="AJ57" s="10"/>
      <c r="AK57" s="9"/>
    </row>
    <row r="58" spans="1:37" ht="15" customHeight="1">
      <c r="A58" s="39" t="s">
        <v>1284</v>
      </c>
      <c r="B58" s="40" t="s">
        <v>1112</v>
      </c>
      <c r="C58" s="41">
        <v>1.4595279999999999</v>
      </c>
      <c r="D58" s="41">
        <v>1.5257160000000001</v>
      </c>
      <c r="E58" s="41">
        <v>1.537528</v>
      </c>
      <c r="F58" s="41">
        <v>1.5229060000000001</v>
      </c>
      <c r="G58" s="41">
        <v>1.3746719999999999</v>
      </c>
      <c r="H58" s="41">
        <v>1.43022</v>
      </c>
      <c r="I58" s="41">
        <v>1.4784809999999999</v>
      </c>
      <c r="J58" s="41">
        <v>1.5654220000000001</v>
      </c>
      <c r="K58" s="41">
        <v>1.6780809999999999</v>
      </c>
      <c r="L58" s="41">
        <v>1.7269749999999999</v>
      </c>
      <c r="M58" s="41">
        <v>1.7727440000000001</v>
      </c>
      <c r="N58" s="41">
        <v>1.7021040000000001</v>
      </c>
      <c r="O58" s="41">
        <v>1.7371749999999999</v>
      </c>
      <c r="P58" s="41">
        <v>1.747889</v>
      </c>
      <c r="Q58" s="41">
        <v>1.786316</v>
      </c>
      <c r="R58" s="41">
        <v>1.8059019999999999</v>
      </c>
      <c r="S58" s="41">
        <v>1.900719</v>
      </c>
      <c r="T58" s="41">
        <v>1.9634050000000001</v>
      </c>
      <c r="U58" s="41">
        <v>1.9795510000000001</v>
      </c>
      <c r="V58" s="41">
        <v>2.056263</v>
      </c>
      <c r="W58" s="41">
        <v>2.0828519999999999</v>
      </c>
      <c r="X58" s="41">
        <v>2.1126499999999999</v>
      </c>
      <c r="Y58" s="41">
        <v>2.1299619999999999</v>
      </c>
      <c r="Z58" s="41">
        <v>2.1381760000000001</v>
      </c>
      <c r="AA58" s="41">
        <v>2.2219790000000001</v>
      </c>
      <c r="AB58" s="41">
        <v>2.2563710000000001</v>
      </c>
      <c r="AC58" s="41">
        <v>2.2583769999999999</v>
      </c>
      <c r="AD58" s="41">
        <v>2.3468230000000001</v>
      </c>
      <c r="AE58" s="41">
        <v>2.3865150000000002</v>
      </c>
      <c r="AF58" s="41">
        <v>2.4170120000000002</v>
      </c>
      <c r="AG58" s="41">
        <v>2.446574</v>
      </c>
      <c r="AH58" s="41">
        <v>2.3831479999999998</v>
      </c>
      <c r="AI58" s="42">
        <v>1.5942000000000001E-2</v>
      </c>
      <c r="AJ58" s="10"/>
      <c r="AK58" s="9"/>
    </row>
    <row r="59" spans="1:37" ht="15" customHeight="1">
      <c r="A59" s="39" t="s">
        <v>1285</v>
      </c>
      <c r="B59" s="40" t="s">
        <v>1260</v>
      </c>
      <c r="C59" s="43">
        <v>61.300182</v>
      </c>
      <c r="D59" s="43">
        <v>64.080055000000002</v>
      </c>
      <c r="E59" s="43">
        <v>64.576179999999994</v>
      </c>
      <c r="F59" s="43">
        <v>63.962066999999998</v>
      </c>
      <c r="G59" s="43">
        <v>57.736217000000003</v>
      </c>
      <c r="H59" s="43">
        <v>60.069243999999998</v>
      </c>
      <c r="I59" s="43">
        <v>62.096203000000003</v>
      </c>
      <c r="J59" s="43">
        <v>65.747710999999995</v>
      </c>
      <c r="K59" s="43">
        <v>70.479384999999994</v>
      </c>
      <c r="L59" s="43">
        <v>72.532966999999999</v>
      </c>
      <c r="M59" s="43">
        <v>74.455246000000002</v>
      </c>
      <c r="N59" s="43">
        <v>71.488349999999997</v>
      </c>
      <c r="O59" s="43">
        <v>72.961357000000007</v>
      </c>
      <c r="P59" s="43">
        <v>73.411323999999993</v>
      </c>
      <c r="Q59" s="43">
        <v>75.025283999999999</v>
      </c>
      <c r="R59" s="43">
        <v>75.847892999999999</v>
      </c>
      <c r="S59" s="43">
        <v>79.830192999999994</v>
      </c>
      <c r="T59" s="43">
        <v>82.463013000000004</v>
      </c>
      <c r="U59" s="43">
        <v>83.141150999999994</v>
      </c>
      <c r="V59" s="43">
        <v>86.363067999999998</v>
      </c>
      <c r="W59" s="43">
        <v>87.479797000000005</v>
      </c>
      <c r="X59" s="43">
        <v>88.731292999999994</v>
      </c>
      <c r="Y59" s="43">
        <v>89.458404999999999</v>
      </c>
      <c r="Z59" s="43">
        <v>89.803391000000005</v>
      </c>
      <c r="AA59" s="43">
        <v>93.323134999999994</v>
      </c>
      <c r="AB59" s="43">
        <v>94.767578</v>
      </c>
      <c r="AC59" s="43">
        <v>94.851821999999999</v>
      </c>
      <c r="AD59" s="43">
        <v>98.566581999999997</v>
      </c>
      <c r="AE59" s="43">
        <v>100.233627</v>
      </c>
      <c r="AF59" s="43">
        <v>101.51449599999999</v>
      </c>
      <c r="AG59" s="43">
        <v>102.756119</v>
      </c>
      <c r="AH59" s="43">
        <v>100.092224</v>
      </c>
      <c r="AI59" s="42">
        <v>1.5942000000000001E-2</v>
      </c>
      <c r="AJ59" s="10"/>
      <c r="AK59" s="9"/>
    </row>
    <row r="60" spans="1:37" ht="15" customHeight="1">
      <c r="A60" s="39" t="s">
        <v>1286</v>
      </c>
      <c r="B60" s="27" t="s">
        <v>1287</v>
      </c>
      <c r="C60" s="37">
        <v>2.366549</v>
      </c>
      <c r="D60" s="37">
        <v>2.2958129999999999</v>
      </c>
      <c r="E60" s="37">
        <v>2.2934139999999998</v>
      </c>
      <c r="F60" s="37">
        <v>2.3040690000000001</v>
      </c>
      <c r="G60" s="37">
        <v>2.2905660000000001</v>
      </c>
      <c r="H60" s="37">
        <v>2.2866230000000001</v>
      </c>
      <c r="I60" s="37">
        <v>2.3058420000000002</v>
      </c>
      <c r="J60" s="37">
        <v>2.340973</v>
      </c>
      <c r="K60" s="37">
        <v>2.3592080000000002</v>
      </c>
      <c r="L60" s="37">
        <v>2.380922</v>
      </c>
      <c r="M60" s="37">
        <v>2.4027699999999999</v>
      </c>
      <c r="N60" s="37">
        <v>2.4460250000000001</v>
      </c>
      <c r="O60" s="37">
        <v>2.4631829999999999</v>
      </c>
      <c r="P60" s="37">
        <v>2.4782130000000002</v>
      </c>
      <c r="Q60" s="37">
        <v>2.5176970000000001</v>
      </c>
      <c r="R60" s="37">
        <v>2.5478610000000002</v>
      </c>
      <c r="S60" s="37">
        <v>2.5723739999999999</v>
      </c>
      <c r="T60" s="37">
        <v>2.6012529999999998</v>
      </c>
      <c r="U60" s="37">
        <v>2.6147909999999999</v>
      </c>
      <c r="V60" s="37">
        <v>2.640641</v>
      </c>
      <c r="W60" s="37">
        <v>2.6702499999999998</v>
      </c>
      <c r="X60" s="37">
        <v>2.6771229999999999</v>
      </c>
      <c r="Y60" s="37">
        <v>2.6963140000000001</v>
      </c>
      <c r="Z60" s="37">
        <v>2.7375090000000002</v>
      </c>
      <c r="AA60" s="37">
        <v>2.7595909999999999</v>
      </c>
      <c r="AB60" s="37">
        <v>2.7821609999999999</v>
      </c>
      <c r="AC60" s="37">
        <v>2.8192689999999998</v>
      </c>
      <c r="AD60" s="37">
        <v>2.8272900000000001</v>
      </c>
      <c r="AE60" s="37">
        <v>2.8716119999999998</v>
      </c>
      <c r="AF60" s="37">
        <v>2.9046259999999999</v>
      </c>
      <c r="AG60" s="37">
        <v>2.9279790000000001</v>
      </c>
      <c r="AH60" s="37">
        <v>2.9456690000000001</v>
      </c>
      <c r="AI60" s="31">
        <v>7.0860000000000003E-3</v>
      </c>
      <c r="AJ60" s="37"/>
      <c r="AK60" s="31"/>
    </row>
    <row r="63" spans="1:37" ht="15" customHeight="1">
      <c r="B63" s="27" t="s">
        <v>1175</v>
      </c>
    </row>
    <row r="64" spans="1:37" ht="15" customHeight="1">
      <c r="B64" s="27" t="s">
        <v>1288</v>
      </c>
    </row>
    <row r="65" spans="1:37" ht="15" customHeight="1">
      <c r="A65" s="39" t="s">
        <v>1289</v>
      </c>
      <c r="B65" s="40" t="s">
        <v>1247</v>
      </c>
      <c r="C65" s="43">
        <v>63.371997999999998</v>
      </c>
      <c r="D65" s="43">
        <v>59.932999000000002</v>
      </c>
      <c r="E65" s="43">
        <v>64.689864999999998</v>
      </c>
      <c r="F65" s="43">
        <v>68.861427000000006</v>
      </c>
      <c r="G65" s="43">
        <v>72.013762999999997</v>
      </c>
      <c r="H65" s="43">
        <v>75.530227999999994</v>
      </c>
      <c r="I65" s="43">
        <v>79.240425000000002</v>
      </c>
      <c r="J65" s="43">
        <v>83.028533999999993</v>
      </c>
      <c r="K65" s="43">
        <v>86.475121000000001</v>
      </c>
      <c r="L65" s="43">
        <v>90.513267999999997</v>
      </c>
      <c r="M65" s="43">
        <v>94.651404999999997</v>
      </c>
      <c r="N65" s="43">
        <v>98.288391000000004</v>
      </c>
      <c r="O65" s="43">
        <v>102.55667099999999</v>
      </c>
      <c r="P65" s="43">
        <v>106.521652</v>
      </c>
      <c r="Q65" s="43">
        <v>111.479332</v>
      </c>
      <c r="R65" s="43">
        <v>115.851364</v>
      </c>
      <c r="S65" s="43">
        <v>120.46687300000001</v>
      </c>
      <c r="T65" s="43">
        <v>125.41025500000001</v>
      </c>
      <c r="U65" s="43">
        <v>130.158951</v>
      </c>
      <c r="V65" s="43">
        <v>135.32948300000001</v>
      </c>
      <c r="W65" s="43">
        <v>140.765717</v>
      </c>
      <c r="X65" s="43">
        <v>146.03994800000001</v>
      </c>
      <c r="Y65" s="43">
        <v>151.26097100000001</v>
      </c>
      <c r="Z65" s="43">
        <v>158.22602800000001</v>
      </c>
      <c r="AA65" s="43">
        <v>163.915482</v>
      </c>
      <c r="AB65" s="43">
        <v>170.23127700000001</v>
      </c>
      <c r="AC65" s="43">
        <v>176.887756</v>
      </c>
      <c r="AD65" s="43">
        <v>183.427155</v>
      </c>
      <c r="AE65" s="43">
        <v>191.10295099999999</v>
      </c>
      <c r="AF65" s="43">
        <v>198.939514</v>
      </c>
      <c r="AG65" s="43">
        <v>206.79264800000001</v>
      </c>
      <c r="AH65" s="43">
        <v>214.277344</v>
      </c>
      <c r="AI65" s="42">
        <v>4.0080999999999999E-2</v>
      </c>
      <c r="AJ65" s="10"/>
      <c r="AK65" s="9"/>
    </row>
    <row r="66" spans="1:37" ht="15" customHeight="1">
      <c r="A66" s="39" t="s">
        <v>1290</v>
      </c>
      <c r="B66" s="40" t="s">
        <v>1249</v>
      </c>
      <c r="C66" s="43">
        <v>56.261001999999998</v>
      </c>
      <c r="D66" s="43">
        <v>54.432999000000002</v>
      </c>
      <c r="E66" s="43">
        <v>61.120860999999998</v>
      </c>
      <c r="F66" s="43">
        <v>64.167282</v>
      </c>
      <c r="G66" s="43">
        <v>67.014549000000002</v>
      </c>
      <c r="H66" s="43">
        <v>71.021102999999997</v>
      </c>
      <c r="I66" s="43">
        <v>74.424919000000003</v>
      </c>
      <c r="J66" s="43">
        <v>78.099334999999996</v>
      </c>
      <c r="K66" s="43">
        <v>81.877350000000007</v>
      </c>
      <c r="L66" s="43">
        <v>84.780281000000002</v>
      </c>
      <c r="M66" s="43">
        <v>88.748465999999993</v>
      </c>
      <c r="N66" s="43">
        <v>92.465171999999995</v>
      </c>
      <c r="O66" s="43">
        <v>96.784126000000001</v>
      </c>
      <c r="P66" s="43">
        <v>100.08616600000001</v>
      </c>
      <c r="Q66" s="43">
        <v>106.05126199999999</v>
      </c>
      <c r="R66" s="43">
        <v>110.099335</v>
      </c>
      <c r="S66" s="43">
        <v>114.72807299999999</v>
      </c>
      <c r="T66" s="43">
        <v>120.302536</v>
      </c>
      <c r="U66" s="43">
        <v>123.55674</v>
      </c>
      <c r="V66" s="43">
        <v>128.69053600000001</v>
      </c>
      <c r="W66" s="43">
        <v>133.85997</v>
      </c>
      <c r="X66" s="43">
        <v>138.38436899999999</v>
      </c>
      <c r="Y66" s="43">
        <v>143.18843100000001</v>
      </c>
      <c r="Z66" s="43">
        <v>150.32037399999999</v>
      </c>
      <c r="AA66" s="43">
        <v>155.66941800000001</v>
      </c>
      <c r="AB66" s="43">
        <v>161.56118799999999</v>
      </c>
      <c r="AC66" s="43">
        <v>168.90799000000001</v>
      </c>
      <c r="AD66" s="43">
        <v>174.21331799999999</v>
      </c>
      <c r="AE66" s="43">
        <v>182.914185</v>
      </c>
      <c r="AF66" s="43">
        <v>190.96421799999999</v>
      </c>
      <c r="AG66" s="43">
        <v>198.653381</v>
      </c>
      <c r="AH66" s="43">
        <v>205.58166499999999</v>
      </c>
      <c r="AI66" s="42">
        <v>4.2687000000000003E-2</v>
      </c>
      <c r="AJ66" s="10"/>
      <c r="AK66" s="9"/>
    </row>
    <row r="67" spans="1:37" ht="15" customHeight="1">
      <c r="A67" s="39" t="s">
        <v>1291</v>
      </c>
      <c r="B67" s="40" t="s">
        <v>1251</v>
      </c>
      <c r="C67" s="43">
        <v>56.764999000000003</v>
      </c>
      <c r="D67" s="43">
        <v>49.867001000000002</v>
      </c>
      <c r="E67" s="43">
        <v>61.556469</v>
      </c>
      <c r="F67" s="43">
        <v>65.280204999999995</v>
      </c>
      <c r="G67" s="43">
        <v>67.956237999999999</v>
      </c>
      <c r="H67" s="43">
        <v>72.402259999999998</v>
      </c>
      <c r="I67" s="43">
        <v>75.847785999999999</v>
      </c>
      <c r="J67" s="43">
        <v>77.774330000000006</v>
      </c>
      <c r="K67" s="43">
        <v>82.533157000000003</v>
      </c>
      <c r="L67" s="43">
        <v>83.868163999999993</v>
      </c>
      <c r="M67" s="43">
        <v>87.797920000000005</v>
      </c>
      <c r="N67" s="43">
        <v>91.258697999999995</v>
      </c>
      <c r="O67" s="43">
        <v>95.511559000000005</v>
      </c>
      <c r="P67" s="43">
        <v>98.144149999999996</v>
      </c>
      <c r="Q67" s="43">
        <v>105.787498</v>
      </c>
      <c r="R67" s="43">
        <v>107.34292600000001</v>
      </c>
      <c r="S67" s="43">
        <v>111.57373</v>
      </c>
      <c r="T67" s="43">
        <v>118.565208</v>
      </c>
      <c r="U67" s="43">
        <v>122.67982499999999</v>
      </c>
      <c r="V67" s="43">
        <v>127.606979</v>
      </c>
      <c r="W67" s="43">
        <v>132.73393200000001</v>
      </c>
      <c r="X67" s="43">
        <v>139.40568500000001</v>
      </c>
      <c r="Y67" s="43">
        <v>144.145264</v>
      </c>
      <c r="Z67" s="43">
        <v>151.44326799999999</v>
      </c>
      <c r="AA67" s="43">
        <v>156.41232299999999</v>
      </c>
      <c r="AB67" s="43">
        <v>162.149384</v>
      </c>
      <c r="AC67" s="43">
        <v>169.800613</v>
      </c>
      <c r="AD67" s="43">
        <v>175.562881</v>
      </c>
      <c r="AE67" s="43">
        <v>183.687927</v>
      </c>
      <c r="AF67" s="43">
        <v>190.69332900000001</v>
      </c>
      <c r="AG67" s="43">
        <v>198.07292200000001</v>
      </c>
      <c r="AH67" s="43">
        <v>205.052628</v>
      </c>
      <c r="AI67" s="42">
        <v>4.2300999999999998E-2</v>
      </c>
      <c r="AJ67" s="10"/>
      <c r="AK67" s="9"/>
    </row>
    <row r="69" spans="1:37" ht="15" customHeight="1">
      <c r="B69" s="27" t="s">
        <v>1292</v>
      </c>
    </row>
    <row r="70" spans="1:37" ht="15" customHeight="1">
      <c r="B70" s="27" t="s">
        <v>1293</v>
      </c>
    </row>
    <row r="71" spans="1:37" ht="15" customHeight="1">
      <c r="B71" s="27" t="s">
        <v>1099</v>
      </c>
    </row>
    <row r="72" spans="1:37" ht="15" customHeight="1">
      <c r="A72" s="39" t="s">
        <v>1294</v>
      </c>
      <c r="B72" s="40" t="s">
        <v>1101</v>
      </c>
      <c r="C72" s="41">
        <v>1.95153</v>
      </c>
      <c r="D72" s="41">
        <v>1.9744630000000001</v>
      </c>
      <c r="E72" s="41">
        <v>2.0578699999999999</v>
      </c>
      <c r="F72" s="41">
        <v>2.1796259999999998</v>
      </c>
      <c r="G72" s="41">
        <v>2.3032010000000001</v>
      </c>
      <c r="H72" s="41">
        <v>2.4349409999999998</v>
      </c>
      <c r="I72" s="41">
        <v>2.5930049999999998</v>
      </c>
      <c r="J72" s="41">
        <v>2.7681170000000002</v>
      </c>
      <c r="K72" s="41">
        <v>2.9280300000000001</v>
      </c>
      <c r="L72" s="41">
        <v>3.072095</v>
      </c>
      <c r="M72" s="41">
        <v>3.1981809999999999</v>
      </c>
      <c r="N72" s="41">
        <v>3.319213</v>
      </c>
      <c r="O72" s="41">
        <v>3.4127139999999998</v>
      </c>
      <c r="P72" s="41">
        <v>3.5081709999999999</v>
      </c>
      <c r="Q72" s="41">
        <v>3.626474</v>
      </c>
      <c r="R72" s="41">
        <v>3.74817</v>
      </c>
      <c r="S72" s="41">
        <v>3.878012</v>
      </c>
      <c r="T72" s="41">
        <v>4.0188179999999996</v>
      </c>
      <c r="U72" s="41">
        <v>4.1703380000000001</v>
      </c>
      <c r="V72" s="41">
        <v>4.328201</v>
      </c>
      <c r="W72" s="41">
        <v>4.4891560000000004</v>
      </c>
      <c r="X72" s="41">
        <v>4.6501419999999998</v>
      </c>
      <c r="Y72" s="41">
        <v>4.8137150000000002</v>
      </c>
      <c r="Z72" s="41">
        <v>4.9974860000000003</v>
      </c>
      <c r="AA72" s="41">
        <v>5.1820500000000003</v>
      </c>
      <c r="AB72" s="41">
        <v>5.3725339999999999</v>
      </c>
      <c r="AC72" s="41">
        <v>5.5702030000000002</v>
      </c>
      <c r="AD72" s="41">
        <v>5.7731219999999999</v>
      </c>
      <c r="AE72" s="41">
        <v>5.995126</v>
      </c>
      <c r="AF72" s="41">
        <v>6.2326499999999996</v>
      </c>
      <c r="AG72" s="41">
        <v>6.4711350000000003</v>
      </c>
      <c r="AH72" s="41">
        <v>6.7103140000000003</v>
      </c>
      <c r="AI72" s="42">
        <v>4.0644E-2</v>
      </c>
      <c r="AJ72" s="10"/>
      <c r="AK72" s="9"/>
    </row>
    <row r="73" spans="1:37" ht="15" customHeight="1">
      <c r="A73" s="39" t="s">
        <v>1295</v>
      </c>
      <c r="B73" s="40" t="s">
        <v>1103</v>
      </c>
      <c r="C73" s="41">
        <v>3.0089250000000001</v>
      </c>
      <c r="D73" s="41">
        <v>2.999358</v>
      </c>
      <c r="E73" s="41">
        <v>3.1211679999999999</v>
      </c>
      <c r="F73" s="41">
        <v>3.2833670000000001</v>
      </c>
      <c r="G73" s="41">
        <v>3.4239999999999999</v>
      </c>
      <c r="H73" s="41">
        <v>3.605667</v>
      </c>
      <c r="I73" s="41">
        <v>3.7562449999999998</v>
      </c>
      <c r="J73" s="41">
        <v>3.903597</v>
      </c>
      <c r="K73" s="41">
        <v>4.002173</v>
      </c>
      <c r="L73" s="41">
        <v>4.1559109999999997</v>
      </c>
      <c r="M73" s="41">
        <v>4.2893150000000002</v>
      </c>
      <c r="N73" s="41">
        <v>4.4092760000000002</v>
      </c>
      <c r="O73" s="41">
        <v>4.5585719999999998</v>
      </c>
      <c r="P73" s="41">
        <v>4.6906189999999999</v>
      </c>
      <c r="Q73" s="41">
        <v>4.8569880000000003</v>
      </c>
      <c r="R73" s="41">
        <v>5.0034739999999998</v>
      </c>
      <c r="S73" s="41">
        <v>5.1551660000000004</v>
      </c>
      <c r="T73" s="41">
        <v>5.3178409999999996</v>
      </c>
      <c r="U73" s="41">
        <v>5.4686599999999999</v>
      </c>
      <c r="V73" s="41">
        <v>5.6343769999999997</v>
      </c>
      <c r="W73" s="41">
        <v>5.8103429999999996</v>
      </c>
      <c r="X73" s="41">
        <v>5.9410720000000001</v>
      </c>
      <c r="Y73" s="41">
        <v>6.118868</v>
      </c>
      <c r="Z73" s="41">
        <v>6.3445460000000002</v>
      </c>
      <c r="AA73" s="41">
        <v>6.5317400000000001</v>
      </c>
      <c r="AB73" s="41">
        <v>6.7296639999999996</v>
      </c>
      <c r="AC73" s="41">
        <v>6.9769079999999999</v>
      </c>
      <c r="AD73" s="41">
        <v>7.1537040000000003</v>
      </c>
      <c r="AE73" s="41">
        <v>7.3945780000000001</v>
      </c>
      <c r="AF73" s="41">
        <v>7.6500729999999999</v>
      </c>
      <c r="AG73" s="41">
        <v>7.8888340000000001</v>
      </c>
      <c r="AH73" s="41">
        <v>8.1184619999999992</v>
      </c>
      <c r="AI73" s="42">
        <v>3.2536000000000002E-2</v>
      </c>
      <c r="AJ73" s="10"/>
      <c r="AK73" s="9"/>
    </row>
    <row r="75" spans="1:37" ht="15" customHeight="1">
      <c r="B75" s="27" t="s">
        <v>1108</v>
      </c>
    </row>
    <row r="76" spans="1:37" ht="15" customHeight="1">
      <c r="A76" s="39" t="s">
        <v>1296</v>
      </c>
      <c r="B76" s="40" t="s">
        <v>1103</v>
      </c>
      <c r="C76" s="41">
        <v>3.0205359999999999</v>
      </c>
      <c r="D76" s="41">
        <v>3.0105970000000002</v>
      </c>
      <c r="E76" s="41">
        <v>2.9914990000000001</v>
      </c>
      <c r="F76" s="41">
        <v>3.0044369999999998</v>
      </c>
      <c r="G76" s="41">
        <v>2.9893890000000001</v>
      </c>
      <c r="H76" s="41">
        <v>3.0076170000000002</v>
      </c>
      <c r="I76" s="41">
        <v>2.9850639999999999</v>
      </c>
      <c r="J76" s="41">
        <v>3.1168170000000002</v>
      </c>
      <c r="K76" s="41">
        <v>3.1974689999999999</v>
      </c>
      <c r="L76" s="41">
        <v>3.3325830000000001</v>
      </c>
      <c r="M76" s="41">
        <v>3.447114</v>
      </c>
      <c r="N76" s="41">
        <v>3.6019519999999998</v>
      </c>
      <c r="O76" s="41">
        <v>3.7330559999999999</v>
      </c>
      <c r="P76" s="41">
        <v>3.847089</v>
      </c>
      <c r="Q76" s="41">
        <v>4.0072070000000002</v>
      </c>
      <c r="R76" s="41">
        <v>4.1349749999999998</v>
      </c>
      <c r="S76" s="41">
        <v>4.2698510000000001</v>
      </c>
      <c r="T76" s="41">
        <v>4.4148899999999998</v>
      </c>
      <c r="U76" s="41">
        <v>4.5458949999999998</v>
      </c>
      <c r="V76" s="41">
        <v>4.6918829999999998</v>
      </c>
      <c r="W76" s="41">
        <v>4.8483349999999996</v>
      </c>
      <c r="X76" s="41">
        <v>4.9588939999999999</v>
      </c>
      <c r="Y76" s="41">
        <v>5.1155549999999996</v>
      </c>
      <c r="Z76" s="41">
        <v>5.3199860000000001</v>
      </c>
      <c r="AA76" s="41">
        <v>5.4853810000000003</v>
      </c>
      <c r="AB76" s="41">
        <v>5.659097</v>
      </c>
      <c r="AC76" s="41">
        <v>5.8854090000000001</v>
      </c>
      <c r="AD76" s="41">
        <v>6.0358879999999999</v>
      </c>
      <c r="AE76" s="41">
        <v>6.2559680000000002</v>
      </c>
      <c r="AF76" s="41">
        <v>6.4828910000000004</v>
      </c>
      <c r="AG76" s="41">
        <v>6.6950820000000002</v>
      </c>
      <c r="AH76" s="41">
        <v>6.9000430000000001</v>
      </c>
      <c r="AI76" s="42">
        <v>2.7005999999999999E-2</v>
      </c>
      <c r="AJ76" s="10"/>
      <c r="AK76" s="9"/>
    </row>
    <row r="77" spans="1:37" ht="15" customHeight="1">
      <c r="A77" s="39" t="s">
        <v>1297</v>
      </c>
      <c r="B77" s="40" t="s">
        <v>1112</v>
      </c>
      <c r="C77" s="41">
        <v>0.95195799999999997</v>
      </c>
      <c r="D77" s="41">
        <v>0.555064</v>
      </c>
      <c r="E77" s="41">
        <v>0.79927800000000004</v>
      </c>
      <c r="F77" s="41">
        <v>1.0138990000000001</v>
      </c>
      <c r="G77" s="41">
        <v>1.232281</v>
      </c>
      <c r="H77" s="41">
        <v>1.4764109999999999</v>
      </c>
      <c r="I77" s="41">
        <v>1.7421660000000001</v>
      </c>
      <c r="J77" s="41">
        <v>1.7821910000000001</v>
      </c>
      <c r="K77" s="41">
        <v>1.891527</v>
      </c>
      <c r="L77" s="41">
        <v>1.923597</v>
      </c>
      <c r="M77" s="41">
        <v>2.053499</v>
      </c>
      <c r="N77" s="41">
        <v>2.1305420000000002</v>
      </c>
      <c r="O77" s="41">
        <v>2.2419799999999999</v>
      </c>
      <c r="P77" s="41">
        <v>2.3128440000000001</v>
      </c>
      <c r="Q77" s="41">
        <v>2.4166150000000002</v>
      </c>
      <c r="R77" s="41">
        <v>2.4903179999999998</v>
      </c>
      <c r="S77" s="41">
        <v>2.5977980000000001</v>
      </c>
      <c r="T77" s="41">
        <v>2.7040109999999999</v>
      </c>
      <c r="U77" s="41">
        <v>2.7947660000000001</v>
      </c>
      <c r="V77" s="41">
        <v>2.9012120000000001</v>
      </c>
      <c r="W77" s="41">
        <v>3.035666</v>
      </c>
      <c r="X77" s="41">
        <v>3.1826669999999999</v>
      </c>
      <c r="Y77" s="41">
        <v>3.3319320000000001</v>
      </c>
      <c r="Z77" s="41">
        <v>3.4608110000000001</v>
      </c>
      <c r="AA77" s="41">
        <v>3.5960939999999999</v>
      </c>
      <c r="AB77" s="41">
        <v>3.7200380000000002</v>
      </c>
      <c r="AC77" s="41">
        <v>3.8302580000000002</v>
      </c>
      <c r="AD77" s="41">
        <v>4.0147269999999997</v>
      </c>
      <c r="AE77" s="41">
        <v>4.1230289999999998</v>
      </c>
      <c r="AF77" s="41">
        <v>4.2717900000000002</v>
      </c>
      <c r="AG77" s="41">
        <v>4.4393219999999998</v>
      </c>
      <c r="AH77" s="41">
        <v>4.6507550000000002</v>
      </c>
      <c r="AI77" s="42">
        <v>5.2502E-2</v>
      </c>
      <c r="AJ77" s="10"/>
      <c r="AK77" s="9"/>
    </row>
    <row r="79" spans="1:37" ht="15" customHeight="1">
      <c r="B79" s="27" t="s">
        <v>1261</v>
      </c>
    </row>
    <row r="80" spans="1:37" ht="15" customHeight="1">
      <c r="A80" s="39" t="s">
        <v>1298</v>
      </c>
      <c r="B80" s="40" t="s">
        <v>1101</v>
      </c>
      <c r="C80" s="41">
        <v>1.1561520000000001</v>
      </c>
      <c r="D80" s="41">
        <v>1.0813459999999999</v>
      </c>
      <c r="E80" s="41">
        <v>1.162004</v>
      </c>
      <c r="F80" s="41">
        <v>1.267406</v>
      </c>
      <c r="G80" s="41">
        <v>1.346428</v>
      </c>
      <c r="H80" s="41">
        <v>1.4332279999999999</v>
      </c>
      <c r="I80" s="41">
        <v>1.549768</v>
      </c>
      <c r="J80" s="41">
        <v>1.669276</v>
      </c>
      <c r="K80" s="41">
        <v>1.7505710000000001</v>
      </c>
      <c r="L80" s="41">
        <v>1.818265</v>
      </c>
      <c r="M80" s="41">
        <v>1.873416</v>
      </c>
      <c r="N80" s="41">
        <v>1.9074089999999999</v>
      </c>
      <c r="O80" s="41">
        <v>1.952321</v>
      </c>
      <c r="P80" s="41">
        <v>2.007406</v>
      </c>
      <c r="Q80" s="41">
        <v>2.0892780000000002</v>
      </c>
      <c r="R80" s="41">
        <v>2.1679270000000002</v>
      </c>
      <c r="S80" s="41">
        <v>2.2504629999999999</v>
      </c>
      <c r="T80" s="41">
        <v>2.3412839999999999</v>
      </c>
      <c r="U80" s="41">
        <v>2.438704</v>
      </c>
      <c r="V80" s="41">
        <v>2.536473</v>
      </c>
      <c r="W80" s="41">
        <v>2.6333310000000001</v>
      </c>
      <c r="X80" s="41">
        <v>2.7272319999999999</v>
      </c>
      <c r="Y80" s="41">
        <v>2.8230010000000001</v>
      </c>
      <c r="Z80" s="41">
        <v>2.94598</v>
      </c>
      <c r="AA80" s="41">
        <v>3.0562490000000002</v>
      </c>
      <c r="AB80" s="41">
        <v>3.1711689999999999</v>
      </c>
      <c r="AC80" s="41">
        <v>3.2914110000000001</v>
      </c>
      <c r="AD80" s="41">
        <v>3.4140809999999999</v>
      </c>
      <c r="AE80" s="41">
        <v>3.558427</v>
      </c>
      <c r="AF80" s="41">
        <v>3.7104270000000001</v>
      </c>
      <c r="AG80" s="41">
        <v>3.8515190000000001</v>
      </c>
      <c r="AH80" s="41">
        <v>3.9937819999999999</v>
      </c>
      <c r="AI80" s="42">
        <v>4.0799000000000002E-2</v>
      </c>
      <c r="AJ80" s="10"/>
      <c r="AK80" s="9"/>
    </row>
    <row r="81" spans="1:37" ht="15" customHeight="1">
      <c r="A81" s="39" t="s">
        <v>1299</v>
      </c>
      <c r="B81" s="40" t="s">
        <v>1103</v>
      </c>
      <c r="C81" s="41">
        <v>3.010132</v>
      </c>
      <c r="D81" s="41">
        <v>2.9999850000000001</v>
      </c>
      <c r="E81" s="41">
        <v>2.9841859999999998</v>
      </c>
      <c r="F81" s="41">
        <v>2.9996179999999999</v>
      </c>
      <c r="G81" s="41">
        <v>2.987552</v>
      </c>
      <c r="H81" s="41">
        <v>3.0084590000000002</v>
      </c>
      <c r="I81" s="41">
        <v>2.986253</v>
      </c>
      <c r="J81" s="41">
        <v>3.1214240000000002</v>
      </c>
      <c r="K81" s="41">
        <v>3.204488</v>
      </c>
      <c r="L81" s="41">
        <v>3.3403589999999999</v>
      </c>
      <c r="M81" s="41">
        <v>3.4569480000000001</v>
      </c>
      <c r="N81" s="41">
        <v>3.5592410000000001</v>
      </c>
      <c r="O81" s="41">
        <v>3.690655</v>
      </c>
      <c r="P81" s="41">
        <v>3.8050999999999999</v>
      </c>
      <c r="Q81" s="41">
        <v>3.9575209999999998</v>
      </c>
      <c r="R81" s="41">
        <v>4.08446</v>
      </c>
      <c r="S81" s="41">
        <v>4.2197589999999998</v>
      </c>
      <c r="T81" s="41">
        <v>4.3639640000000002</v>
      </c>
      <c r="U81" s="41">
        <v>4.4948990000000002</v>
      </c>
      <c r="V81" s="41">
        <v>4.6399559999999997</v>
      </c>
      <c r="W81" s="41">
        <v>4.7955249999999996</v>
      </c>
      <c r="X81" s="41">
        <v>4.9056850000000001</v>
      </c>
      <c r="Y81" s="41">
        <v>5.0610850000000003</v>
      </c>
      <c r="Z81" s="41">
        <v>5.2654959999999997</v>
      </c>
      <c r="AA81" s="41">
        <v>5.4295600000000004</v>
      </c>
      <c r="AB81" s="41">
        <v>5.6038420000000002</v>
      </c>
      <c r="AC81" s="41">
        <v>5.8310709999999997</v>
      </c>
      <c r="AD81" s="41">
        <v>5.9778630000000001</v>
      </c>
      <c r="AE81" s="41">
        <v>6.197311</v>
      </c>
      <c r="AF81" s="41">
        <v>6.4194979999999999</v>
      </c>
      <c r="AG81" s="41">
        <v>6.6295260000000003</v>
      </c>
      <c r="AH81" s="41">
        <v>6.8362249999999998</v>
      </c>
      <c r="AI81" s="42">
        <v>2.6813E-2</v>
      </c>
      <c r="AJ81" s="10"/>
      <c r="AK81" s="9"/>
    </row>
    <row r="82" spans="1:37" ht="15" customHeight="1">
      <c r="A82" s="39" t="s">
        <v>1300</v>
      </c>
      <c r="B82" s="40" t="s">
        <v>1112</v>
      </c>
      <c r="C82" s="41">
        <v>0.97050499999999995</v>
      </c>
      <c r="D82" s="41">
        <v>0.55479900000000004</v>
      </c>
      <c r="E82" s="41">
        <v>0.82762199999999997</v>
      </c>
      <c r="F82" s="41">
        <v>1.1238509999999999</v>
      </c>
      <c r="G82" s="41">
        <v>1.412274</v>
      </c>
      <c r="H82" s="41">
        <v>1.7411760000000001</v>
      </c>
      <c r="I82" s="41">
        <v>2.0741900000000002</v>
      </c>
      <c r="J82" s="41">
        <v>2.1172659999999999</v>
      </c>
      <c r="K82" s="41">
        <v>2.250718</v>
      </c>
      <c r="L82" s="41">
        <v>2.2753329999999998</v>
      </c>
      <c r="M82" s="41">
        <v>2.4155139999999999</v>
      </c>
      <c r="N82" s="41">
        <v>2.510694</v>
      </c>
      <c r="O82" s="41">
        <v>2.6354839999999999</v>
      </c>
      <c r="P82" s="41">
        <v>2.7101169999999999</v>
      </c>
      <c r="Q82" s="41">
        <v>2.8191009999999999</v>
      </c>
      <c r="R82" s="41">
        <v>2.8954149999999998</v>
      </c>
      <c r="S82" s="41">
        <v>3.0112570000000001</v>
      </c>
      <c r="T82" s="41">
        <v>3.1276079999999999</v>
      </c>
      <c r="U82" s="41">
        <v>3.2423709999999999</v>
      </c>
      <c r="V82" s="41">
        <v>3.359264</v>
      </c>
      <c r="W82" s="41">
        <v>3.5048170000000001</v>
      </c>
      <c r="X82" s="41">
        <v>3.667538</v>
      </c>
      <c r="Y82" s="41">
        <v>3.8235540000000001</v>
      </c>
      <c r="Z82" s="41">
        <v>3.9685929999999998</v>
      </c>
      <c r="AA82" s="41">
        <v>4.113181</v>
      </c>
      <c r="AB82" s="41">
        <v>4.2509499999999996</v>
      </c>
      <c r="AC82" s="41">
        <v>4.3751389999999999</v>
      </c>
      <c r="AD82" s="41">
        <v>4.57003</v>
      </c>
      <c r="AE82" s="41">
        <v>4.6937350000000002</v>
      </c>
      <c r="AF82" s="41">
        <v>4.8578070000000002</v>
      </c>
      <c r="AG82" s="41">
        <v>5.0397319999999999</v>
      </c>
      <c r="AH82" s="41">
        <v>5.2584910000000002</v>
      </c>
      <c r="AI82" s="42">
        <v>5.6022000000000002E-2</v>
      </c>
      <c r="AJ82" s="10"/>
      <c r="AK82" s="9"/>
    </row>
    <row r="84" spans="1:37" ht="15" customHeight="1">
      <c r="B84" s="27" t="s">
        <v>1128</v>
      </c>
    </row>
    <row r="85" spans="1:37" ht="15" customHeight="1">
      <c r="A85" s="39" t="s">
        <v>1301</v>
      </c>
      <c r="B85" s="40" t="s">
        <v>1101</v>
      </c>
      <c r="C85" s="41">
        <v>1.519323</v>
      </c>
      <c r="D85" s="41">
        <v>1.4558279999999999</v>
      </c>
      <c r="E85" s="41">
        <v>1.53582</v>
      </c>
      <c r="F85" s="41">
        <v>1.642317</v>
      </c>
      <c r="G85" s="41">
        <v>1.726461</v>
      </c>
      <c r="H85" s="41">
        <v>1.815804</v>
      </c>
      <c r="I85" s="41">
        <v>1.9299930000000001</v>
      </c>
      <c r="J85" s="41">
        <v>2.0472990000000002</v>
      </c>
      <c r="K85" s="41">
        <v>2.133114</v>
      </c>
      <c r="L85" s="41">
        <v>2.2069719999999999</v>
      </c>
      <c r="M85" s="41">
        <v>2.2701720000000001</v>
      </c>
      <c r="N85" s="41">
        <v>2.3791600000000002</v>
      </c>
      <c r="O85" s="41">
        <v>2.4339059999999999</v>
      </c>
      <c r="P85" s="41">
        <v>2.497115</v>
      </c>
      <c r="Q85" s="41">
        <v>2.5922700000000001</v>
      </c>
      <c r="R85" s="41">
        <v>2.675773</v>
      </c>
      <c r="S85" s="41">
        <v>2.7628409999999999</v>
      </c>
      <c r="T85" s="41">
        <v>2.8573490000000001</v>
      </c>
      <c r="U85" s="41">
        <v>2.9577610000000001</v>
      </c>
      <c r="V85" s="41">
        <v>3.0589360000000001</v>
      </c>
      <c r="W85" s="41">
        <v>3.159618</v>
      </c>
      <c r="X85" s="41">
        <v>3.2581920000000002</v>
      </c>
      <c r="Y85" s="41">
        <v>3.3587560000000001</v>
      </c>
      <c r="Z85" s="41">
        <v>3.4812210000000001</v>
      </c>
      <c r="AA85" s="41">
        <v>3.5948150000000001</v>
      </c>
      <c r="AB85" s="41">
        <v>3.7125680000000001</v>
      </c>
      <c r="AC85" s="41">
        <v>3.8352539999999999</v>
      </c>
      <c r="AD85" s="41">
        <v>3.9606650000000001</v>
      </c>
      <c r="AE85" s="41">
        <v>4.103637</v>
      </c>
      <c r="AF85" s="41">
        <v>4.2541520000000004</v>
      </c>
      <c r="AG85" s="41">
        <v>4.3974859999999998</v>
      </c>
      <c r="AH85" s="41">
        <v>4.5416869999999996</v>
      </c>
      <c r="AI85" s="42">
        <v>3.5955000000000001E-2</v>
      </c>
      <c r="AJ85" s="10"/>
      <c r="AK85" s="9"/>
    </row>
    <row r="86" spans="1:37" ht="15" customHeight="1">
      <c r="A86" s="39" t="s">
        <v>1302</v>
      </c>
      <c r="B86" s="40" t="s">
        <v>1131</v>
      </c>
      <c r="C86" s="41">
        <v>2.3293599999999999</v>
      </c>
      <c r="D86" s="41">
        <v>2.3575840000000001</v>
      </c>
      <c r="E86" s="41">
        <v>2.980137</v>
      </c>
      <c r="F86" s="41">
        <v>2.90341</v>
      </c>
      <c r="G86" s="41">
        <v>2.9940889999999998</v>
      </c>
      <c r="H86" s="41">
        <v>3.051917</v>
      </c>
      <c r="I86" s="41">
        <v>3.049229</v>
      </c>
      <c r="J86" s="41">
        <v>3.1289729999999998</v>
      </c>
      <c r="K86" s="41">
        <v>3.2296710000000002</v>
      </c>
      <c r="L86" s="41">
        <v>3.3380939999999999</v>
      </c>
      <c r="M86" s="41">
        <v>3.4524530000000002</v>
      </c>
      <c r="N86" s="41">
        <v>3.6983600000000001</v>
      </c>
      <c r="O86" s="41">
        <v>3.8235480000000002</v>
      </c>
      <c r="P86" s="41">
        <v>3.9289849999999999</v>
      </c>
      <c r="Q86" s="41">
        <v>4.1027209999999998</v>
      </c>
      <c r="R86" s="41">
        <v>4.2572700000000001</v>
      </c>
      <c r="S86" s="41">
        <v>4.4982810000000004</v>
      </c>
      <c r="T86" s="41">
        <v>4.5812010000000001</v>
      </c>
      <c r="U86" s="41">
        <v>4.7078420000000003</v>
      </c>
      <c r="V86" s="41">
        <v>4.9497270000000002</v>
      </c>
      <c r="W86" s="41">
        <v>5.2112179999999997</v>
      </c>
      <c r="X86" s="41">
        <v>5.4559829999999998</v>
      </c>
      <c r="Y86" s="41">
        <v>5.6277949999999999</v>
      </c>
      <c r="Z86" s="41">
        <v>6.0075830000000003</v>
      </c>
      <c r="AA86" s="41">
        <v>6.2204439999999996</v>
      </c>
      <c r="AB86" s="41">
        <v>6.4343659999999998</v>
      </c>
      <c r="AC86" s="41">
        <v>6.6594040000000003</v>
      </c>
      <c r="AD86" s="41">
        <v>6.9041810000000003</v>
      </c>
      <c r="AE86" s="41">
        <v>7.6467590000000003</v>
      </c>
      <c r="AF86" s="41">
        <v>8.0355100000000004</v>
      </c>
      <c r="AG86" s="41">
        <v>8.2441879999999994</v>
      </c>
      <c r="AH86" s="41">
        <v>8.5042819999999999</v>
      </c>
      <c r="AI86" s="42">
        <v>4.2658000000000001E-2</v>
      </c>
      <c r="AJ86" s="10"/>
      <c r="AK86" s="9"/>
    </row>
    <row r="87" spans="1:37" ht="15" customHeight="1">
      <c r="A87" s="39" t="s">
        <v>1303</v>
      </c>
      <c r="B87" s="40" t="s">
        <v>1269</v>
      </c>
      <c r="C87" s="41">
        <v>1.3820220000000001</v>
      </c>
      <c r="D87" s="41">
        <v>1.3784749999999999</v>
      </c>
      <c r="E87" s="41">
        <v>1.4724889999999999</v>
      </c>
      <c r="F87" s="41">
        <v>1.58606</v>
      </c>
      <c r="G87" s="41">
        <v>1.609753</v>
      </c>
      <c r="H87" s="41">
        <v>1.63866</v>
      </c>
      <c r="I87" s="41">
        <v>1.7329840000000001</v>
      </c>
      <c r="J87" s="41">
        <v>1.791534</v>
      </c>
      <c r="K87" s="41">
        <v>1.8895649999999999</v>
      </c>
      <c r="L87" s="41">
        <v>2.0073479999999999</v>
      </c>
      <c r="M87" s="41">
        <v>2.0996389999999998</v>
      </c>
      <c r="N87" s="41">
        <v>2.2674270000000001</v>
      </c>
      <c r="O87" s="41">
        <v>2.3261379999999998</v>
      </c>
      <c r="P87" s="41">
        <v>2.3857110000000001</v>
      </c>
      <c r="Q87" s="41">
        <v>2.443873</v>
      </c>
      <c r="R87" s="41">
        <v>2.4845090000000001</v>
      </c>
      <c r="S87" s="41">
        <v>2.5481919999999998</v>
      </c>
      <c r="T87" s="41">
        <v>2.610627</v>
      </c>
      <c r="U87" s="41">
        <v>2.6805370000000002</v>
      </c>
      <c r="V87" s="41">
        <v>2.7500909999999998</v>
      </c>
      <c r="W87" s="41">
        <v>2.8488549999999999</v>
      </c>
      <c r="X87" s="41">
        <v>2.9250479999999999</v>
      </c>
      <c r="Y87" s="41">
        <v>3.0009960000000002</v>
      </c>
      <c r="Z87" s="41">
        <v>3.1322429999999999</v>
      </c>
      <c r="AA87" s="41">
        <v>3.244399</v>
      </c>
      <c r="AB87" s="41">
        <v>3.388344</v>
      </c>
      <c r="AC87" s="41">
        <v>3.4573939999999999</v>
      </c>
      <c r="AD87" s="41">
        <v>3.598347</v>
      </c>
      <c r="AE87" s="41">
        <v>3.7666230000000001</v>
      </c>
      <c r="AF87" s="41">
        <v>3.9018099999999998</v>
      </c>
      <c r="AG87" s="41">
        <v>4.0990460000000004</v>
      </c>
      <c r="AH87" s="41">
        <v>4.3995980000000001</v>
      </c>
      <c r="AI87" s="42">
        <v>3.8059999999999997E-2</v>
      </c>
      <c r="AJ87" s="10"/>
      <c r="AK87" s="9"/>
    </row>
    <row r="88" spans="1:37" ht="15" customHeight="1">
      <c r="A88" s="39" t="s">
        <v>1304</v>
      </c>
      <c r="B88" s="40" t="s">
        <v>1133</v>
      </c>
      <c r="C88" s="41">
        <v>2.667821</v>
      </c>
      <c r="D88" s="41">
        <v>2.7060499999999998</v>
      </c>
      <c r="E88" s="41">
        <v>2.7755269999999999</v>
      </c>
      <c r="F88" s="41">
        <v>2.8455910000000002</v>
      </c>
      <c r="G88" s="41">
        <v>2.902895</v>
      </c>
      <c r="H88" s="41">
        <v>2.9293480000000001</v>
      </c>
      <c r="I88" s="41">
        <v>3.0289929999999998</v>
      </c>
      <c r="J88" s="41">
        <v>3.1253880000000001</v>
      </c>
      <c r="K88" s="41">
        <v>3.2383690000000001</v>
      </c>
      <c r="L88" s="41">
        <v>3.331969</v>
      </c>
      <c r="M88" s="41">
        <v>3.4556819999999999</v>
      </c>
      <c r="N88" s="41">
        <v>3.6448360000000002</v>
      </c>
      <c r="O88" s="41">
        <v>3.7523170000000001</v>
      </c>
      <c r="P88" s="41">
        <v>3.8685320000000001</v>
      </c>
      <c r="Q88" s="41">
        <v>4.0235690000000002</v>
      </c>
      <c r="R88" s="41">
        <v>4.1759110000000002</v>
      </c>
      <c r="S88" s="41">
        <v>4.3103109999999996</v>
      </c>
      <c r="T88" s="41">
        <v>4.4570819999999998</v>
      </c>
      <c r="U88" s="41">
        <v>4.5693549999999998</v>
      </c>
      <c r="V88" s="41">
        <v>4.7219939999999996</v>
      </c>
      <c r="W88" s="41">
        <v>4.8915930000000003</v>
      </c>
      <c r="X88" s="41">
        <v>5.017957</v>
      </c>
      <c r="Y88" s="41">
        <v>5.1675750000000003</v>
      </c>
      <c r="Z88" s="41">
        <v>5.3669890000000002</v>
      </c>
      <c r="AA88" s="41">
        <v>5.534224</v>
      </c>
      <c r="AB88" s="41">
        <v>5.7070990000000004</v>
      </c>
      <c r="AC88" s="41">
        <v>5.9165520000000003</v>
      </c>
      <c r="AD88" s="41">
        <v>6.0750549999999999</v>
      </c>
      <c r="AE88" s="41">
        <v>6.3294639999999998</v>
      </c>
      <c r="AF88" s="41">
        <v>6.5596120000000004</v>
      </c>
      <c r="AG88" s="41">
        <v>6.7802309999999997</v>
      </c>
      <c r="AH88" s="41">
        <v>6.9964599999999999</v>
      </c>
      <c r="AI88" s="42">
        <v>3.159E-2</v>
      </c>
      <c r="AJ88" s="10"/>
      <c r="AK88" s="9"/>
    </row>
    <row r="89" spans="1:37" ht="15" customHeight="1">
      <c r="A89" s="39" t="s">
        <v>1305</v>
      </c>
      <c r="B89" s="40" t="s">
        <v>1135</v>
      </c>
      <c r="C89" s="41">
        <v>1.976542</v>
      </c>
      <c r="D89" s="41">
        <v>1.9982610000000001</v>
      </c>
      <c r="E89" s="41">
        <v>2.050351</v>
      </c>
      <c r="F89" s="41">
        <v>2.1319680000000001</v>
      </c>
      <c r="G89" s="41">
        <v>2.1996869999999999</v>
      </c>
      <c r="H89" s="41">
        <v>2.3103929999999999</v>
      </c>
      <c r="I89" s="41">
        <v>2.374072</v>
      </c>
      <c r="J89" s="41">
        <v>2.5023780000000002</v>
      </c>
      <c r="K89" s="41">
        <v>2.5669780000000002</v>
      </c>
      <c r="L89" s="41">
        <v>2.707945</v>
      </c>
      <c r="M89" s="41">
        <v>2.808605</v>
      </c>
      <c r="N89" s="41">
        <v>2.915994</v>
      </c>
      <c r="O89" s="41">
        <v>3.0442040000000001</v>
      </c>
      <c r="P89" s="41">
        <v>3.1436389999999999</v>
      </c>
      <c r="Q89" s="41">
        <v>3.2873640000000002</v>
      </c>
      <c r="R89" s="41">
        <v>3.4131230000000001</v>
      </c>
      <c r="S89" s="41">
        <v>3.5401600000000002</v>
      </c>
      <c r="T89" s="41">
        <v>3.6668769999999999</v>
      </c>
      <c r="U89" s="41">
        <v>3.7975400000000001</v>
      </c>
      <c r="V89" s="41">
        <v>3.9254180000000001</v>
      </c>
      <c r="W89" s="41">
        <v>4.0722579999999997</v>
      </c>
      <c r="X89" s="41">
        <v>4.1831820000000004</v>
      </c>
      <c r="Y89" s="41">
        <v>4.3341979999999998</v>
      </c>
      <c r="Z89" s="41">
        <v>4.5212760000000003</v>
      </c>
      <c r="AA89" s="41">
        <v>4.6733549999999999</v>
      </c>
      <c r="AB89" s="41">
        <v>4.838457</v>
      </c>
      <c r="AC89" s="41">
        <v>5.0564090000000004</v>
      </c>
      <c r="AD89" s="41">
        <v>5.1895870000000004</v>
      </c>
      <c r="AE89" s="41">
        <v>5.4232889999999996</v>
      </c>
      <c r="AF89" s="41">
        <v>5.6471609999999997</v>
      </c>
      <c r="AG89" s="41">
        <v>5.854228</v>
      </c>
      <c r="AH89" s="41">
        <v>6.023002</v>
      </c>
      <c r="AI89" s="42">
        <v>3.6596999999999998E-2</v>
      </c>
      <c r="AJ89" s="10"/>
      <c r="AK89" s="9"/>
    </row>
    <row r="90" spans="1:37" ht="15" customHeight="1">
      <c r="A90" s="39" t="s">
        <v>1306</v>
      </c>
      <c r="B90" s="40" t="s">
        <v>1137</v>
      </c>
      <c r="C90" s="41">
        <v>3.0399669999999999</v>
      </c>
      <c r="D90" s="41">
        <v>3.0059870000000002</v>
      </c>
      <c r="E90" s="41">
        <v>3.0956570000000001</v>
      </c>
      <c r="F90" s="41">
        <v>3.222343</v>
      </c>
      <c r="G90" s="41">
        <v>3.3196910000000002</v>
      </c>
      <c r="H90" s="41">
        <v>3.4566119999999998</v>
      </c>
      <c r="I90" s="41">
        <v>3.5560200000000002</v>
      </c>
      <c r="J90" s="41">
        <v>3.7062759999999999</v>
      </c>
      <c r="K90" s="41">
        <v>3.8046549999999999</v>
      </c>
      <c r="L90" s="41">
        <v>3.9555120000000001</v>
      </c>
      <c r="M90" s="41">
        <v>4.0873330000000001</v>
      </c>
      <c r="N90" s="41">
        <v>4.2693009999999996</v>
      </c>
      <c r="O90" s="41">
        <v>4.4151480000000003</v>
      </c>
      <c r="P90" s="41">
        <v>4.5455829999999997</v>
      </c>
      <c r="Q90" s="41">
        <v>4.7211290000000004</v>
      </c>
      <c r="R90" s="41">
        <v>4.8624729999999996</v>
      </c>
      <c r="S90" s="41">
        <v>5.0130429999999997</v>
      </c>
      <c r="T90" s="41">
        <v>5.17509</v>
      </c>
      <c r="U90" s="41">
        <v>5.327299</v>
      </c>
      <c r="V90" s="41">
        <v>5.4913749999999997</v>
      </c>
      <c r="W90" s="41">
        <v>5.6634120000000001</v>
      </c>
      <c r="X90" s="41">
        <v>5.7890670000000002</v>
      </c>
      <c r="Y90" s="41">
        <v>5.9583969999999997</v>
      </c>
      <c r="Z90" s="41">
        <v>6.1844669999999997</v>
      </c>
      <c r="AA90" s="41">
        <v>6.3672570000000004</v>
      </c>
      <c r="AB90" s="41">
        <v>6.5643739999999999</v>
      </c>
      <c r="AC90" s="41">
        <v>6.8115069999999998</v>
      </c>
      <c r="AD90" s="41">
        <v>6.9771140000000003</v>
      </c>
      <c r="AE90" s="41">
        <v>7.2148909999999997</v>
      </c>
      <c r="AF90" s="41">
        <v>7.456753</v>
      </c>
      <c r="AG90" s="41">
        <v>7.6890229999999997</v>
      </c>
      <c r="AH90" s="41">
        <v>7.920509</v>
      </c>
      <c r="AI90" s="42">
        <v>3.1372999999999998E-2</v>
      </c>
      <c r="AJ90" s="10"/>
      <c r="AK90" s="9"/>
    </row>
    <row r="91" spans="1:37" ht="15" customHeight="1">
      <c r="A91" s="39" t="s">
        <v>1307</v>
      </c>
      <c r="B91" s="40" t="s">
        <v>1112</v>
      </c>
      <c r="C91" s="41">
        <v>1.433724</v>
      </c>
      <c r="D91" s="41">
        <v>1.620679</v>
      </c>
      <c r="E91" s="41">
        <v>1.637114</v>
      </c>
      <c r="F91" s="41">
        <v>1.640909</v>
      </c>
      <c r="G91" s="41">
        <v>1.4706399999999999</v>
      </c>
      <c r="H91" s="41">
        <v>1.553995</v>
      </c>
      <c r="I91" s="41">
        <v>1.632023</v>
      </c>
      <c r="J91" s="41">
        <v>1.784637</v>
      </c>
      <c r="K91" s="41">
        <v>1.9736469999999999</v>
      </c>
      <c r="L91" s="41">
        <v>2.0907480000000001</v>
      </c>
      <c r="M91" s="41">
        <v>2.1946050000000001</v>
      </c>
      <c r="N91" s="41">
        <v>2.137384</v>
      </c>
      <c r="O91" s="41">
        <v>2.2297199999999999</v>
      </c>
      <c r="P91" s="41">
        <v>2.2924730000000002</v>
      </c>
      <c r="Q91" s="41">
        <v>2.3963079999999999</v>
      </c>
      <c r="R91" s="41">
        <v>2.4766430000000001</v>
      </c>
      <c r="S91" s="41">
        <v>2.6818080000000002</v>
      </c>
      <c r="T91" s="41">
        <v>2.8370570000000002</v>
      </c>
      <c r="U91" s="41">
        <v>2.921459</v>
      </c>
      <c r="V91" s="41">
        <v>3.1185809999999998</v>
      </c>
      <c r="W91" s="41">
        <v>3.226299</v>
      </c>
      <c r="X91" s="41">
        <v>3.341259</v>
      </c>
      <c r="Y91" s="41">
        <v>3.444963</v>
      </c>
      <c r="Z91" s="41">
        <v>3.5305059999999999</v>
      </c>
      <c r="AA91" s="41">
        <v>3.778613</v>
      </c>
      <c r="AB91" s="41">
        <v>3.9342999999999999</v>
      </c>
      <c r="AC91" s="41">
        <v>4.0344360000000004</v>
      </c>
      <c r="AD91" s="41">
        <v>4.3051399999999997</v>
      </c>
      <c r="AE91" s="41">
        <v>4.4939549999999997</v>
      </c>
      <c r="AF91" s="41">
        <v>4.664739</v>
      </c>
      <c r="AG91" s="41">
        <v>4.8382430000000003</v>
      </c>
      <c r="AH91" s="41">
        <v>4.7847020000000002</v>
      </c>
      <c r="AI91" s="42">
        <v>3.9641000000000003E-2</v>
      </c>
      <c r="AJ91" s="10"/>
      <c r="AK91" s="9"/>
    </row>
    <row r="93" spans="1:37" ht="15" customHeight="1">
      <c r="B93" s="27" t="s">
        <v>1275</v>
      </c>
    </row>
    <row r="94" spans="1:37" ht="15" customHeight="1">
      <c r="A94" s="39" t="s">
        <v>1308</v>
      </c>
      <c r="B94" s="40" t="s">
        <v>1103</v>
      </c>
      <c r="C94" s="41">
        <v>3.0106920000000001</v>
      </c>
      <c r="D94" s="41">
        <v>3.0011369999999999</v>
      </c>
      <c r="E94" s="41">
        <v>2.9680759999999999</v>
      </c>
      <c r="F94" s="41">
        <v>2.9577930000000001</v>
      </c>
      <c r="G94" s="41">
        <v>2.927082</v>
      </c>
      <c r="H94" s="41">
        <v>2.9311600000000002</v>
      </c>
      <c r="I94" s="41">
        <v>2.8924789999999998</v>
      </c>
      <c r="J94" s="41">
        <v>2.9967450000000002</v>
      </c>
      <c r="K94" s="41">
        <v>3.0605889999999998</v>
      </c>
      <c r="L94" s="41">
        <v>3.184205</v>
      </c>
      <c r="M94" s="41">
        <v>3.2934679999999998</v>
      </c>
      <c r="N94" s="41">
        <v>3.3879959999999998</v>
      </c>
      <c r="O94" s="41">
        <v>3.4964569999999999</v>
      </c>
      <c r="P94" s="41">
        <v>3.601807</v>
      </c>
      <c r="Q94" s="41">
        <v>3.753063</v>
      </c>
      <c r="R94" s="41">
        <v>3.882676</v>
      </c>
      <c r="S94" s="41">
        <v>4.0150170000000003</v>
      </c>
      <c r="T94" s="41">
        <v>4.1593900000000001</v>
      </c>
      <c r="U94" s="41">
        <v>4.2820150000000003</v>
      </c>
      <c r="V94" s="41">
        <v>4.3982859999999997</v>
      </c>
      <c r="W94" s="41">
        <v>4.5506520000000004</v>
      </c>
      <c r="X94" s="41">
        <v>4.6633269999999998</v>
      </c>
      <c r="Y94" s="41">
        <v>4.8143969999999996</v>
      </c>
      <c r="Z94" s="41">
        <v>5.0126609999999996</v>
      </c>
      <c r="AA94" s="41">
        <v>5.1656199999999997</v>
      </c>
      <c r="AB94" s="41">
        <v>5.3320259999999999</v>
      </c>
      <c r="AC94" s="41">
        <v>5.5570719999999998</v>
      </c>
      <c r="AD94" s="41">
        <v>5.7110409999999998</v>
      </c>
      <c r="AE94" s="41">
        <v>5.9456090000000001</v>
      </c>
      <c r="AF94" s="41">
        <v>6.1855960000000003</v>
      </c>
      <c r="AG94" s="41">
        <v>6.4027320000000003</v>
      </c>
      <c r="AH94" s="41">
        <v>6.602055</v>
      </c>
      <c r="AI94" s="42">
        <v>2.5652999999999999E-2</v>
      </c>
      <c r="AJ94" s="10"/>
      <c r="AK94" s="9"/>
    </row>
    <row r="95" spans="1:37" ht="15" customHeight="1">
      <c r="A95" s="39" t="s">
        <v>1309</v>
      </c>
      <c r="B95" s="40" t="s">
        <v>1112</v>
      </c>
      <c r="C95" s="41">
        <v>1.8562190000000001</v>
      </c>
      <c r="D95" s="41">
        <v>1.771668</v>
      </c>
      <c r="E95" s="41">
        <v>2.0991300000000002</v>
      </c>
      <c r="F95" s="41">
        <v>2.1564559999999999</v>
      </c>
      <c r="G95" s="41">
        <v>2.1973660000000002</v>
      </c>
      <c r="H95" s="41">
        <v>2.2655050000000001</v>
      </c>
      <c r="I95" s="41">
        <v>2.3474979999999999</v>
      </c>
      <c r="J95" s="41">
        <v>2.4231449999999999</v>
      </c>
      <c r="K95" s="41">
        <v>2.5334099999999999</v>
      </c>
      <c r="L95" s="41">
        <v>2.5964879999999999</v>
      </c>
      <c r="M95" s="41">
        <v>2.7319079999999998</v>
      </c>
      <c r="N95" s="41">
        <v>2.8371810000000002</v>
      </c>
      <c r="O95" s="41">
        <v>2.9535130000000001</v>
      </c>
      <c r="P95" s="41">
        <v>3.0478420000000002</v>
      </c>
      <c r="Q95" s="41">
        <v>3.170223</v>
      </c>
      <c r="R95" s="41">
        <v>3.273936</v>
      </c>
      <c r="S95" s="41">
        <v>3.3904139999999998</v>
      </c>
      <c r="T95" s="41">
        <v>3.5063620000000002</v>
      </c>
      <c r="U95" s="41">
        <v>3.6257269999999999</v>
      </c>
      <c r="V95" s="41">
        <v>3.746734</v>
      </c>
      <c r="W95" s="41">
        <v>3.8849529999999999</v>
      </c>
      <c r="X95" s="41">
        <v>4.0235599999999998</v>
      </c>
      <c r="Y95" s="41">
        <v>4.1419899999999998</v>
      </c>
      <c r="Z95" s="41">
        <v>4.28017</v>
      </c>
      <c r="AA95" s="41">
        <v>4.3869680000000004</v>
      </c>
      <c r="AB95" s="41">
        <v>4.4840260000000001</v>
      </c>
      <c r="AC95" s="41">
        <v>4.5623209999999998</v>
      </c>
      <c r="AD95" s="41">
        <v>4.7406180000000004</v>
      </c>
      <c r="AE95" s="41">
        <v>4.8991689999999997</v>
      </c>
      <c r="AF95" s="41">
        <v>5.0891640000000002</v>
      </c>
      <c r="AG95" s="41">
        <v>5.2830450000000004</v>
      </c>
      <c r="AH95" s="41">
        <v>5.4895329999999998</v>
      </c>
      <c r="AI95" s="42">
        <v>3.5596000000000003E-2</v>
      </c>
      <c r="AJ95" s="10"/>
      <c r="AK95" s="9"/>
    </row>
    <row r="97" spans="1:37" ht="15" customHeight="1">
      <c r="B97" s="27" t="s">
        <v>1310</v>
      </c>
    </row>
    <row r="98" spans="1:37" ht="15" customHeight="1">
      <c r="A98" s="39" t="s">
        <v>1311</v>
      </c>
      <c r="B98" s="40" t="s">
        <v>1101</v>
      </c>
      <c r="C98" s="41">
        <v>1.6912499999999999</v>
      </c>
      <c r="D98" s="41">
        <v>1.6649970000000001</v>
      </c>
      <c r="E98" s="41">
        <v>1.7412939999999999</v>
      </c>
      <c r="F98" s="41">
        <v>1.85646</v>
      </c>
      <c r="G98" s="41">
        <v>1.96061</v>
      </c>
      <c r="H98" s="41">
        <v>2.0710229999999998</v>
      </c>
      <c r="I98" s="41">
        <v>2.2076760000000002</v>
      </c>
      <c r="J98" s="41">
        <v>2.3536350000000001</v>
      </c>
      <c r="K98" s="41">
        <v>2.474224</v>
      </c>
      <c r="L98" s="41">
        <v>2.5790000000000002</v>
      </c>
      <c r="M98" s="41">
        <v>2.6685059999999998</v>
      </c>
      <c r="N98" s="41">
        <v>2.7505829999999998</v>
      </c>
      <c r="O98" s="41">
        <v>2.8171379999999999</v>
      </c>
      <c r="P98" s="41">
        <v>2.889554</v>
      </c>
      <c r="Q98" s="41">
        <v>2.9882379999999999</v>
      </c>
      <c r="R98" s="41">
        <v>3.0856880000000002</v>
      </c>
      <c r="S98" s="41">
        <v>3.1891479999999999</v>
      </c>
      <c r="T98" s="41">
        <v>3.3023500000000001</v>
      </c>
      <c r="U98" s="41">
        <v>3.4236309999999999</v>
      </c>
      <c r="V98" s="41">
        <v>3.5480049999999999</v>
      </c>
      <c r="W98" s="41">
        <v>3.6734629999999999</v>
      </c>
      <c r="X98" s="41">
        <v>3.7969539999999999</v>
      </c>
      <c r="Y98" s="41">
        <v>3.9223599999999998</v>
      </c>
      <c r="Z98" s="41">
        <v>4.0708190000000002</v>
      </c>
      <c r="AA98" s="41">
        <v>4.2129969999999997</v>
      </c>
      <c r="AB98" s="41">
        <v>4.3596120000000003</v>
      </c>
      <c r="AC98" s="41">
        <v>4.5118739999999997</v>
      </c>
      <c r="AD98" s="41">
        <v>4.6677559999999998</v>
      </c>
      <c r="AE98" s="41">
        <v>4.8433510000000002</v>
      </c>
      <c r="AF98" s="41">
        <v>5.0302179999999996</v>
      </c>
      <c r="AG98" s="41">
        <v>5.2118289999999998</v>
      </c>
      <c r="AH98" s="41">
        <v>5.394088</v>
      </c>
      <c r="AI98" s="42">
        <v>3.8122999999999997E-2</v>
      </c>
      <c r="AJ98" s="10"/>
      <c r="AK98" s="9"/>
    </row>
    <row r="99" spans="1:37" ht="15" customHeight="1">
      <c r="A99" s="39" t="s">
        <v>1312</v>
      </c>
      <c r="B99" s="40" t="s">
        <v>1133</v>
      </c>
      <c r="C99" s="41">
        <v>2.6656010000000001</v>
      </c>
      <c r="D99" s="41">
        <v>2.7043789999999999</v>
      </c>
      <c r="E99" s="41">
        <v>2.7743220000000002</v>
      </c>
      <c r="F99" s="41">
        <v>2.8448889999999998</v>
      </c>
      <c r="G99" s="41">
        <v>2.9028149999999999</v>
      </c>
      <c r="H99" s="41">
        <v>2.9300290000000002</v>
      </c>
      <c r="I99" s="41">
        <v>3.0304350000000002</v>
      </c>
      <c r="J99" s="41">
        <v>3.127014</v>
      </c>
      <c r="K99" s="41">
        <v>3.240094</v>
      </c>
      <c r="L99" s="41">
        <v>3.3338770000000002</v>
      </c>
      <c r="M99" s="41">
        <v>3.4577010000000001</v>
      </c>
      <c r="N99" s="41">
        <v>3.6470060000000002</v>
      </c>
      <c r="O99" s="41">
        <v>3.7546599999999999</v>
      </c>
      <c r="P99" s="41">
        <v>3.8710239999999998</v>
      </c>
      <c r="Q99" s="41">
        <v>4.0262599999999997</v>
      </c>
      <c r="R99" s="41">
        <v>4.1787080000000003</v>
      </c>
      <c r="S99" s="41">
        <v>4.313313</v>
      </c>
      <c r="T99" s="41">
        <v>4.4601639999999998</v>
      </c>
      <c r="U99" s="41">
        <v>4.5725769999999999</v>
      </c>
      <c r="V99" s="41">
        <v>4.725333</v>
      </c>
      <c r="W99" s="41">
        <v>4.8949930000000004</v>
      </c>
      <c r="X99" s="41">
        <v>5.0215009999999998</v>
      </c>
      <c r="Y99" s="41">
        <v>5.1712470000000001</v>
      </c>
      <c r="Z99" s="41">
        <v>5.3707570000000002</v>
      </c>
      <c r="AA99" s="41">
        <v>5.5381150000000003</v>
      </c>
      <c r="AB99" s="41">
        <v>5.711087</v>
      </c>
      <c r="AC99" s="41">
        <v>5.9205449999999997</v>
      </c>
      <c r="AD99" s="41">
        <v>6.0792950000000001</v>
      </c>
      <c r="AE99" s="41">
        <v>6.333634</v>
      </c>
      <c r="AF99" s="41">
        <v>6.5638899999999998</v>
      </c>
      <c r="AG99" s="41">
        <v>6.784599</v>
      </c>
      <c r="AH99" s="41">
        <v>7.000985</v>
      </c>
      <c r="AI99" s="42">
        <v>3.1639E-2</v>
      </c>
      <c r="AJ99" s="10"/>
      <c r="AK99" s="9"/>
    </row>
    <row r="100" spans="1:37" ht="15" customHeight="1">
      <c r="A100" s="39" t="s">
        <v>1313</v>
      </c>
      <c r="B100" s="40" t="s">
        <v>1135</v>
      </c>
      <c r="C100" s="41">
        <v>1.976542</v>
      </c>
      <c r="D100" s="41">
        <v>1.9982610000000001</v>
      </c>
      <c r="E100" s="41">
        <v>2.050351</v>
      </c>
      <c r="F100" s="41">
        <v>2.1319680000000001</v>
      </c>
      <c r="G100" s="41">
        <v>2.1996869999999999</v>
      </c>
      <c r="H100" s="41">
        <v>2.3103929999999999</v>
      </c>
      <c r="I100" s="41">
        <v>2.374072</v>
      </c>
      <c r="J100" s="41">
        <v>2.5023780000000002</v>
      </c>
      <c r="K100" s="41">
        <v>2.5669780000000002</v>
      </c>
      <c r="L100" s="41">
        <v>2.707945</v>
      </c>
      <c r="M100" s="41">
        <v>2.808605</v>
      </c>
      <c r="N100" s="41">
        <v>2.915994</v>
      </c>
      <c r="O100" s="41">
        <v>3.0442040000000001</v>
      </c>
      <c r="P100" s="41">
        <v>3.1436389999999999</v>
      </c>
      <c r="Q100" s="41">
        <v>3.2873640000000002</v>
      </c>
      <c r="R100" s="41">
        <v>3.4131230000000001</v>
      </c>
      <c r="S100" s="41">
        <v>3.5401600000000002</v>
      </c>
      <c r="T100" s="41">
        <v>3.6668769999999999</v>
      </c>
      <c r="U100" s="41">
        <v>3.7975400000000001</v>
      </c>
      <c r="V100" s="41">
        <v>3.9254180000000001</v>
      </c>
      <c r="W100" s="41">
        <v>4.0722579999999997</v>
      </c>
      <c r="X100" s="41">
        <v>4.1831820000000004</v>
      </c>
      <c r="Y100" s="41">
        <v>4.3341979999999998</v>
      </c>
      <c r="Z100" s="41">
        <v>4.5212760000000003</v>
      </c>
      <c r="AA100" s="41">
        <v>4.6733549999999999</v>
      </c>
      <c r="AB100" s="41">
        <v>4.838457</v>
      </c>
      <c r="AC100" s="41">
        <v>5.0564090000000004</v>
      </c>
      <c r="AD100" s="41">
        <v>5.1895870000000004</v>
      </c>
      <c r="AE100" s="41">
        <v>5.4232889999999996</v>
      </c>
      <c r="AF100" s="41">
        <v>5.6471609999999997</v>
      </c>
      <c r="AG100" s="41">
        <v>5.854228</v>
      </c>
      <c r="AH100" s="41">
        <v>6.023002</v>
      </c>
      <c r="AI100" s="42">
        <v>3.6596999999999998E-2</v>
      </c>
      <c r="AJ100" s="10"/>
      <c r="AK100" s="9"/>
    </row>
    <row r="101" spans="1:37" ht="15" customHeight="1">
      <c r="A101" s="39" t="s">
        <v>1314</v>
      </c>
      <c r="B101" s="40" t="s">
        <v>1103</v>
      </c>
      <c r="C101" s="41">
        <v>3.0324309999999999</v>
      </c>
      <c r="D101" s="41">
        <v>3.0043989999999998</v>
      </c>
      <c r="E101" s="41">
        <v>3.0742180000000001</v>
      </c>
      <c r="F101" s="41">
        <v>3.180539</v>
      </c>
      <c r="G101" s="41">
        <v>3.2575530000000001</v>
      </c>
      <c r="H101" s="41">
        <v>3.3723869999999998</v>
      </c>
      <c r="I101" s="41">
        <v>3.4483980000000001</v>
      </c>
      <c r="J101" s="41">
        <v>3.5943770000000002</v>
      </c>
      <c r="K101" s="41">
        <v>3.6885789999999998</v>
      </c>
      <c r="L101" s="41">
        <v>3.8353969999999999</v>
      </c>
      <c r="M101" s="41">
        <v>3.9626220000000001</v>
      </c>
      <c r="N101" s="41">
        <v>4.1204919999999996</v>
      </c>
      <c r="O101" s="41">
        <v>4.2618580000000001</v>
      </c>
      <c r="P101" s="41">
        <v>4.3869049999999996</v>
      </c>
      <c r="Q101" s="41">
        <v>4.5554649999999999</v>
      </c>
      <c r="R101" s="41">
        <v>4.6917910000000003</v>
      </c>
      <c r="S101" s="41">
        <v>4.8379450000000004</v>
      </c>
      <c r="T101" s="41">
        <v>4.9942029999999997</v>
      </c>
      <c r="U101" s="41">
        <v>5.1396829999999998</v>
      </c>
      <c r="V101" s="41">
        <v>5.2973590000000002</v>
      </c>
      <c r="W101" s="41">
        <v>5.4649229999999998</v>
      </c>
      <c r="X101" s="41">
        <v>5.5862220000000002</v>
      </c>
      <c r="Y101" s="41">
        <v>5.7520160000000002</v>
      </c>
      <c r="Z101" s="41">
        <v>5.9719680000000004</v>
      </c>
      <c r="AA101" s="41">
        <v>6.1501409999999996</v>
      </c>
      <c r="AB101" s="41">
        <v>6.3395000000000001</v>
      </c>
      <c r="AC101" s="41">
        <v>6.5811630000000001</v>
      </c>
      <c r="AD101" s="41">
        <v>6.7410180000000004</v>
      </c>
      <c r="AE101" s="41">
        <v>6.973878</v>
      </c>
      <c r="AF101" s="41">
        <v>7.210763</v>
      </c>
      <c r="AG101" s="41">
        <v>7.4360210000000002</v>
      </c>
      <c r="AH101" s="41">
        <v>7.6601559999999997</v>
      </c>
      <c r="AI101" s="42">
        <v>3.0343999999999999E-2</v>
      </c>
      <c r="AJ101" s="10"/>
      <c r="AK101" s="9"/>
    </row>
    <row r="102" spans="1:37" ht="15" customHeight="1">
      <c r="A102" s="39" t="s">
        <v>1315</v>
      </c>
      <c r="B102" s="40" t="s">
        <v>1316</v>
      </c>
      <c r="C102" s="43">
        <v>61.300182</v>
      </c>
      <c r="D102" s="43">
        <v>65.643226999999996</v>
      </c>
      <c r="E102" s="43">
        <v>67.779892000000004</v>
      </c>
      <c r="F102" s="43">
        <v>68.818473999999995</v>
      </c>
      <c r="G102" s="43">
        <v>63.631751999999999</v>
      </c>
      <c r="H102" s="43">
        <v>67.713584999999995</v>
      </c>
      <c r="I102" s="43">
        <v>71.586922000000001</v>
      </c>
      <c r="J102" s="43">
        <v>77.572952000000001</v>
      </c>
      <c r="K102" s="43">
        <v>85.144852</v>
      </c>
      <c r="L102" s="43">
        <v>89.729218000000003</v>
      </c>
      <c r="M102" s="43">
        <v>94.305488999999994</v>
      </c>
      <c r="N102" s="43">
        <v>92.658989000000005</v>
      </c>
      <c r="O102" s="43">
        <v>96.706588999999994</v>
      </c>
      <c r="P102" s="43">
        <v>99.460648000000006</v>
      </c>
      <c r="Q102" s="43">
        <v>103.898178</v>
      </c>
      <c r="R102" s="43">
        <v>107.31951100000001</v>
      </c>
      <c r="S102" s="43">
        <v>115.414024</v>
      </c>
      <c r="T102" s="43">
        <v>121.84375</v>
      </c>
      <c r="U102" s="43">
        <v>125.57547</v>
      </c>
      <c r="V102" s="43">
        <v>133.360962</v>
      </c>
      <c r="W102" s="43">
        <v>138.10884100000001</v>
      </c>
      <c r="X102" s="43">
        <v>143.217163</v>
      </c>
      <c r="Y102" s="43">
        <v>147.663116</v>
      </c>
      <c r="Z102" s="43">
        <v>151.63415499999999</v>
      </c>
      <c r="AA102" s="43">
        <v>161.201447</v>
      </c>
      <c r="AB102" s="43">
        <v>167.51144400000001</v>
      </c>
      <c r="AC102" s="43">
        <v>171.621689</v>
      </c>
      <c r="AD102" s="43">
        <v>182.57801799999999</v>
      </c>
      <c r="AE102" s="43">
        <v>190.156845</v>
      </c>
      <c r="AF102" s="43">
        <v>197.337906</v>
      </c>
      <c r="AG102" s="43">
        <v>204.71580499999999</v>
      </c>
      <c r="AH102" s="43">
        <v>204.29333500000001</v>
      </c>
      <c r="AI102" s="42">
        <v>3.9594999999999998E-2</v>
      </c>
      <c r="AJ102" s="10"/>
      <c r="AK102" s="9"/>
    </row>
    <row r="103" spans="1:37" ht="15" customHeight="1">
      <c r="A103" s="39" t="s">
        <v>1317</v>
      </c>
      <c r="B103" s="27" t="s">
        <v>1287</v>
      </c>
      <c r="C103" s="37">
        <v>2.366549</v>
      </c>
      <c r="D103" s="37">
        <v>2.3518180000000002</v>
      </c>
      <c r="E103" s="37">
        <v>2.4071929999999999</v>
      </c>
      <c r="F103" s="37">
        <v>2.479009</v>
      </c>
      <c r="G103" s="37">
        <v>2.5244599999999999</v>
      </c>
      <c r="H103" s="37">
        <v>2.5776159999999999</v>
      </c>
      <c r="I103" s="37">
        <v>2.658264</v>
      </c>
      <c r="J103" s="37">
        <v>2.7620149999999999</v>
      </c>
      <c r="K103" s="37">
        <v>2.8501159999999999</v>
      </c>
      <c r="L103" s="37">
        <v>2.9453960000000001</v>
      </c>
      <c r="M103" s="37">
        <v>3.043364</v>
      </c>
      <c r="N103" s="37">
        <v>3.1703939999999999</v>
      </c>
      <c r="O103" s="37">
        <v>3.2648239999999999</v>
      </c>
      <c r="P103" s="37">
        <v>3.3575840000000001</v>
      </c>
      <c r="Q103" s="37">
        <v>3.4866130000000002</v>
      </c>
      <c r="R103" s="37">
        <v>3.6050469999999999</v>
      </c>
      <c r="S103" s="37">
        <v>3.7189939999999999</v>
      </c>
      <c r="T103" s="37">
        <v>3.8434979999999999</v>
      </c>
      <c r="U103" s="37">
        <v>3.9493520000000002</v>
      </c>
      <c r="V103" s="37">
        <v>4.0776510000000004</v>
      </c>
      <c r="W103" s="37">
        <v>4.2156609999999999</v>
      </c>
      <c r="X103" s="37">
        <v>4.3210230000000003</v>
      </c>
      <c r="Y103" s="37">
        <v>4.450628</v>
      </c>
      <c r="Z103" s="37">
        <v>4.6223179999999999</v>
      </c>
      <c r="AA103" s="37">
        <v>4.7667710000000003</v>
      </c>
      <c r="AB103" s="37">
        <v>4.9177559999999998</v>
      </c>
      <c r="AC103" s="37">
        <v>5.1010900000000001</v>
      </c>
      <c r="AD103" s="37">
        <v>5.2370789999999996</v>
      </c>
      <c r="AE103" s="37">
        <v>5.4478390000000001</v>
      </c>
      <c r="AF103" s="37">
        <v>5.6464119999999998</v>
      </c>
      <c r="AG103" s="37">
        <v>5.8332639999999998</v>
      </c>
      <c r="AH103" s="37">
        <v>6.0122609999999996</v>
      </c>
      <c r="AI103" s="31">
        <v>3.0533000000000001E-2</v>
      </c>
      <c r="AJ103" s="37"/>
      <c r="AK103" s="31"/>
    </row>
    <row r="104" spans="1:37" ht="15" customHeight="1" thickBot="1"/>
    <row r="105" spans="1:37" ht="15" customHeight="1">
      <c r="B105" s="384" t="s">
        <v>1318</v>
      </c>
      <c r="C105" s="384"/>
      <c r="D105" s="384"/>
      <c r="E105" s="384"/>
      <c r="F105" s="384"/>
      <c r="G105" s="384"/>
      <c r="H105" s="384"/>
      <c r="I105" s="384"/>
      <c r="J105" s="384"/>
      <c r="K105" s="384"/>
      <c r="L105" s="384"/>
      <c r="M105" s="384"/>
      <c r="N105" s="384"/>
      <c r="O105" s="384"/>
      <c r="P105" s="384"/>
      <c r="Q105" s="384"/>
      <c r="R105" s="384"/>
      <c r="S105" s="384"/>
      <c r="T105" s="384"/>
      <c r="U105" s="384"/>
      <c r="V105" s="384"/>
      <c r="W105" s="384"/>
      <c r="X105" s="384"/>
      <c r="Y105" s="384"/>
      <c r="Z105" s="384"/>
      <c r="AA105" s="384"/>
      <c r="AB105" s="384"/>
      <c r="AC105" s="384"/>
      <c r="AD105" s="384"/>
      <c r="AE105" s="384"/>
      <c r="AF105" s="384"/>
      <c r="AG105" s="384"/>
      <c r="AH105" s="384"/>
      <c r="AI105" s="384"/>
      <c r="AJ105" s="32"/>
      <c r="AK105" s="32"/>
    </row>
    <row r="106" spans="1:37" ht="15" customHeight="1">
      <c r="B106" s="38" t="s">
        <v>1319</v>
      </c>
    </row>
    <row r="107" spans="1:37" ht="15" customHeight="1">
      <c r="B107" s="38" t="s">
        <v>1320</v>
      </c>
    </row>
    <row r="108" spans="1:37" ht="15" customHeight="1">
      <c r="B108" s="38" t="s">
        <v>1321</v>
      </c>
    </row>
    <row r="109" spans="1:37" ht="15" customHeight="1">
      <c r="B109" s="38" t="s">
        <v>1229</v>
      </c>
    </row>
    <row r="110" spans="1:37" ht="15" customHeight="1">
      <c r="B110" s="38" t="s">
        <v>1322</v>
      </c>
    </row>
    <row r="111" spans="1:37" ht="15" customHeight="1">
      <c r="B111" s="38" t="s">
        <v>1231</v>
      </c>
    </row>
    <row r="112" spans="1:37" ht="15" customHeight="1">
      <c r="B112" s="38" t="s">
        <v>1323</v>
      </c>
    </row>
    <row r="113" spans="2:2" ht="15" customHeight="1">
      <c r="B113" s="38" t="s">
        <v>1324</v>
      </c>
    </row>
    <row r="114" spans="2:2" ht="15" customHeight="1">
      <c r="B114" s="38" t="s">
        <v>1238</v>
      </c>
    </row>
    <row r="115" spans="2:2" ht="15" customHeight="1">
      <c r="B115" s="38" t="s">
        <v>1239</v>
      </c>
    </row>
    <row r="116" spans="2:2" ht="15" customHeight="1">
      <c r="B116" s="38"/>
    </row>
    <row r="117" spans="2:2" ht="15" customHeight="1">
      <c r="B117" s="38"/>
    </row>
    <row r="118" spans="2:2" ht="15" customHeight="1">
      <c r="B118" s="38"/>
    </row>
    <row r="119" spans="2:2" ht="15" customHeight="1">
      <c r="B119" s="38"/>
    </row>
    <row r="120" spans="2:2" ht="15" customHeight="1">
      <c r="B120" s="38"/>
    </row>
    <row r="121" spans="2:2" ht="15" customHeight="1">
      <c r="B121" s="38"/>
    </row>
    <row r="122" spans="2:2" ht="15" customHeight="1">
      <c r="B122" s="38"/>
    </row>
    <row r="123" spans="2:2" ht="15" customHeight="1">
      <c r="B123" s="38"/>
    </row>
    <row r="124" spans="2:2" ht="15" customHeight="1">
      <c r="B124" s="38"/>
    </row>
  </sheetData>
  <mergeCells count="1">
    <mergeCell ref="B105:AI105"/>
  </mergeCells>
  <pageMargins left="0.75" right="0.75" top="1" bottom="1" header="0.5" footer="0.5"/>
  <pageSetup orientation="portrait"/>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tabColor theme="8"/>
  </sheetPr>
  <dimension ref="A1:AH88"/>
  <sheetViews>
    <sheetView topLeftCell="B10" workbookViewId="0"/>
  </sheetViews>
  <sheetFormatPr defaultColWidth="9" defaultRowHeight="15"/>
  <cols>
    <col min="1" max="1" width="21" hidden="1" customWidth="1"/>
    <col min="2" max="2" width="45.7109375" customWidth="1"/>
    <col min="34" max="34" width="8.5703125" bestFit="1" customWidth="1"/>
  </cols>
  <sheetData>
    <row r="1" spans="1:34" ht="15" customHeight="1" thickBot="1">
      <c r="B1" s="24" t="s">
        <v>611</v>
      </c>
      <c r="C1" s="25">
        <v>2020</v>
      </c>
      <c r="D1" s="25">
        <v>2021</v>
      </c>
      <c r="E1" s="25">
        <v>2022</v>
      </c>
      <c r="F1" s="25">
        <v>2023</v>
      </c>
      <c r="G1" s="25">
        <v>2024</v>
      </c>
      <c r="H1" s="25">
        <v>2025</v>
      </c>
      <c r="I1" s="25">
        <v>2026</v>
      </c>
      <c r="J1" s="25">
        <v>2027</v>
      </c>
      <c r="K1" s="25">
        <v>2028</v>
      </c>
      <c r="L1" s="25">
        <v>2029</v>
      </c>
      <c r="M1" s="25">
        <v>2030</v>
      </c>
      <c r="N1" s="25">
        <v>2031</v>
      </c>
      <c r="O1" s="25">
        <v>2032</v>
      </c>
      <c r="P1" s="25">
        <v>2033</v>
      </c>
      <c r="Q1" s="25">
        <v>2034</v>
      </c>
      <c r="R1" s="25">
        <v>2035</v>
      </c>
      <c r="S1" s="25">
        <v>2036</v>
      </c>
      <c r="T1" s="25">
        <v>2037</v>
      </c>
      <c r="U1" s="25">
        <v>2038</v>
      </c>
      <c r="V1" s="25">
        <v>2039</v>
      </c>
      <c r="W1" s="25">
        <v>2040</v>
      </c>
      <c r="X1" s="25">
        <v>2041</v>
      </c>
      <c r="Y1" s="25">
        <v>2042</v>
      </c>
      <c r="Z1" s="25">
        <v>2043</v>
      </c>
      <c r="AA1" s="25">
        <v>2044</v>
      </c>
      <c r="AB1" s="25">
        <v>2045</v>
      </c>
      <c r="AC1" s="25">
        <v>2046</v>
      </c>
      <c r="AD1" s="25">
        <v>2047</v>
      </c>
      <c r="AE1" s="25">
        <v>2048</v>
      </c>
      <c r="AF1" s="25">
        <v>2049</v>
      </c>
      <c r="AG1" s="25">
        <v>2050</v>
      </c>
    </row>
    <row r="2" spans="1:34" ht="15" customHeight="1" thickTop="1"/>
    <row r="3" spans="1:34" ht="15" customHeight="1">
      <c r="C3" s="193" t="s">
        <v>612</v>
      </c>
      <c r="D3" s="193" t="s">
        <v>104</v>
      </c>
      <c r="E3" s="193"/>
      <c r="F3" s="193"/>
      <c r="G3" s="193"/>
      <c r="H3" s="193"/>
      <c r="I3" s="193"/>
    </row>
    <row r="4" spans="1:34" ht="15" customHeight="1">
      <c r="C4" s="193" t="s">
        <v>613</v>
      </c>
      <c r="D4" s="193" t="s">
        <v>614</v>
      </c>
      <c r="E4" s="193"/>
      <c r="F4" s="193"/>
      <c r="G4" s="193" t="s">
        <v>615</v>
      </c>
      <c r="H4" s="193"/>
      <c r="I4" s="193"/>
    </row>
    <row r="5" spans="1:34" ht="15" customHeight="1">
      <c r="C5" s="193" t="s">
        <v>616</v>
      </c>
      <c r="D5" s="193" t="s">
        <v>617</v>
      </c>
      <c r="E5" s="193"/>
      <c r="F5" s="193"/>
      <c r="G5" s="193"/>
      <c r="H5" s="193"/>
      <c r="I5" s="193"/>
    </row>
    <row r="6" spans="1:34" ht="15" customHeight="1">
      <c r="C6" s="193" t="s">
        <v>618</v>
      </c>
      <c r="D6" s="193"/>
      <c r="E6" s="193" t="s">
        <v>619</v>
      </c>
      <c r="F6" s="193"/>
      <c r="G6" s="193"/>
      <c r="H6" s="193"/>
      <c r="I6" s="193"/>
    </row>
    <row r="7" spans="1:34" ht="15" customHeight="1">
      <c r="C7" s="193"/>
      <c r="D7" s="193"/>
      <c r="E7" s="193"/>
      <c r="F7" s="193"/>
      <c r="G7" s="193"/>
      <c r="H7" s="193"/>
      <c r="I7" s="193"/>
    </row>
    <row r="8" spans="1:34" ht="15" customHeight="1">
      <c r="C8" s="193"/>
      <c r="D8" s="193"/>
      <c r="E8" s="193"/>
      <c r="F8" s="193"/>
      <c r="G8" s="193"/>
      <c r="H8" s="193"/>
      <c r="I8" s="193"/>
    </row>
    <row r="9" spans="1:34" ht="15" customHeight="1">
      <c r="C9" s="193"/>
      <c r="D9" s="193"/>
      <c r="E9" s="193"/>
      <c r="F9" s="193"/>
      <c r="G9" s="193"/>
      <c r="H9" s="193"/>
      <c r="I9" s="193"/>
    </row>
    <row r="10" spans="1:34" ht="15" customHeight="1">
      <c r="A10" s="14" t="s">
        <v>1325</v>
      </c>
      <c r="B10" s="26" t="s">
        <v>1326</v>
      </c>
      <c r="AH10" s="195" t="s">
        <v>622</v>
      </c>
    </row>
    <row r="11" spans="1:34" ht="15" customHeight="1">
      <c r="B11" s="24" t="s">
        <v>1327</v>
      </c>
      <c r="AH11" s="195" t="s">
        <v>624</v>
      </c>
    </row>
    <row r="12" spans="1:34" ht="15" customHeight="1">
      <c r="B12" s="24" t="s">
        <v>1243</v>
      </c>
      <c r="C12" s="2" t="s">
        <v>1243</v>
      </c>
      <c r="D12" s="2" t="s">
        <v>1243</v>
      </c>
      <c r="E12" s="2" t="s">
        <v>1243</v>
      </c>
      <c r="F12" s="2" t="s">
        <v>1243</v>
      </c>
      <c r="G12" s="2" t="s">
        <v>1243</v>
      </c>
      <c r="H12" s="2" t="s">
        <v>1243</v>
      </c>
      <c r="I12" s="2" t="s">
        <v>1243</v>
      </c>
      <c r="J12" s="2" t="s">
        <v>1243</v>
      </c>
      <c r="K12" s="2" t="s">
        <v>1243</v>
      </c>
      <c r="L12" s="2" t="s">
        <v>1243</v>
      </c>
      <c r="M12" s="2" t="s">
        <v>1243</v>
      </c>
      <c r="N12" s="2" t="s">
        <v>1243</v>
      </c>
      <c r="O12" s="2" t="s">
        <v>1243</v>
      </c>
      <c r="P12" s="2" t="s">
        <v>1243</v>
      </c>
      <c r="Q12" s="2" t="s">
        <v>1243</v>
      </c>
      <c r="R12" s="2" t="s">
        <v>1243</v>
      </c>
      <c r="S12" s="2" t="s">
        <v>1243</v>
      </c>
      <c r="T12" s="2" t="s">
        <v>1243</v>
      </c>
      <c r="U12" s="2" t="s">
        <v>1243</v>
      </c>
      <c r="V12" s="2" t="s">
        <v>1243</v>
      </c>
      <c r="W12" s="2" t="s">
        <v>1243</v>
      </c>
      <c r="X12" s="2" t="s">
        <v>1243</v>
      </c>
      <c r="Y12" s="2" t="s">
        <v>1243</v>
      </c>
      <c r="Z12" s="2" t="s">
        <v>1243</v>
      </c>
      <c r="AA12" s="2" t="s">
        <v>1243</v>
      </c>
      <c r="AB12" s="2" t="s">
        <v>1243</v>
      </c>
      <c r="AC12" s="2" t="s">
        <v>1243</v>
      </c>
      <c r="AD12" s="2" t="s">
        <v>1243</v>
      </c>
      <c r="AE12" s="2" t="s">
        <v>1243</v>
      </c>
      <c r="AF12" s="2" t="s">
        <v>1243</v>
      </c>
      <c r="AG12" s="2" t="s">
        <v>1243</v>
      </c>
      <c r="AH12" s="195" t="s">
        <v>625</v>
      </c>
    </row>
    <row r="13" spans="1:34" ht="15" customHeight="1" thickBot="1">
      <c r="B13" s="25" t="s">
        <v>1328</v>
      </c>
      <c r="C13" s="25">
        <v>2020</v>
      </c>
      <c r="D13" s="25">
        <v>2021</v>
      </c>
      <c r="E13" s="25">
        <v>2022</v>
      </c>
      <c r="F13" s="25">
        <v>2023</v>
      </c>
      <c r="G13" s="25">
        <v>2024</v>
      </c>
      <c r="H13" s="25">
        <v>2025</v>
      </c>
      <c r="I13" s="25">
        <v>2026</v>
      </c>
      <c r="J13" s="25">
        <v>2027</v>
      </c>
      <c r="K13" s="25">
        <v>2028</v>
      </c>
      <c r="L13" s="25">
        <v>2029</v>
      </c>
      <c r="M13" s="25">
        <v>2030</v>
      </c>
      <c r="N13" s="25">
        <v>2031</v>
      </c>
      <c r="O13" s="25">
        <v>2032</v>
      </c>
      <c r="P13" s="25">
        <v>2033</v>
      </c>
      <c r="Q13" s="25">
        <v>2034</v>
      </c>
      <c r="R13" s="25">
        <v>2035</v>
      </c>
      <c r="S13" s="25">
        <v>2036</v>
      </c>
      <c r="T13" s="25">
        <v>2037</v>
      </c>
      <c r="U13" s="25">
        <v>2038</v>
      </c>
      <c r="V13" s="25">
        <v>2039</v>
      </c>
      <c r="W13" s="25">
        <v>2040</v>
      </c>
      <c r="X13" s="25">
        <v>2041</v>
      </c>
      <c r="Y13" s="25">
        <v>2042</v>
      </c>
      <c r="Z13" s="25">
        <v>2043</v>
      </c>
      <c r="AA13" s="25">
        <v>2044</v>
      </c>
      <c r="AB13" s="25">
        <v>2045</v>
      </c>
      <c r="AC13" s="25">
        <v>2046</v>
      </c>
      <c r="AD13" s="25">
        <v>2047</v>
      </c>
      <c r="AE13" s="25">
        <v>2048</v>
      </c>
      <c r="AF13" s="25">
        <v>2049</v>
      </c>
      <c r="AG13" s="25">
        <v>2050</v>
      </c>
      <c r="AH13" s="204" t="s">
        <v>626</v>
      </c>
    </row>
    <row r="14" spans="1:34" ht="15" customHeight="1" thickTop="1"/>
    <row r="15" spans="1:34" ht="15" customHeight="1">
      <c r="B15" s="27" t="s">
        <v>1329</v>
      </c>
    </row>
    <row r="16" spans="1:34" ht="15" customHeight="1">
      <c r="A16" s="14" t="s">
        <v>1330</v>
      </c>
      <c r="B16" s="28" t="s">
        <v>1331</v>
      </c>
      <c r="C16" s="10">
        <v>33.890735999999997</v>
      </c>
      <c r="D16" s="10">
        <v>32.309691999999998</v>
      </c>
      <c r="E16" s="10">
        <v>32.780650999999999</v>
      </c>
      <c r="F16" s="10">
        <v>34.022060000000003</v>
      </c>
      <c r="G16" s="10">
        <v>34.964745000000001</v>
      </c>
      <c r="H16" s="10">
        <v>36.261744999999998</v>
      </c>
      <c r="I16" s="10">
        <v>36.885249999999999</v>
      </c>
      <c r="J16" s="10">
        <v>37.021377999999999</v>
      </c>
      <c r="K16" s="10">
        <v>37.196350000000002</v>
      </c>
      <c r="L16" s="10">
        <v>37.544429999999998</v>
      </c>
      <c r="M16" s="10">
        <v>37.881168000000002</v>
      </c>
      <c r="N16" s="10">
        <v>38.134372999999997</v>
      </c>
      <c r="O16" s="10">
        <v>38.298533999999997</v>
      </c>
      <c r="P16" s="10">
        <v>38.468994000000002</v>
      </c>
      <c r="Q16" s="10">
        <v>38.611877</v>
      </c>
      <c r="R16" s="10">
        <v>38.613323000000001</v>
      </c>
      <c r="S16" s="10">
        <v>38.774208000000002</v>
      </c>
      <c r="T16" s="10">
        <v>38.983142999999998</v>
      </c>
      <c r="U16" s="10">
        <v>39.289341</v>
      </c>
      <c r="V16" s="10">
        <v>39.585915</v>
      </c>
      <c r="W16" s="10">
        <v>39.916763000000003</v>
      </c>
      <c r="X16" s="10">
        <v>40.111533999999999</v>
      </c>
      <c r="Y16" s="10">
        <v>40.487704999999998</v>
      </c>
      <c r="Z16" s="10">
        <v>40.920616000000003</v>
      </c>
      <c r="AA16" s="10">
        <v>41.286839000000001</v>
      </c>
      <c r="AB16" s="10">
        <v>41.538970999999997</v>
      </c>
      <c r="AC16" s="10">
        <v>41.804253000000003</v>
      </c>
      <c r="AD16" s="10">
        <v>42.065693000000003</v>
      </c>
      <c r="AE16" s="10">
        <v>42.392257999999998</v>
      </c>
      <c r="AF16" s="10">
        <v>42.658816999999999</v>
      </c>
      <c r="AG16" s="10">
        <v>42.992820999999999</v>
      </c>
      <c r="AH16" s="9">
        <v>7.9609999999999993E-3</v>
      </c>
    </row>
    <row r="17" spans="1:34" ht="15" customHeight="1">
      <c r="A17" s="14" t="s">
        <v>1332</v>
      </c>
      <c r="B17" s="28" t="s">
        <v>1333</v>
      </c>
      <c r="C17" s="10">
        <v>6.5350000000000005E-2</v>
      </c>
      <c r="D17" s="10">
        <v>6.0940000000000001E-2</v>
      </c>
      <c r="E17" s="10">
        <v>6.1171999999999997E-2</v>
      </c>
      <c r="F17" s="10">
        <v>6.1404E-2</v>
      </c>
      <c r="G17" s="10">
        <v>6.1636000000000003E-2</v>
      </c>
      <c r="H17" s="10">
        <v>6.1866999999999998E-2</v>
      </c>
      <c r="I17" s="10">
        <v>6.2099000000000001E-2</v>
      </c>
      <c r="J17" s="10">
        <v>6.2099000000000001E-2</v>
      </c>
      <c r="K17" s="10">
        <v>6.2099000000000001E-2</v>
      </c>
      <c r="L17" s="10">
        <v>6.2099000000000001E-2</v>
      </c>
      <c r="M17" s="10">
        <v>6.2099000000000001E-2</v>
      </c>
      <c r="N17" s="10">
        <v>6.2099000000000001E-2</v>
      </c>
      <c r="O17" s="10">
        <v>6.2099000000000001E-2</v>
      </c>
      <c r="P17" s="10">
        <v>6.2099000000000001E-2</v>
      </c>
      <c r="Q17" s="10">
        <v>6.2099000000000001E-2</v>
      </c>
      <c r="R17" s="10">
        <v>6.2099000000000001E-2</v>
      </c>
      <c r="S17" s="10">
        <v>6.2099000000000001E-2</v>
      </c>
      <c r="T17" s="10">
        <v>6.2099000000000001E-2</v>
      </c>
      <c r="U17" s="10">
        <v>6.2099000000000001E-2</v>
      </c>
      <c r="V17" s="10">
        <v>6.2099000000000001E-2</v>
      </c>
      <c r="W17" s="10">
        <v>6.2099000000000001E-2</v>
      </c>
      <c r="X17" s="10">
        <v>6.2099000000000001E-2</v>
      </c>
      <c r="Y17" s="10">
        <v>6.2099000000000001E-2</v>
      </c>
      <c r="Z17" s="10">
        <v>6.2099000000000001E-2</v>
      </c>
      <c r="AA17" s="10">
        <v>6.2099000000000001E-2</v>
      </c>
      <c r="AB17" s="10">
        <v>6.2099000000000001E-2</v>
      </c>
      <c r="AC17" s="10">
        <v>6.2099000000000001E-2</v>
      </c>
      <c r="AD17" s="10">
        <v>6.2099000000000001E-2</v>
      </c>
      <c r="AE17" s="10">
        <v>6.2099000000000001E-2</v>
      </c>
      <c r="AF17" s="10">
        <v>6.2099000000000001E-2</v>
      </c>
      <c r="AG17" s="10">
        <v>6.2099000000000001E-2</v>
      </c>
      <c r="AH17" s="9">
        <v>-1.699E-3</v>
      </c>
    </row>
    <row r="19" spans="1:34" ht="15" customHeight="1">
      <c r="A19" s="14" t="s">
        <v>1334</v>
      </c>
      <c r="B19" s="27" t="s">
        <v>1335</v>
      </c>
      <c r="C19" s="37">
        <v>-2.6705510000000001</v>
      </c>
      <c r="D19" s="37">
        <v>-3.6498659999999998</v>
      </c>
      <c r="E19" s="37">
        <v>-3.8404180000000001</v>
      </c>
      <c r="F19" s="37">
        <v>-4.2436400000000001</v>
      </c>
      <c r="G19" s="37">
        <v>-4.8462230000000002</v>
      </c>
      <c r="H19" s="37">
        <v>-5.3206860000000002</v>
      </c>
      <c r="I19" s="37">
        <v>-5.5509170000000001</v>
      </c>
      <c r="J19" s="37">
        <v>-5.669797</v>
      </c>
      <c r="K19" s="37">
        <v>-5.930669</v>
      </c>
      <c r="L19" s="37">
        <v>-6.238175</v>
      </c>
      <c r="M19" s="37">
        <v>-6.6881560000000002</v>
      </c>
      <c r="N19" s="37">
        <v>-6.812176</v>
      </c>
      <c r="O19" s="37">
        <v>-6.8923959999999997</v>
      </c>
      <c r="P19" s="37">
        <v>-7.0067969999999997</v>
      </c>
      <c r="Q19" s="37">
        <v>-7.0293109999999999</v>
      </c>
      <c r="R19" s="37">
        <v>-7.0278879999999999</v>
      </c>
      <c r="S19" s="37">
        <v>-7.0642670000000001</v>
      </c>
      <c r="T19" s="37">
        <v>-7.0534689999999998</v>
      </c>
      <c r="U19" s="37">
        <v>-7.0463360000000002</v>
      </c>
      <c r="V19" s="37">
        <v>-7.0602029999999996</v>
      </c>
      <c r="W19" s="37">
        <v>-7.0926559999999998</v>
      </c>
      <c r="X19" s="37">
        <v>-7.0837260000000004</v>
      </c>
      <c r="Y19" s="37">
        <v>-7.1271880000000003</v>
      </c>
      <c r="Z19" s="37">
        <v>-7.1652610000000001</v>
      </c>
      <c r="AA19" s="37">
        <v>-7.2373159999999999</v>
      </c>
      <c r="AB19" s="37">
        <v>-7.2476380000000002</v>
      </c>
      <c r="AC19" s="37">
        <v>-7.2954629999999998</v>
      </c>
      <c r="AD19" s="37">
        <v>-7.3286949999999997</v>
      </c>
      <c r="AE19" s="37">
        <v>-7.3930709999999999</v>
      </c>
      <c r="AF19" s="37">
        <v>-7.3881079999999999</v>
      </c>
      <c r="AG19" s="37">
        <v>-7.4032249999999999</v>
      </c>
      <c r="AH19" s="31">
        <v>3.4571999999999999E-2</v>
      </c>
    </row>
    <row r="20" spans="1:34" ht="15" customHeight="1">
      <c r="A20" s="14" t="s">
        <v>1336</v>
      </c>
      <c r="B20" s="28" t="s">
        <v>1337</v>
      </c>
      <c r="C20" s="10">
        <v>-0.42102899999999999</v>
      </c>
      <c r="D20" s="10">
        <v>-0.54625699999999999</v>
      </c>
      <c r="E20" s="10">
        <v>-0.79140699999999997</v>
      </c>
      <c r="F20" s="10">
        <v>-1.1554990000000001</v>
      </c>
      <c r="G20" s="10">
        <v>-1.383807</v>
      </c>
      <c r="H20" s="10">
        <v>-1.301577</v>
      </c>
      <c r="I20" s="10">
        <v>-1.202922</v>
      </c>
      <c r="J20" s="10">
        <v>-1.321801</v>
      </c>
      <c r="K20" s="10">
        <v>-1.4705509999999999</v>
      </c>
      <c r="L20" s="10">
        <v>-1.590179</v>
      </c>
      <c r="M20" s="10">
        <v>-1.84016</v>
      </c>
      <c r="N20" s="10">
        <v>-1.8641810000000001</v>
      </c>
      <c r="O20" s="10">
        <v>-1.932277</v>
      </c>
      <c r="P20" s="10">
        <v>-2.0588009999999999</v>
      </c>
      <c r="Q20" s="10">
        <v>-2.081315</v>
      </c>
      <c r="R20" s="10">
        <v>-2.0798930000000002</v>
      </c>
      <c r="S20" s="10">
        <v>-2.1041479999999999</v>
      </c>
      <c r="T20" s="10">
        <v>-2.1054740000000001</v>
      </c>
      <c r="U20" s="10">
        <v>-2.0983399999999999</v>
      </c>
      <c r="V20" s="10">
        <v>-2.1122070000000002</v>
      </c>
      <c r="W20" s="10">
        <v>-2.132536</v>
      </c>
      <c r="X20" s="10">
        <v>-2.1357300000000001</v>
      </c>
      <c r="Y20" s="10">
        <v>-2.179192</v>
      </c>
      <c r="Z20" s="10">
        <v>-2.2172649999999998</v>
      </c>
      <c r="AA20" s="10">
        <v>-2.2771970000000001</v>
      </c>
      <c r="AB20" s="10">
        <v>-2.299642</v>
      </c>
      <c r="AC20" s="10">
        <v>-2.347467</v>
      </c>
      <c r="AD20" s="10">
        <v>-2.3806989999999999</v>
      </c>
      <c r="AE20" s="10">
        <v>-2.4329519999999998</v>
      </c>
      <c r="AF20" s="10">
        <v>-2.4401120000000001</v>
      </c>
      <c r="AG20" s="10">
        <v>-2.4552290000000001</v>
      </c>
      <c r="AH20" s="9">
        <v>6.0537000000000001E-2</v>
      </c>
    </row>
    <row r="21" spans="1:34" ht="15" customHeight="1">
      <c r="A21" s="14" t="s">
        <v>1338</v>
      </c>
      <c r="B21" s="28" t="s">
        <v>1339</v>
      </c>
      <c r="C21" s="10">
        <v>-2.2495210000000001</v>
      </c>
      <c r="D21" s="10">
        <v>-3.1036100000000002</v>
      </c>
      <c r="E21" s="10">
        <v>-3.0490119999999998</v>
      </c>
      <c r="F21" s="10">
        <v>-3.0881400000000001</v>
      </c>
      <c r="G21" s="10">
        <v>-3.4624169999999999</v>
      </c>
      <c r="H21" s="10">
        <v>-4.0191090000000003</v>
      </c>
      <c r="I21" s="10">
        <v>-4.3479960000000002</v>
      </c>
      <c r="J21" s="10">
        <v>-4.3479960000000002</v>
      </c>
      <c r="K21" s="10">
        <v>-4.4601189999999997</v>
      </c>
      <c r="L21" s="10">
        <v>-4.647996</v>
      </c>
      <c r="M21" s="10">
        <v>-4.8479960000000002</v>
      </c>
      <c r="N21" s="10">
        <v>-4.9479959999999998</v>
      </c>
      <c r="O21" s="10">
        <v>-4.9601189999999997</v>
      </c>
      <c r="P21" s="10">
        <v>-4.9479959999999998</v>
      </c>
      <c r="Q21" s="10">
        <v>-4.9479959999999998</v>
      </c>
      <c r="R21" s="10">
        <v>-4.9479959999999998</v>
      </c>
      <c r="S21" s="10">
        <v>-4.9601189999999997</v>
      </c>
      <c r="T21" s="10">
        <v>-4.9479959999999998</v>
      </c>
      <c r="U21" s="10">
        <v>-4.9479959999999998</v>
      </c>
      <c r="V21" s="10">
        <v>-4.9479959999999998</v>
      </c>
      <c r="W21" s="10">
        <v>-4.9601189999999997</v>
      </c>
      <c r="X21" s="10">
        <v>-4.9479959999999998</v>
      </c>
      <c r="Y21" s="10">
        <v>-4.9479959999999998</v>
      </c>
      <c r="Z21" s="10">
        <v>-4.9479959999999998</v>
      </c>
      <c r="AA21" s="10">
        <v>-4.9601189999999997</v>
      </c>
      <c r="AB21" s="10">
        <v>-4.9479959999999998</v>
      </c>
      <c r="AC21" s="10">
        <v>-4.9479959999999998</v>
      </c>
      <c r="AD21" s="10">
        <v>-4.9479959999999998</v>
      </c>
      <c r="AE21" s="10">
        <v>-4.9601189999999997</v>
      </c>
      <c r="AF21" s="10">
        <v>-4.9479959999999998</v>
      </c>
      <c r="AG21" s="10">
        <v>-4.9479959999999998</v>
      </c>
      <c r="AH21" s="9">
        <v>2.6623999999999998E-2</v>
      </c>
    </row>
    <row r="23" spans="1:34" ht="15" customHeight="1">
      <c r="A23" s="14" t="s">
        <v>1340</v>
      </c>
      <c r="B23" s="27" t="s">
        <v>1341</v>
      </c>
      <c r="C23" s="37">
        <v>31.285533999999998</v>
      </c>
      <c r="D23" s="37">
        <v>28.720766000000001</v>
      </c>
      <c r="E23" s="37">
        <v>29.001405999999999</v>
      </c>
      <c r="F23" s="37">
        <v>29.839825000000001</v>
      </c>
      <c r="G23" s="37">
        <v>30.180154999999999</v>
      </c>
      <c r="H23" s="37">
        <v>31.002925999999999</v>
      </c>
      <c r="I23" s="37">
        <v>31.396432999999998</v>
      </c>
      <c r="J23" s="37">
        <v>31.413681</v>
      </c>
      <c r="K23" s="37">
        <v>31.327780000000001</v>
      </c>
      <c r="L23" s="37">
        <v>31.368355000000001</v>
      </c>
      <c r="M23" s="37">
        <v>31.255112</v>
      </c>
      <c r="N23" s="37">
        <v>31.384295999999999</v>
      </c>
      <c r="O23" s="37">
        <v>31.468239000000001</v>
      </c>
      <c r="P23" s="37">
        <v>31.524296</v>
      </c>
      <c r="Q23" s="37">
        <v>31.644665</v>
      </c>
      <c r="R23" s="37">
        <v>31.647532999999999</v>
      </c>
      <c r="S23" s="37">
        <v>31.772041000000002</v>
      </c>
      <c r="T23" s="37">
        <v>31.991773999999999</v>
      </c>
      <c r="U23" s="37">
        <v>32.305103000000003</v>
      </c>
      <c r="V23" s="37">
        <v>32.587811000000002</v>
      </c>
      <c r="W23" s="37">
        <v>32.886208000000003</v>
      </c>
      <c r="X23" s="37">
        <v>33.089908999999999</v>
      </c>
      <c r="Y23" s="37">
        <v>33.422615</v>
      </c>
      <c r="Z23" s="37">
        <v>33.817455000000002</v>
      </c>
      <c r="AA23" s="37">
        <v>34.111621999999997</v>
      </c>
      <c r="AB23" s="37">
        <v>34.353431999999998</v>
      </c>
      <c r="AC23" s="37">
        <v>34.570889000000001</v>
      </c>
      <c r="AD23" s="37">
        <v>34.799098999999998</v>
      </c>
      <c r="AE23" s="37">
        <v>35.061287</v>
      </c>
      <c r="AF23" s="37">
        <v>35.332808999999997</v>
      </c>
      <c r="AG23" s="37">
        <v>35.651694999999997</v>
      </c>
      <c r="AH23" s="31">
        <v>4.3639999999999998E-3</v>
      </c>
    </row>
    <row r="25" spans="1:34" ht="15" customHeight="1">
      <c r="A25" s="14" t="s">
        <v>1342</v>
      </c>
      <c r="B25" s="27" t="s">
        <v>1343</v>
      </c>
      <c r="C25" s="37">
        <v>30.759627999999999</v>
      </c>
      <c r="D25" s="37">
        <v>28.969814</v>
      </c>
      <c r="E25" s="37">
        <v>29.133206999999999</v>
      </c>
      <c r="F25" s="37">
        <v>29.864118999999999</v>
      </c>
      <c r="G25" s="37">
        <v>30.095409</v>
      </c>
      <c r="H25" s="37">
        <v>30.814250999999999</v>
      </c>
      <c r="I25" s="37">
        <v>31.112348999999998</v>
      </c>
      <c r="J25" s="37">
        <v>31.129002</v>
      </c>
      <c r="K25" s="37">
        <v>31.027622000000001</v>
      </c>
      <c r="L25" s="37">
        <v>31.079346000000001</v>
      </c>
      <c r="M25" s="37">
        <v>30.969501000000001</v>
      </c>
      <c r="N25" s="37">
        <v>31.118366000000002</v>
      </c>
      <c r="O25" s="37">
        <v>31.182736999999999</v>
      </c>
      <c r="P25" s="37">
        <v>31.255699</v>
      </c>
      <c r="Q25" s="37">
        <v>31.386862000000001</v>
      </c>
      <c r="R25" s="37">
        <v>31.384893000000002</v>
      </c>
      <c r="S25" s="37">
        <v>31.516622999999999</v>
      </c>
      <c r="T25" s="37">
        <v>31.740518999999999</v>
      </c>
      <c r="U25" s="37">
        <v>32.048031000000002</v>
      </c>
      <c r="V25" s="37">
        <v>32.346977000000003</v>
      </c>
      <c r="W25" s="37">
        <v>32.653407999999999</v>
      </c>
      <c r="X25" s="37">
        <v>32.848422999999997</v>
      </c>
      <c r="Y25" s="37">
        <v>33.185111999999997</v>
      </c>
      <c r="Z25" s="37">
        <v>33.583419999999997</v>
      </c>
      <c r="AA25" s="37">
        <v>33.875362000000003</v>
      </c>
      <c r="AB25" s="37">
        <v>34.116329</v>
      </c>
      <c r="AC25" s="37">
        <v>34.339633999999997</v>
      </c>
      <c r="AD25" s="37">
        <v>34.553958999999999</v>
      </c>
      <c r="AE25" s="37">
        <v>34.812854999999999</v>
      </c>
      <c r="AF25" s="37">
        <v>35.075023999999999</v>
      </c>
      <c r="AG25" s="37">
        <v>35.391342000000002</v>
      </c>
      <c r="AH25" s="31">
        <v>4.6860000000000001E-3</v>
      </c>
    </row>
    <row r="26" spans="1:34" ht="15" customHeight="1">
      <c r="A26" s="14" t="s">
        <v>1344</v>
      </c>
      <c r="B26" s="28" t="s">
        <v>1345</v>
      </c>
      <c r="C26" s="10">
        <v>4.7828200000000001</v>
      </c>
      <c r="D26" s="10">
        <v>4.6596570000000002</v>
      </c>
      <c r="E26" s="10">
        <v>4.7915460000000003</v>
      </c>
      <c r="F26" s="10">
        <v>4.7841259999999997</v>
      </c>
      <c r="G26" s="10">
        <v>4.785736</v>
      </c>
      <c r="H26" s="10">
        <v>4.781549</v>
      </c>
      <c r="I26" s="10">
        <v>4.7701289999999998</v>
      </c>
      <c r="J26" s="10">
        <v>4.757244</v>
      </c>
      <c r="K26" s="10">
        <v>4.7461719999999996</v>
      </c>
      <c r="L26" s="10">
        <v>4.7354560000000001</v>
      </c>
      <c r="M26" s="10">
        <v>4.7196879999999997</v>
      </c>
      <c r="N26" s="10">
        <v>4.7082889999999997</v>
      </c>
      <c r="O26" s="10">
        <v>4.6997609999999996</v>
      </c>
      <c r="P26" s="10">
        <v>4.6915529999999999</v>
      </c>
      <c r="Q26" s="10">
        <v>4.683408</v>
      </c>
      <c r="R26" s="10">
        <v>4.6777740000000003</v>
      </c>
      <c r="S26" s="10">
        <v>4.6733390000000004</v>
      </c>
      <c r="T26" s="10">
        <v>4.6689809999999996</v>
      </c>
      <c r="U26" s="10">
        <v>4.6649589999999996</v>
      </c>
      <c r="V26" s="10">
        <v>4.6612280000000004</v>
      </c>
      <c r="W26" s="10">
        <v>4.6592630000000002</v>
      </c>
      <c r="X26" s="10">
        <v>4.6572339999999999</v>
      </c>
      <c r="Y26" s="10">
        <v>4.6556470000000001</v>
      </c>
      <c r="Z26" s="10">
        <v>4.6542440000000003</v>
      </c>
      <c r="AA26" s="10">
        <v>4.6538490000000001</v>
      </c>
      <c r="AB26" s="10">
        <v>4.6528790000000004</v>
      </c>
      <c r="AC26" s="10">
        <v>4.6522269999999999</v>
      </c>
      <c r="AD26" s="10">
        <v>4.6506920000000003</v>
      </c>
      <c r="AE26" s="10">
        <v>4.64872</v>
      </c>
      <c r="AF26" s="10">
        <v>4.6455820000000001</v>
      </c>
      <c r="AG26" s="10">
        <v>4.6423579999999998</v>
      </c>
      <c r="AH26" s="9">
        <v>-9.9299999999999996E-4</v>
      </c>
    </row>
    <row r="27" spans="1:34" ht="15" customHeight="1">
      <c r="A27" s="14" t="s">
        <v>1346</v>
      </c>
      <c r="B27" s="28" t="s">
        <v>1347</v>
      </c>
      <c r="C27" s="10">
        <v>3.1886800000000002</v>
      </c>
      <c r="D27" s="10">
        <v>3.2936350000000001</v>
      </c>
      <c r="E27" s="10">
        <v>3.2661410000000002</v>
      </c>
      <c r="F27" s="10">
        <v>3.3721369999999999</v>
      </c>
      <c r="G27" s="10">
        <v>3.4352849999999999</v>
      </c>
      <c r="H27" s="10">
        <v>3.4919349999999998</v>
      </c>
      <c r="I27" s="10">
        <v>3.4982850000000001</v>
      </c>
      <c r="J27" s="10">
        <v>3.5002629999999999</v>
      </c>
      <c r="K27" s="10">
        <v>3.5014189999999998</v>
      </c>
      <c r="L27" s="10">
        <v>3.50007</v>
      </c>
      <c r="M27" s="10">
        <v>3.491981</v>
      </c>
      <c r="N27" s="10">
        <v>3.4930289999999999</v>
      </c>
      <c r="O27" s="10">
        <v>3.4980329999999999</v>
      </c>
      <c r="P27" s="10">
        <v>3.502732</v>
      </c>
      <c r="Q27" s="10">
        <v>3.5068510000000002</v>
      </c>
      <c r="R27" s="10">
        <v>3.513099</v>
      </c>
      <c r="S27" s="10">
        <v>3.520664</v>
      </c>
      <c r="T27" s="10">
        <v>3.5274679999999998</v>
      </c>
      <c r="U27" s="10">
        <v>3.5332309999999998</v>
      </c>
      <c r="V27" s="10">
        <v>3.5384099999999998</v>
      </c>
      <c r="W27" s="10">
        <v>3.5444360000000001</v>
      </c>
      <c r="X27" s="10">
        <v>3.5514359999999998</v>
      </c>
      <c r="Y27" s="10">
        <v>3.5586980000000001</v>
      </c>
      <c r="Z27" s="10">
        <v>3.56541</v>
      </c>
      <c r="AA27" s="10">
        <v>3.5726580000000001</v>
      </c>
      <c r="AB27" s="10">
        <v>3.5780470000000002</v>
      </c>
      <c r="AC27" s="10">
        <v>3.5831460000000002</v>
      </c>
      <c r="AD27" s="10">
        <v>3.5866889999999998</v>
      </c>
      <c r="AE27" s="10">
        <v>3.5889899999999999</v>
      </c>
      <c r="AF27" s="10">
        <v>3.5895890000000001</v>
      </c>
      <c r="AG27" s="10">
        <v>3.5891899999999999</v>
      </c>
      <c r="AH27" s="9">
        <v>3.9519999999999998E-3</v>
      </c>
    </row>
    <row r="28" spans="1:34" ht="15" customHeight="1">
      <c r="A28" s="14" t="s">
        <v>1348</v>
      </c>
      <c r="B28" s="28" t="s">
        <v>1349</v>
      </c>
      <c r="C28" s="10">
        <v>10.307473999999999</v>
      </c>
      <c r="D28" s="10">
        <v>10.324541999999999</v>
      </c>
      <c r="E28" s="10">
        <v>10.423318999999999</v>
      </c>
      <c r="F28" s="10">
        <v>10.710521</v>
      </c>
      <c r="G28" s="10">
        <v>11.029292</v>
      </c>
      <c r="H28" s="10">
        <v>11.326619000000001</v>
      </c>
      <c r="I28" s="10">
        <v>11.520507</v>
      </c>
      <c r="J28" s="10">
        <v>11.549958</v>
      </c>
      <c r="K28" s="10">
        <v>11.634205</v>
      </c>
      <c r="L28" s="10">
        <v>11.729107000000001</v>
      </c>
      <c r="M28" s="10">
        <v>11.808909999999999</v>
      </c>
      <c r="N28" s="10">
        <v>11.905671999999999</v>
      </c>
      <c r="O28" s="10">
        <v>11.966723</v>
      </c>
      <c r="P28" s="10">
        <v>12.03717</v>
      </c>
      <c r="Q28" s="10">
        <v>12.138468</v>
      </c>
      <c r="R28" s="10">
        <v>12.221152999999999</v>
      </c>
      <c r="S28" s="10">
        <v>12.301403000000001</v>
      </c>
      <c r="T28" s="10">
        <v>12.389917000000001</v>
      </c>
      <c r="U28" s="10">
        <v>12.489611999999999</v>
      </c>
      <c r="V28" s="10">
        <v>12.605134</v>
      </c>
      <c r="W28" s="10">
        <v>12.706348999999999</v>
      </c>
      <c r="X28" s="10">
        <v>12.799595</v>
      </c>
      <c r="Y28" s="10">
        <v>12.950118</v>
      </c>
      <c r="Z28" s="10">
        <v>13.115741999999999</v>
      </c>
      <c r="AA28" s="10">
        <v>13.225972000000001</v>
      </c>
      <c r="AB28" s="10">
        <v>13.295372</v>
      </c>
      <c r="AC28" s="10">
        <v>13.432309999999999</v>
      </c>
      <c r="AD28" s="10">
        <v>13.543573</v>
      </c>
      <c r="AE28" s="10">
        <v>13.651255000000001</v>
      </c>
      <c r="AF28" s="10">
        <v>13.769857</v>
      </c>
      <c r="AG28" s="10">
        <v>13.904431000000001</v>
      </c>
      <c r="AH28" s="9">
        <v>1.0028E-2</v>
      </c>
    </row>
    <row r="29" spans="1:34" ht="15" customHeight="1">
      <c r="A29" s="14" t="s">
        <v>1350</v>
      </c>
      <c r="B29" s="28" t="s">
        <v>1351</v>
      </c>
      <c r="C29" s="10">
        <v>8.1618849999999998</v>
      </c>
      <c r="D29" s="10">
        <v>8.1039750000000002</v>
      </c>
      <c r="E29" s="10">
        <v>8.1403680000000005</v>
      </c>
      <c r="F29" s="10">
        <v>8.3639980000000005</v>
      </c>
      <c r="G29" s="10">
        <v>8.6115490000000001</v>
      </c>
      <c r="H29" s="10">
        <v>8.7746980000000008</v>
      </c>
      <c r="I29" s="10">
        <v>8.8861930000000005</v>
      </c>
      <c r="J29" s="10">
        <v>8.9008660000000006</v>
      </c>
      <c r="K29" s="10">
        <v>8.9501279999999994</v>
      </c>
      <c r="L29" s="10">
        <v>8.9996840000000002</v>
      </c>
      <c r="M29" s="10">
        <v>9.019031</v>
      </c>
      <c r="N29" s="10">
        <v>9.0754999999999999</v>
      </c>
      <c r="O29" s="10">
        <v>9.1153150000000007</v>
      </c>
      <c r="P29" s="10">
        <v>9.1527189999999994</v>
      </c>
      <c r="Q29" s="10">
        <v>9.2304589999999997</v>
      </c>
      <c r="R29" s="10">
        <v>9.3119289999999992</v>
      </c>
      <c r="S29" s="10">
        <v>9.3895350000000004</v>
      </c>
      <c r="T29" s="10">
        <v>9.4713440000000002</v>
      </c>
      <c r="U29" s="10">
        <v>9.5639219999999998</v>
      </c>
      <c r="V29" s="10">
        <v>9.6614810000000002</v>
      </c>
      <c r="W29" s="10">
        <v>9.7406179999999996</v>
      </c>
      <c r="X29" s="10">
        <v>9.8215620000000001</v>
      </c>
      <c r="Y29" s="10">
        <v>9.945354</v>
      </c>
      <c r="Z29" s="10">
        <v>10.071958</v>
      </c>
      <c r="AA29" s="10">
        <v>10.160589</v>
      </c>
      <c r="AB29" s="10">
        <v>10.231680000000001</v>
      </c>
      <c r="AC29" s="10">
        <v>10.348585</v>
      </c>
      <c r="AD29" s="10">
        <v>10.451378999999999</v>
      </c>
      <c r="AE29" s="10">
        <v>10.545999999999999</v>
      </c>
      <c r="AF29" s="10">
        <v>10.665246</v>
      </c>
      <c r="AG29" s="10">
        <v>10.796975</v>
      </c>
      <c r="AH29" s="9">
        <v>9.3699999999999999E-3</v>
      </c>
    </row>
    <row r="30" spans="1:34" ht="15" customHeight="1">
      <c r="A30" s="14" t="s">
        <v>1352</v>
      </c>
      <c r="B30" s="28" t="s">
        <v>1353</v>
      </c>
      <c r="C30" s="10">
        <v>1.798462</v>
      </c>
      <c r="D30" s="10">
        <v>1.7432259999999999</v>
      </c>
      <c r="E30" s="10">
        <v>1.813852</v>
      </c>
      <c r="F30" s="10">
        <v>1.871607</v>
      </c>
      <c r="G30" s="10">
        <v>1.8867400000000001</v>
      </c>
      <c r="H30" s="10">
        <v>1.9374670000000001</v>
      </c>
      <c r="I30" s="10">
        <v>1.9705790000000001</v>
      </c>
      <c r="J30" s="10">
        <v>1.985358</v>
      </c>
      <c r="K30" s="10">
        <v>2.0035249999999998</v>
      </c>
      <c r="L30" s="10">
        <v>2.0206879999999998</v>
      </c>
      <c r="M30" s="10">
        <v>2.0511460000000001</v>
      </c>
      <c r="N30" s="10">
        <v>2.076438</v>
      </c>
      <c r="O30" s="10">
        <v>2.0958549999999998</v>
      </c>
      <c r="P30" s="10">
        <v>2.1307170000000002</v>
      </c>
      <c r="Q30" s="10">
        <v>2.154274</v>
      </c>
      <c r="R30" s="10">
        <v>2.1554899999999999</v>
      </c>
      <c r="S30" s="10">
        <v>2.1563159999999999</v>
      </c>
      <c r="T30" s="10">
        <v>2.1648390000000002</v>
      </c>
      <c r="U30" s="10">
        <v>2.1719550000000001</v>
      </c>
      <c r="V30" s="10">
        <v>2.189918</v>
      </c>
      <c r="W30" s="10">
        <v>2.2101799999999998</v>
      </c>
      <c r="X30" s="10">
        <v>2.2242980000000001</v>
      </c>
      <c r="Y30" s="10">
        <v>2.2510300000000001</v>
      </c>
      <c r="Z30" s="10">
        <v>2.2900489999999998</v>
      </c>
      <c r="AA30" s="10">
        <v>2.3098299999999998</v>
      </c>
      <c r="AB30" s="10">
        <v>2.309958</v>
      </c>
      <c r="AC30" s="10">
        <v>2.3299910000000001</v>
      </c>
      <c r="AD30" s="10">
        <v>2.3384589999999998</v>
      </c>
      <c r="AE30" s="10">
        <v>2.3497020000000002</v>
      </c>
      <c r="AF30" s="10">
        <v>2.3508770000000001</v>
      </c>
      <c r="AG30" s="10">
        <v>2.3537210000000002</v>
      </c>
      <c r="AH30" s="9">
        <v>9.0089999999999996E-3</v>
      </c>
    </row>
    <row r="31" spans="1:34" ht="15" customHeight="1">
      <c r="A31" s="14" t="s">
        <v>1354</v>
      </c>
      <c r="B31" s="28" t="s">
        <v>1355</v>
      </c>
      <c r="C31" s="10">
        <v>0.34712700000000002</v>
      </c>
      <c r="D31" s="10">
        <v>0.47734100000000002</v>
      </c>
      <c r="E31" s="10">
        <v>0.46909800000000001</v>
      </c>
      <c r="F31" s="10">
        <v>0.474914</v>
      </c>
      <c r="G31" s="10">
        <v>0.531003</v>
      </c>
      <c r="H31" s="10">
        <v>0.61445399999999994</v>
      </c>
      <c r="I31" s="10">
        <v>0.66373400000000005</v>
      </c>
      <c r="J31" s="10">
        <v>0.66373400000000005</v>
      </c>
      <c r="K31" s="10">
        <v>0.68055299999999996</v>
      </c>
      <c r="L31" s="10">
        <v>0.70873399999999998</v>
      </c>
      <c r="M31" s="10">
        <v>0.738734</v>
      </c>
      <c r="N31" s="10">
        <v>0.75373400000000002</v>
      </c>
      <c r="O31" s="10">
        <v>0.75555300000000003</v>
      </c>
      <c r="P31" s="10">
        <v>0.75373400000000002</v>
      </c>
      <c r="Q31" s="10">
        <v>0.75373400000000002</v>
      </c>
      <c r="R31" s="10">
        <v>0.75373400000000002</v>
      </c>
      <c r="S31" s="10">
        <v>0.75555300000000003</v>
      </c>
      <c r="T31" s="10">
        <v>0.75373400000000002</v>
      </c>
      <c r="U31" s="10">
        <v>0.75373400000000002</v>
      </c>
      <c r="V31" s="10">
        <v>0.75373400000000002</v>
      </c>
      <c r="W31" s="10">
        <v>0.75555300000000003</v>
      </c>
      <c r="X31" s="10">
        <v>0.75373400000000002</v>
      </c>
      <c r="Y31" s="10">
        <v>0.75373400000000002</v>
      </c>
      <c r="Z31" s="10">
        <v>0.75373400000000002</v>
      </c>
      <c r="AA31" s="10">
        <v>0.75555300000000003</v>
      </c>
      <c r="AB31" s="10">
        <v>0.75373400000000002</v>
      </c>
      <c r="AC31" s="10">
        <v>0.75373400000000002</v>
      </c>
      <c r="AD31" s="10">
        <v>0.75373400000000002</v>
      </c>
      <c r="AE31" s="10">
        <v>0.75555300000000003</v>
      </c>
      <c r="AF31" s="10">
        <v>0.75373400000000002</v>
      </c>
      <c r="AG31" s="10">
        <v>0.75373400000000002</v>
      </c>
      <c r="AH31" s="9">
        <v>2.6182E-2</v>
      </c>
    </row>
    <row r="32" spans="1:34" ht="15" customHeight="1">
      <c r="A32" s="14" t="s">
        <v>1356</v>
      </c>
      <c r="B32" s="28" t="s">
        <v>1357</v>
      </c>
      <c r="C32" s="10">
        <v>0</v>
      </c>
      <c r="D32" s="10">
        <v>0</v>
      </c>
      <c r="E32" s="10">
        <v>0</v>
      </c>
      <c r="F32" s="10">
        <v>0</v>
      </c>
      <c r="G32" s="10">
        <v>0</v>
      </c>
      <c r="H32" s="10">
        <v>0</v>
      </c>
      <c r="I32" s="10">
        <v>0</v>
      </c>
      <c r="J32" s="10">
        <v>0</v>
      </c>
      <c r="K32" s="10">
        <v>0</v>
      </c>
      <c r="L32" s="10">
        <v>0</v>
      </c>
      <c r="M32" s="10">
        <v>0</v>
      </c>
      <c r="N32" s="10">
        <v>0</v>
      </c>
      <c r="O32" s="10">
        <v>0</v>
      </c>
      <c r="P32" s="10">
        <v>0</v>
      </c>
      <c r="Q32" s="10">
        <v>0</v>
      </c>
      <c r="R32" s="10">
        <v>0</v>
      </c>
      <c r="S32" s="10">
        <v>0</v>
      </c>
      <c r="T32" s="10">
        <v>0</v>
      </c>
      <c r="U32" s="10">
        <v>0</v>
      </c>
      <c r="V32" s="10">
        <v>0</v>
      </c>
      <c r="W32" s="10">
        <v>0</v>
      </c>
      <c r="X32" s="10">
        <v>0</v>
      </c>
      <c r="Y32" s="10">
        <v>0</v>
      </c>
      <c r="Z32" s="10">
        <v>0</v>
      </c>
      <c r="AA32" s="10">
        <v>0</v>
      </c>
      <c r="AB32" s="10">
        <v>0</v>
      </c>
      <c r="AC32" s="10">
        <v>0</v>
      </c>
      <c r="AD32" s="10">
        <v>0</v>
      </c>
      <c r="AE32" s="10">
        <v>0</v>
      </c>
      <c r="AF32" s="10">
        <v>0</v>
      </c>
      <c r="AG32" s="10">
        <v>0</v>
      </c>
      <c r="AH32" s="9" t="s">
        <v>1358</v>
      </c>
    </row>
    <row r="33" spans="1:34" ht="15" customHeight="1">
      <c r="A33" s="14" t="s">
        <v>1359</v>
      </c>
      <c r="B33" s="28" t="s">
        <v>1360</v>
      </c>
      <c r="C33" s="10">
        <v>0</v>
      </c>
      <c r="D33" s="10">
        <v>0</v>
      </c>
      <c r="E33" s="10">
        <v>0</v>
      </c>
      <c r="F33" s="10">
        <v>0</v>
      </c>
      <c r="G33" s="10">
        <v>0</v>
      </c>
      <c r="H33" s="10">
        <v>0</v>
      </c>
      <c r="I33" s="10">
        <v>0</v>
      </c>
      <c r="J33" s="10">
        <v>0</v>
      </c>
      <c r="K33" s="10">
        <v>0</v>
      </c>
      <c r="L33" s="10">
        <v>0</v>
      </c>
      <c r="M33" s="10">
        <v>0</v>
      </c>
      <c r="N33" s="10">
        <v>0</v>
      </c>
      <c r="O33" s="10">
        <v>0</v>
      </c>
      <c r="P33" s="10">
        <v>0</v>
      </c>
      <c r="Q33" s="10">
        <v>0</v>
      </c>
      <c r="R33" s="10">
        <v>0</v>
      </c>
      <c r="S33" s="10">
        <v>0</v>
      </c>
      <c r="T33" s="10">
        <v>0</v>
      </c>
      <c r="U33" s="10">
        <v>0</v>
      </c>
      <c r="V33" s="10">
        <v>0</v>
      </c>
      <c r="W33" s="10">
        <v>0</v>
      </c>
      <c r="X33" s="10">
        <v>0</v>
      </c>
      <c r="Y33" s="10">
        <v>0</v>
      </c>
      <c r="Z33" s="10">
        <v>0</v>
      </c>
      <c r="AA33" s="10">
        <v>0</v>
      </c>
      <c r="AB33" s="10">
        <v>0</v>
      </c>
      <c r="AC33" s="10">
        <v>0</v>
      </c>
      <c r="AD33" s="10">
        <v>0</v>
      </c>
      <c r="AE33" s="10">
        <v>0</v>
      </c>
      <c r="AF33" s="10">
        <v>0</v>
      </c>
      <c r="AG33" s="10">
        <v>0</v>
      </c>
      <c r="AH33" s="9" t="s">
        <v>1358</v>
      </c>
    </row>
    <row r="34" spans="1:34" ht="15" customHeight="1">
      <c r="A34" s="14" t="s">
        <v>1361</v>
      </c>
      <c r="B34" s="28" t="s">
        <v>1362</v>
      </c>
      <c r="C34" s="10">
        <v>0.76573500000000005</v>
      </c>
      <c r="D34" s="10">
        <v>0.84382599999999996</v>
      </c>
      <c r="E34" s="10">
        <v>0.82471700000000003</v>
      </c>
      <c r="F34" s="10">
        <v>0.79586000000000001</v>
      </c>
      <c r="G34" s="10">
        <v>0.76708799999999999</v>
      </c>
      <c r="H34" s="10">
        <v>0.765038</v>
      </c>
      <c r="I34" s="10">
        <v>0.73088399999999998</v>
      </c>
      <c r="J34" s="10">
        <v>0.73413499999999998</v>
      </c>
      <c r="K34" s="10">
        <v>0.74223300000000003</v>
      </c>
      <c r="L34" s="10">
        <v>0.75042900000000001</v>
      </c>
      <c r="M34" s="10">
        <v>0.747803</v>
      </c>
      <c r="N34" s="10">
        <v>0.763764</v>
      </c>
      <c r="O34" s="10">
        <v>0.77973899999999996</v>
      </c>
      <c r="P34" s="10">
        <v>0.79238399999999998</v>
      </c>
      <c r="Q34" s="10">
        <v>0.80547199999999997</v>
      </c>
      <c r="R34" s="10">
        <v>0.82133400000000001</v>
      </c>
      <c r="S34" s="10">
        <v>0.83460100000000004</v>
      </c>
      <c r="T34" s="10">
        <v>0.84880500000000003</v>
      </c>
      <c r="U34" s="10">
        <v>0.86659399999999998</v>
      </c>
      <c r="V34" s="10">
        <v>0.88106499999999999</v>
      </c>
      <c r="W34" s="10">
        <v>0.90939300000000001</v>
      </c>
      <c r="X34" s="10">
        <v>0.92513000000000001</v>
      </c>
      <c r="Y34" s="10">
        <v>0.94975399999999999</v>
      </c>
      <c r="Z34" s="10">
        <v>0.97280999999999995</v>
      </c>
      <c r="AA34" s="10">
        <v>0.996973</v>
      </c>
      <c r="AB34" s="10">
        <v>1.013085</v>
      </c>
      <c r="AC34" s="10">
        <v>1.0396270000000001</v>
      </c>
      <c r="AD34" s="10">
        <v>1.060481</v>
      </c>
      <c r="AE34" s="10">
        <v>1.0802970000000001</v>
      </c>
      <c r="AF34" s="10">
        <v>1.1021570000000001</v>
      </c>
      <c r="AG34" s="10">
        <v>1.126101</v>
      </c>
      <c r="AH34" s="9">
        <v>1.2939000000000001E-2</v>
      </c>
    </row>
    <row r="35" spans="1:34" ht="15" customHeight="1">
      <c r="A35" s="14" t="s">
        <v>1363</v>
      </c>
      <c r="B35" s="28" t="s">
        <v>1364</v>
      </c>
      <c r="C35" s="10">
        <v>8.4655999999999995E-2</v>
      </c>
      <c r="D35" s="10">
        <v>0.10911700000000001</v>
      </c>
      <c r="E35" s="10">
        <v>9.5128000000000004E-2</v>
      </c>
      <c r="F35" s="10">
        <v>0.103537</v>
      </c>
      <c r="G35" s="10">
        <v>0.11100500000000001</v>
      </c>
      <c r="H35" s="10">
        <v>0.12385699999999999</v>
      </c>
      <c r="I35" s="10">
        <v>0.129723</v>
      </c>
      <c r="J35" s="10">
        <v>0.13825100000000001</v>
      </c>
      <c r="K35" s="10">
        <v>0.14740500000000001</v>
      </c>
      <c r="L35" s="10">
        <v>0.15612899999999999</v>
      </c>
      <c r="M35" s="10">
        <v>0.158139</v>
      </c>
      <c r="N35" s="10">
        <v>0.17291799999999999</v>
      </c>
      <c r="O35" s="10">
        <v>0.18391399999999999</v>
      </c>
      <c r="P35" s="10">
        <v>0.194109</v>
      </c>
      <c r="Q35" s="10">
        <v>0.20510900000000001</v>
      </c>
      <c r="R35" s="10">
        <v>0.216278</v>
      </c>
      <c r="S35" s="10">
        <v>0.226467</v>
      </c>
      <c r="T35" s="10">
        <v>0.23658199999999999</v>
      </c>
      <c r="U35" s="10">
        <v>0.24970899999999999</v>
      </c>
      <c r="V35" s="10">
        <v>0.26006699999999999</v>
      </c>
      <c r="W35" s="10">
        <v>0.28187600000000002</v>
      </c>
      <c r="X35" s="10">
        <v>0.29385099999999997</v>
      </c>
      <c r="Y35" s="10">
        <v>0.31305300000000003</v>
      </c>
      <c r="Z35" s="10">
        <v>0.32849600000000001</v>
      </c>
      <c r="AA35" s="10">
        <v>0.34504200000000002</v>
      </c>
      <c r="AB35" s="10">
        <v>0.356012</v>
      </c>
      <c r="AC35" s="10">
        <v>0.37489600000000001</v>
      </c>
      <c r="AD35" s="10">
        <v>0.39149600000000001</v>
      </c>
      <c r="AE35" s="10">
        <v>0.40564299999999998</v>
      </c>
      <c r="AF35" s="10">
        <v>0.42072300000000001</v>
      </c>
      <c r="AG35" s="10">
        <v>0.43700800000000001</v>
      </c>
      <c r="AH35" s="9">
        <v>5.6236000000000001E-2</v>
      </c>
    </row>
    <row r="36" spans="1:34" ht="15" customHeight="1">
      <c r="A36" s="14" t="s">
        <v>1365</v>
      </c>
      <c r="B36" s="28" t="s">
        <v>1366</v>
      </c>
      <c r="C36" s="10">
        <v>0.68107899999999999</v>
      </c>
      <c r="D36" s="10">
        <v>0.73470899999999995</v>
      </c>
      <c r="E36" s="10">
        <v>0.72958900000000004</v>
      </c>
      <c r="F36" s="10">
        <v>0.69232300000000002</v>
      </c>
      <c r="G36" s="10">
        <v>0.65608299999999997</v>
      </c>
      <c r="H36" s="10">
        <v>0.64117999999999997</v>
      </c>
      <c r="I36" s="10">
        <v>0.60116099999999995</v>
      </c>
      <c r="J36" s="10">
        <v>0.59588399999999997</v>
      </c>
      <c r="K36" s="10">
        <v>0.59482800000000002</v>
      </c>
      <c r="L36" s="10">
        <v>0.59430099999999997</v>
      </c>
      <c r="M36" s="10">
        <v>0.58966399999999997</v>
      </c>
      <c r="N36" s="10">
        <v>0.59084599999999998</v>
      </c>
      <c r="O36" s="10">
        <v>0.59582500000000005</v>
      </c>
      <c r="P36" s="10">
        <v>0.59827600000000003</v>
      </c>
      <c r="Q36" s="10">
        <v>0.60036299999999998</v>
      </c>
      <c r="R36" s="10">
        <v>0.60505600000000004</v>
      </c>
      <c r="S36" s="10">
        <v>0.60813499999999998</v>
      </c>
      <c r="T36" s="10">
        <v>0.61222299999999996</v>
      </c>
      <c r="U36" s="10">
        <v>0.61688500000000002</v>
      </c>
      <c r="V36" s="10">
        <v>0.62099800000000005</v>
      </c>
      <c r="W36" s="10">
        <v>0.62751800000000002</v>
      </c>
      <c r="X36" s="10">
        <v>0.63127900000000003</v>
      </c>
      <c r="Y36" s="10">
        <v>0.63670099999999996</v>
      </c>
      <c r="Z36" s="10">
        <v>0.64431400000000005</v>
      </c>
      <c r="AA36" s="10">
        <v>0.65193100000000004</v>
      </c>
      <c r="AB36" s="10">
        <v>0.65707400000000005</v>
      </c>
      <c r="AC36" s="10">
        <v>0.66473099999999996</v>
      </c>
      <c r="AD36" s="10">
        <v>0.66898400000000002</v>
      </c>
      <c r="AE36" s="10">
        <v>0.67465399999999998</v>
      </c>
      <c r="AF36" s="10">
        <v>0.68143399999999998</v>
      </c>
      <c r="AG36" s="10">
        <v>0.68909299999999996</v>
      </c>
      <c r="AH36" s="9">
        <v>3.8999999999999999E-4</v>
      </c>
    </row>
    <row r="37" spans="1:34" ht="15" customHeight="1">
      <c r="A37" s="14" t="s">
        <v>1367</v>
      </c>
      <c r="B37" s="28" t="s">
        <v>1368</v>
      </c>
      <c r="C37" s="10">
        <v>11.714919999999999</v>
      </c>
      <c r="D37" s="10">
        <v>9.8481550000000002</v>
      </c>
      <c r="E37" s="10">
        <v>9.8274830000000009</v>
      </c>
      <c r="F37" s="10">
        <v>10.201473999999999</v>
      </c>
      <c r="G37" s="10">
        <v>10.078011999999999</v>
      </c>
      <c r="H37" s="10">
        <v>10.449108000000001</v>
      </c>
      <c r="I37" s="10">
        <v>10.592544</v>
      </c>
      <c r="J37" s="10">
        <v>10.587401</v>
      </c>
      <c r="K37" s="10">
        <v>10.403589999999999</v>
      </c>
      <c r="L37" s="10">
        <v>10.364284</v>
      </c>
      <c r="M37" s="10">
        <v>10.201119</v>
      </c>
      <c r="N37" s="10">
        <v>10.247612999999999</v>
      </c>
      <c r="O37" s="10">
        <v>10.238481</v>
      </c>
      <c r="P37" s="10">
        <v>10.231859</v>
      </c>
      <c r="Q37" s="10">
        <v>10.252663</v>
      </c>
      <c r="R37" s="10">
        <v>10.151533000000001</v>
      </c>
      <c r="S37" s="10">
        <v>10.186614000000001</v>
      </c>
      <c r="T37" s="10">
        <v>10.305348</v>
      </c>
      <c r="U37" s="10">
        <v>10.493639</v>
      </c>
      <c r="V37" s="10">
        <v>10.661141000000001</v>
      </c>
      <c r="W37" s="10">
        <v>10.833966</v>
      </c>
      <c r="X37" s="10">
        <v>10.915029000000001</v>
      </c>
      <c r="Y37" s="10">
        <v>11.070893999999999</v>
      </c>
      <c r="Z37" s="10">
        <v>11.275214999999999</v>
      </c>
      <c r="AA37" s="10">
        <v>11.425905999999999</v>
      </c>
      <c r="AB37" s="10">
        <v>11.576945</v>
      </c>
      <c r="AC37" s="10">
        <v>11.632323</v>
      </c>
      <c r="AD37" s="10">
        <v>11.712527</v>
      </c>
      <c r="AE37" s="10">
        <v>11.843591999999999</v>
      </c>
      <c r="AF37" s="10">
        <v>11.967836</v>
      </c>
      <c r="AG37" s="10">
        <v>12.12926</v>
      </c>
      <c r="AH37" s="9">
        <v>1.1590000000000001E-3</v>
      </c>
    </row>
    <row r="39" spans="1:34" ht="15" customHeight="1">
      <c r="A39" s="14" t="s">
        <v>1369</v>
      </c>
      <c r="B39" s="27" t="s">
        <v>1370</v>
      </c>
      <c r="C39" s="37">
        <v>0.52590599999999998</v>
      </c>
      <c r="D39" s="37">
        <v>-0.24904799999999999</v>
      </c>
      <c r="E39" s="37">
        <v>-0.131802</v>
      </c>
      <c r="F39" s="37">
        <v>-2.4294E-2</v>
      </c>
      <c r="G39" s="37">
        <v>8.4745000000000001E-2</v>
      </c>
      <c r="H39" s="37">
        <v>0.18867500000000001</v>
      </c>
      <c r="I39" s="37">
        <v>0.284084</v>
      </c>
      <c r="J39" s="37">
        <v>0.28467900000000002</v>
      </c>
      <c r="K39" s="37">
        <v>0.30015799999999998</v>
      </c>
      <c r="L39" s="37">
        <v>0.28900900000000002</v>
      </c>
      <c r="M39" s="37">
        <v>0.28560999999999998</v>
      </c>
      <c r="N39" s="37">
        <v>0.26593</v>
      </c>
      <c r="O39" s="37">
        <v>0.285501</v>
      </c>
      <c r="P39" s="37">
        <v>0.26859699999999997</v>
      </c>
      <c r="Q39" s="37">
        <v>0.257803</v>
      </c>
      <c r="R39" s="37">
        <v>0.26263999999999998</v>
      </c>
      <c r="S39" s="37">
        <v>0.25541900000000001</v>
      </c>
      <c r="T39" s="37">
        <v>0.25125500000000001</v>
      </c>
      <c r="U39" s="37">
        <v>0.25707200000000002</v>
      </c>
      <c r="V39" s="37">
        <v>0.24083299999999999</v>
      </c>
      <c r="W39" s="37">
        <v>0.23280000000000001</v>
      </c>
      <c r="X39" s="37">
        <v>0.24148600000000001</v>
      </c>
      <c r="Y39" s="37">
        <v>0.23750299999999999</v>
      </c>
      <c r="Z39" s="37">
        <v>0.23403499999999999</v>
      </c>
      <c r="AA39" s="37">
        <v>0.236259</v>
      </c>
      <c r="AB39" s="37">
        <v>0.23710300000000001</v>
      </c>
      <c r="AC39" s="37">
        <v>0.23125499999999999</v>
      </c>
      <c r="AD39" s="37">
        <v>0.24514</v>
      </c>
      <c r="AE39" s="37">
        <v>0.24843199999999999</v>
      </c>
      <c r="AF39" s="37">
        <v>0.25778600000000002</v>
      </c>
      <c r="AG39" s="37">
        <v>0.260353</v>
      </c>
      <c r="AH39" s="31" t="s">
        <v>1358</v>
      </c>
    </row>
    <row r="41" spans="1:34" ht="15" customHeight="1">
      <c r="B41" s="27" t="s">
        <v>1371</v>
      </c>
    </row>
    <row r="43" spans="1:34" ht="15" customHeight="1">
      <c r="B43" s="27" t="s">
        <v>1372</v>
      </c>
    </row>
    <row r="44" spans="1:34" ht="15" customHeight="1">
      <c r="A44" s="14" t="s">
        <v>1373</v>
      </c>
      <c r="B44" s="27" t="s">
        <v>1374</v>
      </c>
      <c r="C44" s="37">
        <v>2.0664720000000001</v>
      </c>
      <c r="D44" s="37">
        <v>3.10073</v>
      </c>
      <c r="E44" s="37">
        <v>3.2256840000000002</v>
      </c>
      <c r="F44" s="37">
        <v>2.992324</v>
      </c>
      <c r="G44" s="37">
        <v>2.8017919999999998</v>
      </c>
      <c r="H44" s="37">
        <v>2.8803239999999999</v>
      </c>
      <c r="I44" s="37">
        <v>2.9843310000000001</v>
      </c>
      <c r="J44" s="37">
        <v>3.042141</v>
      </c>
      <c r="K44" s="37">
        <v>3.1755100000000001</v>
      </c>
      <c r="L44" s="37">
        <v>3.2906309999999999</v>
      </c>
      <c r="M44" s="37">
        <v>3.3439549999999998</v>
      </c>
      <c r="N44" s="37">
        <v>3.3584839999999998</v>
      </c>
      <c r="O44" s="37">
        <v>3.4230429999999998</v>
      </c>
      <c r="P44" s="37">
        <v>3.4872100000000001</v>
      </c>
      <c r="Q44" s="37">
        <v>3.5170400000000002</v>
      </c>
      <c r="R44" s="37">
        <v>3.5326979999999999</v>
      </c>
      <c r="S44" s="37">
        <v>3.5373169999999998</v>
      </c>
      <c r="T44" s="37">
        <v>3.5283199999999999</v>
      </c>
      <c r="U44" s="37">
        <v>3.5497399999999999</v>
      </c>
      <c r="V44" s="37">
        <v>3.5503559999999998</v>
      </c>
      <c r="W44" s="37">
        <v>3.5492530000000002</v>
      </c>
      <c r="X44" s="37">
        <v>3.549023</v>
      </c>
      <c r="Y44" s="37">
        <v>3.5287259999999998</v>
      </c>
      <c r="Z44" s="37">
        <v>3.5056509999999999</v>
      </c>
      <c r="AA44" s="37">
        <v>3.5018690000000001</v>
      </c>
      <c r="AB44" s="37">
        <v>3.5076990000000001</v>
      </c>
      <c r="AC44" s="37">
        <v>3.521007</v>
      </c>
      <c r="AD44" s="37">
        <v>3.547183</v>
      </c>
      <c r="AE44" s="37">
        <v>3.5962100000000001</v>
      </c>
      <c r="AF44" s="37">
        <v>3.6540050000000002</v>
      </c>
      <c r="AG44" s="37">
        <v>3.6939389999999999</v>
      </c>
      <c r="AH44" s="31">
        <v>1.9550000000000001E-2</v>
      </c>
    </row>
    <row r="46" spans="1:34" ht="15" customHeight="1">
      <c r="B46" s="27" t="s">
        <v>1375</v>
      </c>
    </row>
    <row r="47" spans="1:34" ht="15" customHeight="1">
      <c r="B47" s="27" t="s">
        <v>1376</v>
      </c>
    </row>
    <row r="48" spans="1:34" ht="15" customHeight="1">
      <c r="A48" s="14" t="s">
        <v>1377</v>
      </c>
      <c r="B48" s="28" t="s">
        <v>1378</v>
      </c>
      <c r="C48" s="10">
        <v>10.537243</v>
      </c>
      <c r="D48" s="10">
        <v>10.814795</v>
      </c>
      <c r="E48" s="10">
        <v>10.740482</v>
      </c>
      <c r="F48" s="10">
        <v>10.613196</v>
      </c>
      <c r="G48" s="10">
        <v>10.451302999999999</v>
      </c>
      <c r="H48" s="10">
        <v>10.547084</v>
      </c>
      <c r="I48" s="10">
        <v>10.694221000000001</v>
      </c>
      <c r="J48" s="10">
        <v>10.79739</v>
      </c>
      <c r="K48" s="10">
        <v>10.914479</v>
      </c>
      <c r="L48" s="10">
        <v>11.055099999999999</v>
      </c>
      <c r="M48" s="10">
        <v>11.419860999999999</v>
      </c>
      <c r="N48" s="10">
        <v>11.468187</v>
      </c>
      <c r="O48" s="10">
        <v>11.564026</v>
      </c>
      <c r="P48" s="10">
        <v>11.677168999999999</v>
      </c>
      <c r="Q48" s="10">
        <v>11.745335000000001</v>
      </c>
      <c r="R48" s="10">
        <v>11.781732</v>
      </c>
      <c r="S48" s="10">
        <v>11.798117</v>
      </c>
      <c r="T48" s="10">
        <v>11.826159000000001</v>
      </c>
      <c r="U48" s="10">
        <v>11.858226</v>
      </c>
      <c r="V48" s="10">
        <v>11.879637000000001</v>
      </c>
      <c r="W48" s="10">
        <v>11.886778</v>
      </c>
      <c r="X48" s="10">
        <v>11.912520000000001</v>
      </c>
      <c r="Y48" s="10">
        <v>11.921177999999999</v>
      </c>
      <c r="Z48" s="10">
        <v>11.935447</v>
      </c>
      <c r="AA48" s="10">
        <v>11.940625000000001</v>
      </c>
      <c r="AB48" s="10">
        <v>11.975809</v>
      </c>
      <c r="AC48" s="10">
        <v>11.995084</v>
      </c>
      <c r="AD48" s="10">
        <v>12.039871</v>
      </c>
      <c r="AE48" s="10">
        <v>12.087629</v>
      </c>
      <c r="AF48" s="10">
        <v>12.154814999999999</v>
      </c>
      <c r="AG48" s="10">
        <v>12.216571</v>
      </c>
      <c r="AH48" s="9">
        <v>4.9410000000000001E-3</v>
      </c>
    </row>
    <row r="49" spans="1:34" ht="15" customHeight="1">
      <c r="A49" s="14" t="s">
        <v>1379</v>
      </c>
      <c r="B49" s="28" t="s">
        <v>1380</v>
      </c>
      <c r="C49" s="10">
        <v>7.5093370000000004</v>
      </c>
      <c r="D49" s="10">
        <v>7.9501090000000003</v>
      </c>
      <c r="E49" s="10">
        <v>8.1958029999999997</v>
      </c>
      <c r="F49" s="10">
        <v>8.0214400000000001</v>
      </c>
      <c r="G49" s="10">
        <v>7.8327049999999998</v>
      </c>
      <c r="H49" s="10">
        <v>7.89473</v>
      </c>
      <c r="I49" s="10">
        <v>8.0045040000000007</v>
      </c>
      <c r="J49" s="10">
        <v>8.0688379999999995</v>
      </c>
      <c r="K49" s="10">
        <v>8.1513819999999999</v>
      </c>
      <c r="L49" s="10">
        <v>8.2593589999999999</v>
      </c>
      <c r="M49" s="10">
        <v>8.5158529999999999</v>
      </c>
      <c r="N49" s="10">
        <v>8.5267199999999992</v>
      </c>
      <c r="O49" s="10">
        <v>8.5830479999999998</v>
      </c>
      <c r="P49" s="10">
        <v>8.6709700000000005</v>
      </c>
      <c r="Q49" s="10">
        <v>8.7190429999999992</v>
      </c>
      <c r="R49" s="10">
        <v>8.7387139999999999</v>
      </c>
      <c r="S49" s="10">
        <v>8.7404220000000006</v>
      </c>
      <c r="T49" s="10">
        <v>8.7539479999999994</v>
      </c>
      <c r="U49" s="10">
        <v>8.7719509999999996</v>
      </c>
      <c r="V49" s="10">
        <v>8.7820269999999994</v>
      </c>
      <c r="W49" s="10">
        <v>8.7799410000000009</v>
      </c>
      <c r="X49" s="10">
        <v>8.7965230000000005</v>
      </c>
      <c r="Y49" s="10">
        <v>8.7956339999999997</v>
      </c>
      <c r="Z49" s="10">
        <v>8.8028099999999991</v>
      </c>
      <c r="AA49" s="10">
        <v>8.7995769999999993</v>
      </c>
      <c r="AB49" s="10">
        <v>8.826352</v>
      </c>
      <c r="AC49" s="10">
        <v>8.8384549999999997</v>
      </c>
      <c r="AD49" s="10">
        <v>8.8748339999999999</v>
      </c>
      <c r="AE49" s="10">
        <v>8.914612</v>
      </c>
      <c r="AF49" s="10">
        <v>8.9718979999999995</v>
      </c>
      <c r="AG49" s="10">
        <v>9.0240930000000006</v>
      </c>
      <c r="AH49" s="9">
        <v>6.1440000000000002E-3</v>
      </c>
    </row>
    <row r="50" spans="1:34" ht="15" customHeight="1">
      <c r="A50" s="14" t="s">
        <v>1381</v>
      </c>
      <c r="B50" s="28" t="s">
        <v>1382</v>
      </c>
      <c r="C50" s="10">
        <v>3.1803910000000002</v>
      </c>
      <c r="D50" s="10">
        <v>4.1628379999999998</v>
      </c>
      <c r="E50" s="10">
        <v>4.3145819999999997</v>
      </c>
      <c r="F50" s="10">
        <v>4.0836309999999996</v>
      </c>
      <c r="G50" s="10">
        <v>3.864322</v>
      </c>
      <c r="H50" s="10">
        <v>3.9276309999999999</v>
      </c>
      <c r="I50" s="10">
        <v>4.0262399999999996</v>
      </c>
      <c r="J50" s="10">
        <v>4.0895789999999996</v>
      </c>
      <c r="K50" s="10">
        <v>4.2145070000000002</v>
      </c>
      <c r="L50" s="10">
        <v>4.3296789999999996</v>
      </c>
      <c r="M50" s="10">
        <v>4.3615430000000002</v>
      </c>
      <c r="N50" s="10">
        <v>4.3703729999999998</v>
      </c>
      <c r="O50" s="10">
        <v>4.4243309999999996</v>
      </c>
      <c r="P50" s="10">
        <v>4.4989980000000003</v>
      </c>
      <c r="Q50" s="10">
        <v>4.5330599999999999</v>
      </c>
      <c r="R50" s="10">
        <v>4.5442790000000004</v>
      </c>
      <c r="S50" s="10">
        <v>4.544791</v>
      </c>
      <c r="T50" s="10">
        <v>4.5333449999999997</v>
      </c>
      <c r="U50" s="10">
        <v>4.5520339999999999</v>
      </c>
      <c r="V50" s="10">
        <v>4.5447170000000003</v>
      </c>
      <c r="W50" s="10">
        <v>4.5351119999999998</v>
      </c>
      <c r="X50" s="10">
        <v>4.5316070000000002</v>
      </c>
      <c r="Y50" s="10">
        <v>4.5122200000000001</v>
      </c>
      <c r="Z50" s="10">
        <v>4.4946549999999998</v>
      </c>
      <c r="AA50" s="10">
        <v>4.4853909999999999</v>
      </c>
      <c r="AB50" s="10">
        <v>4.4928759999999999</v>
      </c>
      <c r="AC50" s="10">
        <v>4.4959610000000003</v>
      </c>
      <c r="AD50" s="10">
        <v>4.5189519999999996</v>
      </c>
      <c r="AE50" s="10">
        <v>4.5603069999999999</v>
      </c>
      <c r="AF50" s="10">
        <v>4.6158039999999998</v>
      </c>
      <c r="AG50" s="10">
        <v>4.6554440000000001</v>
      </c>
      <c r="AH50" s="9">
        <v>1.2782E-2</v>
      </c>
    </row>
    <row r="51" spans="1:34" ht="15" customHeight="1">
      <c r="A51" s="14" t="s">
        <v>1383</v>
      </c>
      <c r="B51" s="28" t="s">
        <v>1384</v>
      </c>
      <c r="C51" s="10">
        <v>13.520962000000001</v>
      </c>
      <c r="D51" s="10">
        <v>14.078305</v>
      </c>
      <c r="E51" s="10">
        <v>14.653452</v>
      </c>
      <c r="F51" s="10">
        <v>14.196401</v>
      </c>
      <c r="G51" s="10">
        <v>13.728652</v>
      </c>
      <c r="H51" s="10">
        <v>13.486947000000001</v>
      </c>
      <c r="I51" s="10">
        <v>13.341523</v>
      </c>
      <c r="J51" s="10">
        <v>13.131707</v>
      </c>
      <c r="K51" s="10">
        <v>12.934259000000001</v>
      </c>
      <c r="L51" s="10">
        <v>12.743641</v>
      </c>
      <c r="M51" s="10">
        <v>13.253026</v>
      </c>
      <c r="N51" s="10">
        <v>12.973546000000001</v>
      </c>
      <c r="O51" s="10">
        <v>12.892562</v>
      </c>
      <c r="P51" s="10">
        <v>12.762269999999999</v>
      </c>
      <c r="Q51" s="10">
        <v>12.617708</v>
      </c>
      <c r="R51" s="10">
        <v>12.479836000000001</v>
      </c>
      <c r="S51" s="10">
        <v>12.351564</v>
      </c>
      <c r="T51" s="10">
        <v>12.229142</v>
      </c>
      <c r="U51" s="10">
        <v>12.174371000000001</v>
      </c>
      <c r="V51" s="10">
        <v>12.077762999999999</v>
      </c>
      <c r="W51" s="10">
        <v>12.032022</v>
      </c>
      <c r="X51" s="10">
        <v>11.955648</v>
      </c>
      <c r="Y51" s="10">
        <v>11.891679999999999</v>
      </c>
      <c r="Z51" s="10">
        <v>11.826577</v>
      </c>
      <c r="AA51" s="10">
        <v>11.777018</v>
      </c>
      <c r="AB51" s="10">
        <v>11.745801</v>
      </c>
      <c r="AC51" s="10">
        <v>11.726257</v>
      </c>
      <c r="AD51" s="10">
        <v>11.724689</v>
      </c>
      <c r="AE51" s="10">
        <v>11.734484999999999</v>
      </c>
      <c r="AF51" s="10">
        <v>11.769066</v>
      </c>
      <c r="AG51" s="10">
        <v>11.790224</v>
      </c>
      <c r="AH51" s="9">
        <v>-4.555E-3</v>
      </c>
    </row>
    <row r="52" spans="1:34" ht="15" customHeight="1">
      <c r="A52" s="14" t="s">
        <v>1385</v>
      </c>
      <c r="B52" s="28" t="s">
        <v>1386</v>
      </c>
      <c r="C52" s="10">
        <v>2.530745</v>
      </c>
      <c r="D52" s="10">
        <v>3.6192600000000001</v>
      </c>
      <c r="E52" s="10">
        <v>3.7269389999999998</v>
      </c>
      <c r="F52" s="10">
        <v>3.4879039999999999</v>
      </c>
      <c r="G52" s="10">
        <v>3.256875</v>
      </c>
      <c r="H52" s="10">
        <v>3.348767</v>
      </c>
      <c r="I52" s="10">
        <v>3.4396969999999998</v>
      </c>
      <c r="J52" s="10">
        <v>3.485474</v>
      </c>
      <c r="K52" s="10">
        <v>3.600854</v>
      </c>
      <c r="L52" s="10">
        <v>3.7083179999999998</v>
      </c>
      <c r="M52" s="10">
        <v>3.7326009999999998</v>
      </c>
      <c r="N52" s="10">
        <v>3.7307839999999999</v>
      </c>
      <c r="O52" s="10">
        <v>3.78701</v>
      </c>
      <c r="P52" s="10">
        <v>3.8567580000000001</v>
      </c>
      <c r="Q52" s="10">
        <v>3.8913760000000002</v>
      </c>
      <c r="R52" s="10">
        <v>3.8916210000000002</v>
      </c>
      <c r="S52" s="10">
        <v>3.8939499999999998</v>
      </c>
      <c r="T52" s="10">
        <v>3.8731439999999999</v>
      </c>
      <c r="U52" s="10">
        <v>3.9030930000000001</v>
      </c>
      <c r="V52" s="10">
        <v>3.9013990000000001</v>
      </c>
      <c r="W52" s="10">
        <v>3.900083</v>
      </c>
      <c r="X52" s="10">
        <v>3.8898239999999999</v>
      </c>
      <c r="Y52" s="10">
        <v>3.8751120000000001</v>
      </c>
      <c r="Z52" s="10">
        <v>3.8588330000000002</v>
      </c>
      <c r="AA52" s="10">
        <v>3.8585120000000002</v>
      </c>
      <c r="AB52" s="10">
        <v>3.8660420000000002</v>
      </c>
      <c r="AC52" s="10">
        <v>3.8704269999999998</v>
      </c>
      <c r="AD52" s="10">
        <v>3.890644</v>
      </c>
      <c r="AE52" s="10">
        <v>3.9403090000000001</v>
      </c>
      <c r="AF52" s="10">
        <v>3.9919549999999999</v>
      </c>
      <c r="AG52" s="10">
        <v>4.0341889999999996</v>
      </c>
      <c r="AH52" s="9">
        <v>1.5664000000000001E-2</v>
      </c>
    </row>
    <row r="53" spans="1:34" ht="15" customHeight="1">
      <c r="A53" s="14" t="s">
        <v>1387</v>
      </c>
      <c r="B53" s="27" t="s">
        <v>1388</v>
      </c>
      <c r="C53" s="37">
        <v>4.6935580000000003</v>
      </c>
      <c r="D53" s="37">
        <v>5.6690399999999999</v>
      </c>
      <c r="E53" s="37">
        <v>5.7945489999999999</v>
      </c>
      <c r="F53" s="37">
        <v>5.5551050000000002</v>
      </c>
      <c r="G53" s="37">
        <v>5.3487049999999998</v>
      </c>
      <c r="H53" s="37">
        <v>5.3983829999999999</v>
      </c>
      <c r="I53" s="37">
        <v>5.4864059999999997</v>
      </c>
      <c r="J53" s="37">
        <v>5.548413</v>
      </c>
      <c r="K53" s="37">
        <v>5.6728079999999999</v>
      </c>
      <c r="L53" s="37">
        <v>5.7872279999999998</v>
      </c>
      <c r="M53" s="37">
        <v>5.9123320000000001</v>
      </c>
      <c r="N53" s="37">
        <v>5.9173239999999998</v>
      </c>
      <c r="O53" s="37">
        <v>5.9786479999999997</v>
      </c>
      <c r="P53" s="37">
        <v>6.057963</v>
      </c>
      <c r="Q53" s="37">
        <v>6.0937789999999996</v>
      </c>
      <c r="R53" s="37">
        <v>6.110519</v>
      </c>
      <c r="S53" s="37">
        <v>6.1084420000000001</v>
      </c>
      <c r="T53" s="37">
        <v>6.0904819999999997</v>
      </c>
      <c r="U53" s="37">
        <v>6.0976999999999997</v>
      </c>
      <c r="V53" s="37">
        <v>6.0824199999999999</v>
      </c>
      <c r="W53" s="37">
        <v>6.0667299999999997</v>
      </c>
      <c r="X53" s="37">
        <v>6.0595220000000003</v>
      </c>
      <c r="Y53" s="37">
        <v>6.0344410000000002</v>
      </c>
      <c r="Z53" s="37">
        <v>6.0069749999999997</v>
      </c>
      <c r="AA53" s="37">
        <v>5.992235</v>
      </c>
      <c r="AB53" s="37">
        <v>5.9941170000000001</v>
      </c>
      <c r="AC53" s="37">
        <v>5.9952199999999998</v>
      </c>
      <c r="AD53" s="37">
        <v>6.0142730000000002</v>
      </c>
      <c r="AE53" s="37">
        <v>6.0480970000000003</v>
      </c>
      <c r="AF53" s="37">
        <v>6.0919460000000001</v>
      </c>
      <c r="AG53" s="37">
        <v>6.1224230000000004</v>
      </c>
      <c r="AH53" s="31">
        <v>8.8979999999999997E-3</v>
      </c>
    </row>
    <row r="54" spans="1:34" ht="15" customHeight="1">
      <c r="B54" s="27" t="s">
        <v>1372</v>
      </c>
    </row>
    <row r="55" spans="1:34" ht="15" customHeight="1">
      <c r="A55" s="14" t="s">
        <v>1389</v>
      </c>
      <c r="B55" s="27" t="s">
        <v>1390</v>
      </c>
      <c r="C55" s="37">
        <v>2.0664720000000001</v>
      </c>
      <c r="D55" s="37">
        <v>3.133435</v>
      </c>
      <c r="E55" s="37">
        <v>3.297882</v>
      </c>
      <c r="F55" s="37">
        <v>3.1008550000000001</v>
      </c>
      <c r="G55" s="37">
        <v>2.952188</v>
      </c>
      <c r="H55" s="37">
        <v>3.098166</v>
      </c>
      <c r="I55" s="37">
        <v>3.2864629999999999</v>
      </c>
      <c r="J55" s="37">
        <v>3.4352130000000001</v>
      </c>
      <c r="K55" s="37">
        <v>3.6802649999999999</v>
      </c>
      <c r="L55" s="37">
        <v>3.9141859999999999</v>
      </c>
      <c r="M55" s="37">
        <v>4.0805949999999998</v>
      </c>
      <c r="N55" s="37">
        <v>4.2010319999999997</v>
      </c>
      <c r="O55" s="37">
        <v>4.3856289999999998</v>
      </c>
      <c r="P55" s="37">
        <v>4.5721340000000001</v>
      </c>
      <c r="Q55" s="37">
        <v>4.714931</v>
      </c>
      <c r="R55" s="37">
        <v>4.8403960000000001</v>
      </c>
      <c r="S55" s="37">
        <v>4.9512609999999997</v>
      </c>
      <c r="T55" s="37">
        <v>5.042459</v>
      </c>
      <c r="U55" s="37">
        <v>5.1795080000000002</v>
      </c>
      <c r="V55" s="37">
        <v>5.2875819999999996</v>
      </c>
      <c r="W55" s="37">
        <v>5.3977729999999999</v>
      </c>
      <c r="X55" s="37">
        <v>5.5133020000000004</v>
      </c>
      <c r="Y55" s="37">
        <v>5.6022740000000004</v>
      </c>
      <c r="Z55" s="37">
        <v>5.6932799999999997</v>
      </c>
      <c r="AA55" s="37">
        <v>5.8228669999999996</v>
      </c>
      <c r="AB55" s="37">
        <v>5.9762490000000001</v>
      </c>
      <c r="AC55" s="37">
        <v>6.154725</v>
      </c>
      <c r="AD55" s="37">
        <v>6.3671150000000001</v>
      </c>
      <c r="AE55" s="37">
        <v>6.6333799999999998</v>
      </c>
      <c r="AF55" s="37">
        <v>6.9317679999999999</v>
      </c>
      <c r="AG55" s="37">
        <v>7.2131030000000003</v>
      </c>
      <c r="AH55" s="31">
        <v>4.2548999999999997E-2</v>
      </c>
    </row>
    <row r="57" spans="1:34" ht="15" customHeight="1">
      <c r="B57" s="27" t="s">
        <v>1375</v>
      </c>
    </row>
    <row r="58" spans="1:34" ht="15" customHeight="1">
      <c r="B58" s="27" t="s">
        <v>1391</v>
      </c>
    </row>
    <row r="59" spans="1:34" ht="15" customHeight="1">
      <c r="A59" s="14" t="s">
        <v>1392</v>
      </c>
      <c r="B59" s="28" t="s">
        <v>1378</v>
      </c>
      <c r="C59" s="10">
        <v>10.537243</v>
      </c>
      <c r="D59" s="10">
        <v>10.928864000000001</v>
      </c>
      <c r="E59" s="10">
        <v>10.980878000000001</v>
      </c>
      <c r="F59" s="10">
        <v>10.998132999999999</v>
      </c>
      <c r="G59" s="10">
        <v>11.012316</v>
      </c>
      <c r="H59" s="10">
        <v>11.344768999999999</v>
      </c>
      <c r="I59" s="10">
        <v>11.776897999999999</v>
      </c>
      <c r="J59" s="10">
        <v>12.19251</v>
      </c>
      <c r="K59" s="10">
        <v>12.64936</v>
      </c>
      <c r="L59" s="10">
        <v>13.149979999999999</v>
      </c>
      <c r="M59" s="10">
        <v>13.935544</v>
      </c>
      <c r="N59" s="10">
        <v>14.345226</v>
      </c>
      <c r="O59" s="10">
        <v>14.815917000000001</v>
      </c>
      <c r="P59" s="10">
        <v>15.310114</v>
      </c>
      <c r="Q59" s="10">
        <v>15.745749</v>
      </c>
      <c r="R59" s="10">
        <v>16.142973000000001</v>
      </c>
      <c r="S59" s="10">
        <v>16.514085999999999</v>
      </c>
      <c r="T59" s="10">
        <v>16.901222000000001</v>
      </c>
      <c r="U59" s="10">
        <v>17.302613999999998</v>
      </c>
      <c r="V59" s="10">
        <v>17.692468999999999</v>
      </c>
      <c r="W59" s="10">
        <v>18.077641</v>
      </c>
      <c r="X59" s="10">
        <v>18.505747</v>
      </c>
      <c r="Y59" s="10">
        <v>18.926293999999999</v>
      </c>
      <c r="Z59" s="10">
        <v>19.383517999999999</v>
      </c>
      <c r="AA59" s="10">
        <v>19.854734000000001</v>
      </c>
      <c r="AB59" s="10">
        <v>20.403804999999998</v>
      </c>
      <c r="AC59" s="10">
        <v>20.967421000000002</v>
      </c>
      <c r="AD59" s="10">
        <v>21.6113</v>
      </c>
      <c r="AE59" s="10">
        <v>22.296206000000002</v>
      </c>
      <c r="AF59" s="10">
        <v>23.058088000000001</v>
      </c>
      <c r="AG59" s="10">
        <v>23.855129000000002</v>
      </c>
      <c r="AH59" s="9">
        <v>2.7609999999999999E-2</v>
      </c>
    </row>
    <row r="60" spans="1:34" ht="15" customHeight="1">
      <c r="A60" s="14" t="s">
        <v>1393</v>
      </c>
      <c r="B60" s="28" t="s">
        <v>1380</v>
      </c>
      <c r="C60" s="10">
        <v>7.5093370000000004</v>
      </c>
      <c r="D60" s="10">
        <v>8.033963</v>
      </c>
      <c r="E60" s="10">
        <v>8.3792430000000007</v>
      </c>
      <c r="F60" s="10">
        <v>8.3123740000000002</v>
      </c>
      <c r="G60" s="10">
        <v>8.2531540000000003</v>
      </c>
      <c r="H60" s="10">
        <v>8.491816</v>
      </c>
      <c r="I60" s="10">
        <v>8.8148759999999999</v>
      </c>
      <c r="J60" s="10">
        <v>9.1114040000000003</v>
      </c>
      <c r="K60" s="10">
        <v>9.4470620000000007</v>
      </c>
      <c r="L60" s="10">
        <v>9.8244609999999994</v>
      </c>
      <c r="M60" s="10">
        <v>10.39181</v>
      </c>
      <c r="N60" s="10">
        <v>10.66583</v>
      </c>
      <c r="O60" s="10">
        <v>10.996665</v>
      </c>
      <c r="P60" s="10">
        <v>11.368639999999999</v>
      </c>
      <c r="Q60" s="10">
        <v>11.688713</v>
      </c>
      <c r="R60" s="10">
        <v>11.973523</v>
      </c>
      <c r="S60" s="10">
        <v>12.234162</v>
      </c>
      <c r="T60" s="10">
        <v>12.510605999999999</v>
      </c>
      <c r="U60" s="10">
        <v>12.799357000000001</v>
      </c>
      <c r="V60" s="10">
        <v>13.079166000000001</v>
      </c>
      <c r="W60" s="10">
        <v>13.352703</v>
      </c>
      <c r="X60" s="10">
        <v>13.665138000000001</v>
      </c>
      <c r="Y60" s="10">
        <v>13.964121</v>
      </c>
      <c r="Z60" s="10">
        <v>14.296023</v>
      </c>
      <c r="AA60" s="10">
        <v>14.631834</v>
      </c>
      <c r="AB60" s="10">
        <v>15.037912</v>
      </c>
      <c r="AC60" s="10">
        <v>15.449629</v>
      </c>
      <c r="AD60" s="10">
        <v>15.930128</v>
      </c>
      <c r="AE60" s="10">
        <v>16.443424</v>
      </c>
      <c r="AF60" s="10">
        <v>17.019991000000001</v>
      </c>
      <c r="AG60" s="10">
        <v>17.621220000000001</v>
      </c>
      <c r="AH60" s="9">
        <v>2.8840000000000001E-2</v>
      </c>
    </row>
    <row r="61" spans="1:34" ht="15" customHeight="1">
      <c r="A61" s="14" t="s">
        <v>1394</v>
      </c>
      <c r="B61" s="28" t="s">
        <v>1382</v>
      </c>
      <c r="C61" s="10">
        <v>3.1803910000000002</v>
      </c>
      <c r="D61" s="10">
        <v>4.2067449999999997</v>
      </c>
      <c r="E61" s="10">
        <v>4.4111520000000004</v>
      </c>
      <c r="F61" s="10">
        <v>4.2317429999999998</v>
      </c>
      <c r="G61" s="10">
        <v>4.0717540000000003</v>
      </c>
      <c r="H61" s="10">
        <v>4.2246810000000004</v>
      </c>
      <c r="I61" s="10">
        <v>4.4338550000000003</v>
      </c>
      <c r="J61" s="10">
        <v>4.6179899999999998</v>
      </c>
      <c r="K61" s="10">
        <v>4.8844120000000002</v>
      </c>
      <c r="L61" s="10">
        <v>5.1501279999999996</v>
      </c>
      <c r="M61" s="10">
        <v>5.3223469999999997</v>
      </c>
      <c r="N61" s="10">
        <v>5.466774</v>
      </c>
      <c r="O61" s="10">
        <v>5.6684869999999998</v>
      </c>
      <c r="P61" s="10">
        <v>5.8987049999999996</v>
      </c>
      <c r="Q61" s="10">
        <v>6.0770020000000002</v>
      </c>
      <c r="R61" s="10">
        <v>6.2264340000000002</v>
      </c>
      <c r="S61" s="10">
        <v>6.3614449999999998</v>
      </c>
      <c r="T61" s="10">
        <v>6.4787790000000003</v>
      </c>
      <c r="U61" s="10">
        <v>6.6419790000000001</v>
      </c>
      <c r="V61" s="10">
        <v>6.7684949999999997</v>
      </c>
      <c r="W61" s="10">
        <v>6.8970859999999998</v>
      </c>
      <c r="X61" s="10">
        <v>7.0397169999999996</v>
      </c>
      <c r="Y61" s="10">
        <v>7.1636899999999999</v>
      </c>
      <c r="Z61" s="10">
        <v>7.2994529999999997</v>
      </c>
      <c r="AA61" s="10">
        <v>7.4582560000000004</v>
      </c>
      <c r="AB61" s="10">
        <v>7.6547460000000003</v>
      </c>
      <c r="AC61" s="10">
        <v>7.8589440000000002</v>
      </c>
      <c r="AD61" s="10">
        <v>8.1114180000000005</v>
      </c>
      <c r="AE61" s="10">
        <v>8.4117029999999993</v>
      </c>
      <c r="AF61" s="10">
        <v>8.7563340000000007</v>
      </c>
      <c r="AG61" s="10">
        <v>9.0906219999999998</v>
      </c>
      <c r="AH61" s="9">
        <v>3.5628E-2</v>
      </c>
    </row>
    <row r="62" spans="1:34" ht="15" customHeight="1">
      <c r="A62" s="14" t="s">
        <v>1395</v>
      </c>
      <c r="B62" s="28" t="s">
        <v>1384</v>
      </c>
      <c r="C62" s="10">
        <v>13.520962000000001</v>
      </c>
      <c r="D62" s="10">
        <v>14.226796999999999</v>
      </c>
      <c r="E62" s="10">
        <v>14.981429</v>
      </c>
      <c r="F62" s="10">
        <v>14.7113</v>
      </c>
      <c r="G62" s="10">
        <v>14.465588</v>
      </c>
      <c r="H62" s="10">
        <v>14.506976999999999</v>
      </c>
      <c r="I62" s="10">
        <v>14.692211</v>
      </c>
      <c r="J62" s="10">
        <v>14.828442000000001</v>
      </c>
      <c r="K62" s="10">
        <v>14.990189000000001</v>
      </c>
      <c r="L62" s="10">
        <v>15.158488</v>
      </c>
      <c r="M62" s="10">
        <v>16.172536999999998</v>
      </c>
      <c r="N62" s="10">
        <v>16.228237</v>
      </c>
      <c r="O62" s="10">
        <v>16.518045000000001</v>
      </c>
      <c r="P62" s="10">
        <v>16.732807000000001</v>
      </c>
      <c r="Q62" s="10">
        <v>16.915248999999999</v>
      </c>
      <c r="R62" s="10">
        <v>17.099495000000001</v>
      </c>
      <c r="S62" s="10">
        <v>17.288758999999999</v>
      </c>
      <c r="T62" s="10">
        <v>17.477139999999999</v>
      </c>
      <c r="U62" s="10">
        <v>17.763908000000001</v>
      </c>
      <c r="V62" s="10">
        <v>17.987539000000002</v>
      </c>
      <c r="W62" s="10">
        <v>18.298531000000001</v>
      </c>
      <c r="X62" s="10">
        <v>18.572744</v>
      </c>
      <c r="Y62" s="10">
        <v>18.879465</v>
      </c>
      <c r="Z62" s="10">
        <v>19.206713000000001</v>
      </c>
      <c r="AA62" s="10">
        <v>19.582688999999998</v>
      </c>
      <c r="AB62" s="10">
        <v>20.011928999999999</v>
      </c>
      <c r="AC62" s="10">
        <v>20.497513000000001</v>
      </c>
      <c r="AD62" s="10">
        <v>21.045555</v>
      </c>
      <c r="AE62" s="10">
        <v>21.644814</v>
      </c>
      <c r="AF62" s="10">
        <v>22.326311</v>
      </c>
      <c r="AG62" s="10">
        <v>23.022608000000002</v>
      </c>
      <c r="AH62" s="9">
        <v>1.7899999999999999E-2</v>
      </c>
    </row>
    <row r="63" spans="1:34" ht="15" customHeight="1">
      <c r="A63" s="14" t="s">
        <v>1396</v>
      </c>
      <c r="B63" s="28" t="s">
        <v>1386</v>
      </c>
      <c r="C63" s="10">
        <v>2.530745</v>
      </c>
      <c r="D63" s="10">
        <v>3.6574339999999999</v>
      </c>
      <c r="E63" s="10">
        <v>3.8103560000000001</v>
      </c>
      <c r="F63" s="10">
        <v>3.6144090000000002</v>
      </c>
      <c r="G63" s="10">
        <v>3.4317000000000002</v>
      </c>
      <c r="H63" s="10">
        <v>3.6020379999999999</v>
      </c>
      <c r="I63" s="10">
        <v>3.7879299999999998</v>
      </c>
      <c r="J63" s="10">
        <v>3.935829</v>
      </c>
      <c r="K63" s="10">
        <v>4.1732180000000003</v>
      </c>
      <c r="L63" s="10">
        <v>4.4110230000000001</v>
      </c>
      <c r="M63" s="10">
        <v>4.5548570000000002</v>
      </c>
      <c r="N63" s="10">
        <v>4.6667310000000004</v>
      </c>
      <c r="O63" s="10">
        <v>4.8519459999999999</v>
      </c>
      <c r="P63" s="10">
        <v>5.056654</v>
      </c>
      <c r="Q63" s="10">
        <v>5.2167630000000003</v>
      </c>
      <c r="R63" s="10">
        <v>5.3321820000000004</v>
      </c>
      <c r="S63" s="10">
        <v>5.4504479999999997</v>
      </c>
      <c r="T63" s="10">
        <v>5.5352600000000001</v>
      </c>
      <c r="U63" s="10">
        <v>5.6950940000000001</v>
      </c>
      <c r="V63" s="10">
        <v>5.8103949999999998</v>
      </c>
      <c r="W63" s="10">
        <v>5.9313209999999996</v>
      </c>
      <c r="X63" s="10">
        <v>6.042726</v>
      </c>
      <c r="Y63" s="10">
        <v>6.1522040000000002</v>
      </c>
      <c r="Z63" s="10">
        <v>6.2668590000000002</v>
      </c>
      <c r="AA63" s="10">
        <v>6.415889</v>
      </c>
      <c r="AB63" s="10">
        <v>6.5867760000000004</v>
      </c>
      <c r="AC63" s="10">
        <v>6.7655110000000001</v>
      </c>
      <c r="AD63" s="10">
        <v>6.9836179999999999</v>
      </c>
      <c r="AE63" s="10">
        <v>7.2680870000000004</v>
      </c>
      <c r="AF63" s="10">
        <v>7.5728710000000001</v>
      </c>
      <c r="AG63" s="10">
        <v>7.8775050000000002</v>
      </c>
      <c r="AH63" s="9">
        <v>3.8574999999999998E-2</v>
      </c>
    </row>
    <row r="64" spans="1:34" ht="15" customHeight="1">
      <c r="A64" s="14" t="s">
        <v>1397</v>
      </c>
      <c r="B64" s="27" t="s">
        <v>1388</v>
      </c>
      <c r="C64" s="37">
        <v>4.6935580000000003</v>
      </c>
      <c r="D64" s="37">
        <v>5.7288350000000001</v>
      </c>
      <c r="E64" s="37">
        <v>5.9242439999999998</v>
      </c>
      <c r="F64" s="37">
        <v>5.7565869999999997</v>
      </c>
      <c r="G64" s="37">
        <v>5.6358160000000002</v>
      </c>
      <c r="H64" s="37">
        <v>5.8066680000000002</v>
      </c>
      <c r="I64" s="37">
        <v>6.0418469999999997</v>
      </c>
      <c r="J64" s="37">
        <v>6.2653169999999996</v>
      </c>
      <c r="K64" s="37">
        <v>6.5745129999999996</v>
      </c>
      <c r="L64" s="37">
        <v>6.8838739999999996</v>
      </c>
      <c r="M64" s="37">
        <v>7.2147589999999999</v>
      </c>
      <c r="N64" s="37">
        <v>7.4018110000000004</v>
      </c>
      <c r="O64" s="37">
        <v>7.6598879999999996</v>
      </c>
      <c r="P64" s="37">
        <v>7.9426880000000004</v>
      </c>
      <c r="Q64" s="37">
        <v>8.169295</v>
      </c>
      <c r="R64" s="37">
        <v>8.3724480000000003</v>
      </c>
      <c r="S64" s="37">
        <v>8.550122</v>
      </c>
      <c r="T64" s="37">
        <v>8.7041439999999994</v>
      </c>
      <c r="U64" s="37">
        <v>8.8972960000000008</v>
      </c>
      <c r="V64" s="37">
        <v>9.0586120000000001</v>
      </c>
      <c r="W64" s="37">
        <v>9.2263990000000007</v>
      </c>
      <c r="X64" s="37">
        <v>9.4132879999999997</v>
      </c>
      <c r="Y64" s="37">
        <v>9.5803960000000004</v>
      </c>
      <c r="Z64" s="37">
        <v>9.7555049999999994</v>
      </c>
      <c r="AA64" s="37">
        <v>9.9638200000000001</v>
      </c>
      <c r="AB64" s="37">
        <v>10.212486999999999</v>
      </c>
      <c r="AC64" s="37">
        <v>10.479651</v>
      </c>
      <c r="AD64" s="37">
        <v>10.795484999999999</v>
      </c>
      <c r="AE64" s="37">
        <v>11.156001</v>
      </c>
      <c r="AF64" s="37">
        <v>11.556625</v>
      </c>
      <c r="AG64" s="37">
        <v>11.955171999999999</v>
      </c>
      <c r="AH64" s="31">
        <v>3.1656999999999998E-2</v>
      </c>
    </row>
    <row r="65" spans="2:34" ht="15" customHeight="1" thickBot="1"/>
    <row r="66" spans="2:34" ht="15" customHeight="1">
      <c r="B66" s="384" t="s">
        <v>1398</v>
      </c>
      <c r="C66" s="384"/>
      <c r="D66" s="384"/>
      <c r="E66" s="384"/>
      <c r="F66" s="384"/>
      <c r="G66" s="384"/>
      <c r="H66" s="384"/>
      <c r="I66" s="384"/>
      <c r="J66" s="384"/>
      <c r="K66" s="384"/>
      <c r="L66" s="384"/>
      <c r="M66" s="384"/>
      <c r="N66" s="384"/>
      <c r="O66" s="384"/>
      <c r="P66" s="384"/>
      <c r="Q66" s="384"/>
      <c r="R66" s="384"/>
      <c r="S66" s="384"/>
      <c r="T66" s="384"/>
      <c r="U66" s="384"/>
      <c r="V66" s="384"/>
      <c r="W66" s="384"/>
      <c r="X66" s="384"/>
      <c r="Y66" s="384"/>
      <c r="Z66" s="384"/>
      <c r="AA66" s="384"/>
      <c r="AB66" s="384"/>
      <c r="AC66" s="384"/>
      <c r="AD66" s="384"/>
      <c r="AE66" s="384"/>
      <c r="AF66" s="384"/>
      <c r="AG66" s="384"/>
      <c r="AH66" s="384"/>
    </row>
    <row r="67" spans="2:34" ht="15" customHeight="1">
      <c r="B67" s="15" t="s">
        <v>1399</v>
      </c>
    </row>
    <row r="68" spans="2:34" ht="15" customHeight="1">
      <c r="B68" s="15" t="s">
        <v>1400</v>
      </c>
    </row>
    <row r="69" spans="2:34" ht="15" customHeight="1">
      <c r="B69" s="15" t="s">
        <v>1401</v>
      </c>
    </row>
    <row r="70" spans="2:34" ht="15" customHeight="1">
      <c r="B70" s="15" t="s">
        <v>1402</v>
      </c>
    </row>
    <row r="71" spans="2:34" ht="15" customHeight="1">
      <c r="B71" s="15" t="s">
        <v>1403</v>
      </c>
    </row>
    <row r="72" spans="2:34" ht="15" customHeight="1">
      <c r="B72" s="15" t="s">
        <v>1404</v>
      </c>
    </row>
    <row r="73" spans="2:34" ht="15" customHeight="1">
      <c r="B73" s="15" t="s">
        <v>1405</v>
      </c>
    </row>
    <row r="74" spans="2:34" ht="15" customHeight="1">
      <c r="B74" s="15" t="s">
        <v>1406</v>
      </c>
    </row>
    <row r="75" spans="2:34" ht="15" customHeight="1">
      <c r="B75" s="15" t="s">
        <v>1407</v>
      </c>
    </row>
    <row r="76" spans="2:34" ht="15" customHeight="1">
      <c r="B76" s="15" t="s">
        <v>1408</v>
      </c>
    </row>
    <row r="77" spans="2:34" ht="15" customHeight="1">
      <c r="B77" s="15" t="s">
        <v>1409</v>
      </c>
    </row>
    <row r="78" spans="2:34" ht="15" customHeight="1">
      <c r="B78" s="15" t="s">
        <v>1410</v>
      </c>
    </row>
    <row r="79" spans="2:34" ht="15" customHeight="1">
      <c r="B79" s="15" t="s">
        <v>1411</v>
      </c>
    </row>
    <row r="80" spans="2:34" ht="15" customHeight="1">
      <c r="B80" s="15" t="s">
        <v>1412</v>
      </c>
    </row>
    <row r="81" spans="2:2" ht="15" customHeight="1">
      <c r="B81" s="15" t="s">
        <v>1413</v>
      </c>
    </row>
    <row r="82" spans="2:2" ht="15" customHeight="1">
      <c r="B82" s="15" t="s">
        <v>1233</v>
      </c>
    </row>
    <row r="83" spans="2:2" ht="15" customHeight="1">
      <c r="B83" s="15" t="s">
        <v>1414</v>
      </c>
    </row>
    <row r="84" spans="2:2" ht="15" customHeight="1">
      <c r="B84" s="15" t="s">
        <v>1415</v>
      </c>
    </row>
    <row r="85" spans="2:2" ht="15" customHeight="1">
      <c r="B85" s="15" t="s">
        <v>746</v>
      </c>
    </row>
    <row r="86" spans="2:2" ht="15" customHeight="1">
      <c r="B86" s="15" t="s">
        <v>1416</v>
      </c>
    </row>
    <row r="87" spans="2:2" ht="15" customHeight="1">
      <c r="B87" s="15" t="s">
        <v>1417</v>
      </c>
    </row>
    <row r="88" spans="2:2" ht="15" customHeight="1">
      <c r="B88" s="15" t="s">
        <v>1418</v>
      </c>
    </row>
  </sheetData>
  <mergeCells count="1">
    <mergeCell ref="B66:AH66"/>
  </mergeCell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tabColor theme="8"/>
  </sheetPr>
  <dimension ref="A1:AI216"/>
  <sheetViews>
    <sheetView workbookViewId="0">
      <selection activeCell="D27" sqref="D27"/>
    </sheetView>
  </sheetViews>
  <sheetFormatPr defaultRowHeight="15"/>
  <cols>
    <col min="1" max="1" width="25.28515625" customWidth="1"/>
    <col min="2" max="35" width="18.7109375" customWidth="1"/>
  </cols>
  <sheetData>
    <row r="1" spans="1:35">
      <c r="A1" s="1" t="s">
        <v>1419</v>
      </c>
    </row>
    <row r="3" spans="1:35" s="179" customFormat="1">
      <c r="A3" s="179" t="s">
        <v>749</v>
      </c>
    </row>
    <row r="4" spans="1:35">
      <c r="A4" s="1" t="s">
        <v>1420</v>
      </c>
      <c r="B4" s="1">
        <v>2017</v>
      </c>
      <c r="C4" s="1">
        <v>2018</v>
      </c>
      <c r="D4" s="1">
        <v>2019</v>
      </c>
      <c r="E4" s="1">
        <v>2020</v>
      </c>
      <c r="F4" s="1">
        <v>2021</v>
      </c>
      <c r="G4" s="1">
        <v>2022</v>
      </c>
      <c r="H4" s="1">
        <v>2023</v>
      </c>
      <c r="I4" s="1">
        <v>2024</v>
      </c>
      <c r="J4" s="1">
        <v>2025</v>
      </c>
      <c r="K4" s="1">
        <v>2026</v>
      </c>
      <c r="L4" s="1">
        <v>2027</v>
      </c>
      <c r="M4" s="1">
        <v>2028</v>
      </c>
      <c r="N4" s="1">
        <v>2029</v>
      </c>
      <c r="O4" s="1">
        <v>2030</v>
      </c>
      <c r="P4" s="1">
        <v>2031</v>
      </c>
      <c r="Q4" s="1">
        <v>2032</v>
      </c>
      <c r="R4" s="1">
        <v>2033</v>
      </c>
      <c r="S4" s="1">
        <v>2034</v>
      </c>
      <c r="T4" s="1">
        <v>2035</v>
      </c>
      <c r="U4" s="1">
        <v>2036</v>
      </c>
      <c r="V4" s="1">
        <v>2037</v>
      </c>
      <c r="W4" s="1">
        <v>2038</v>
      </c>
      <c r="X4" s="1">
        <v>2039</v>
      </c>
      <c r="Y4" s="1">
        <v>2040</v>
      </c>
      <c r="Z4" s="1">
        <v>2041</v>
      </c>
      <c r="AA4" s="1">
        <v>2042</v>
      </c>
      <c r="AB4" s="1">
        <v>2043</v>
      </c>
      <c r="AC4" s="1">
        <v>2044</v>
      </c>
      <c r="AD4" s="1">
        <v>2045</v>
      </c>
      <c r="AE4" s="1">
        <v>2046</v>
      </c>
      <c r="AF4" s="1">
        <v>2047</v>
      </c>
      <c r="AG4" s="1">
        <v>2048</v>
      </c>
      <c r="AH4" s="1">
        <v>2049</v>
      </c>
      <c r="AI4" s="1">
        <v>2050</v>
      </c>
    </row>
    <row r="5" spans="1:35">
      <c r="A5" s="1" t="s">
        <v>1421</v>
      </c>
      <c r="B5" s="3">
        <f>'Start Year Prices'!B2</f>
        <v>1.9962575225771393E-5</v>
      </c>
      <c r="C5" s="180">
        <f>B5</f>
        <v>1.9962575225771393E-5</v>
      </c>
      <c r="D5" s="3">
        <f>$B5*('AEO Table 3'!C$46/'AEO Table 3'!$C$46)</f>
        <v>1.9962575225771393E-5</v>
      </c>
      <c r="E5" s="3">
        <f>$B5*('AEO Table 3'!D$46/'AEO Table 3'!$C$46)</f>
        <v>2.0358824839275424E-5</v>
      </c>
      <c r="F5" s="3">
        <f>$B5*('AEO Table 3'!E$46/'AEO Table 3'!$C$46)</f>
        <v>2.0394847531412159E-5</v>
      </c>
      <c r="G5" s="3">
        <f>$B5*('AEO Table 3'!F$46/'AEO Table 3'!$C$46)</f>
        <v>2.0628995030300908E-5</v>
      </c>
      <c r="H5" s="3">
        <f>$B5*('AEO Table 3'!G$46/'AEO Table 3'!$C$46)</f>
        <v>2.0953199259531476E-5</v>
      </c>
      <c r="I5" s="3">
        <f>$B5*('AEO Table 3'!H$46/'AEO Table 3'!$C$46)</f>
        <v>2.1247384578648107E-5</v>
      </c>
      <c r="J5" s="3">
        <f>$B5*('AEO Table 3'!I$46/'AEO Table 3'!$C$46)</f>
        <v>2.1697668230357237E-5</v>
      </c>
      <c r="K5" s="3">
        <f>$B5*('AEO Table 3'!J$46/'AEO Table 3'!$C$46)</f>
        <v>2.2069902715770117E-5</v>
      </c>
      <c r="L5" s="3">
        <f>$B5*('AEO Table 3'!K$46/'AEO Table 3'!$C$46)</f>
        <v>2.2232004830385407E-5</v>
      </c>
      <c r="M5" s="3">
        <f>$B5*('AEO Table 3'!L$46/'AEO Table 3'!$C$46)</f>
        <v>2.2201985920271462E-5</v>
      </c>
      <c r="N5" s="3">
        <f>$B5*('AEO Table 3'!M$46/'AEO Table 3'!$C$46)</f>
        <v>2.2123936753975216E-5</v>
      </c>
      <c r="O5" s="3">
        <f>$B5*('AEO Table 3'!N$46/'AEO Table 3'!$C$46)</f>
        <v>2.2033880023633386E-5</v>
      </c>
      <c r="P5" s="3">
        <f>$B5*('AEO Table 3'!O$46/'AEO Table 3'!$C$46)</f>
        <v>2.2003861113519445E-5</v>
      </c>
      <c r="Q5" s="3">
        <f>$B5*('AEO Table 3'!P$46/'AEO Table 3'!$C$46)</f>
        <v>2.1991853549473871E-5</v>
      </c>
      <c r="R5" s="3">
        <f>$B5*('AEO Table 3'!Q$46/'AEO Table 3'!$C$46)</f>
        <v>2.2111929189929632E-5</v>
      </c>
      <c r="S5" s="3">
        <f>$B5*('AEO Table 3'!R$46/'AEO Table 3'!$C$46)</f>
        <v>2.2159959446111941E-5</v>
      </c>
      <c r="T5" s="3">
        <f>$B5*('AEO Table 3'!S$46/'AEO Table 3'!$C$46)</f>
        <v>2.1955830857337136E-5</v>
      </c>
      <c r="U5" s="3">
        <f>$B5*('AEO Table 3'!T$46/'AEO Table 3'!$C$46)</f>
        <v>2.179372874272185E-5</v>
      </c>
      <c r="V5" s="3">
        <f>$B5*('AEO Table 3'!U$46/'AEO Table 3'!$C$46)</f>
        <v>2.1697668230357237E-5</v>
      </c>
      <c r="W5" s="3">
        <f>$B5*('AEO Table 3'!V$46/'AEO Table 3'!$C$46)</f>
        <v>2.1631626628106568E-5</v>
      </c>
      <c r="X5" s="3">
        <f>$B5*('AEO Table 3'!W$46/'AEO Table 3'!$C$46)</f>
        <v>2.1511550987650793E-5</v>
      </c>
      <c r="Y5" s="3">
        <f>$B5*('AEO Table 3'!X$46/'AEO Table 3'!$C$46)</f>
        <v>2.1379467783149452E-5</v>
      </c>
      <c r="Z5" s="3">
        <f>$B5*('AEO Table 3'!Y$46/'AEO Table 3'!$C$46)</f>
        <v>2.1265395924716474E-5</v>
      </c>
      <c r="AA5" s="3">
        <f>$B5*('AEO Table 3'!Z$46/'AEO Table 3'!$C$46)</f>
        <v>2.1163331630329071E-5</v>
      </c>
      <c r="AB5" s="3">
        <f>$B5*('AEO Table 3'!AA$46/'AEO Table 3'!$C$46)</f>
        <v>2.1001229515713785E-5</v>
      </c>
      <c r="AC5" s="3">
        <f>$B5*('AEO Table 3'!AB$46/'AEO Table 3'!$C$46)</f>
        <v>2.0899165221326384E-5</v>
      </c>
      <c r="AD5" s="3">
        <f>$B5*('AEO Table 3'!AC$46/'AEO Table 3'!$C$46)</f>
        <v>2.0821116055030135E-5</v>
      </c>
      <c r="AE5" s="3">
        <f>$B5*('AEO Table 3'!AD$46/'AEO Table 3'!$C$46)</f>
        <v>2.0743066888733882E-5</v>
      </c>
      <c r="AF5" s="3">
        <f>$B5*('AEO Table 3'!AE$46/'AEO Table 3'!$C$46)</f>
        <v>2.0665017722437636E-5</v>
      </c>
      <c r="AG5" s="3">
        <f>$B5*('AEO Table 3'!AF$46/'AEO Table 3'!$C$46)</f>
        <v>2.0568957210073019E-5</v>
      </c>
      <c r="AH5" s="3">
        <f>$B5*('AEO Table 3'!AG$46/'AEO Table 3'!$C$46)</f>
        <v>2.0418862659503307E-5</v>
      </c>
      <c r="AI5" s="3">
        <f>$B5*('AEO Table 3'!AH$46/'AEO Table 3'!$C$46)</f>
        <v>2.0280775672979178E-5</v>
      </c>
    </row>
    <row r="6" spans="1:35">
      <c r="A6" s="1" t="s">
        <v>1422</v>
      </c>
      <c r="B6">
        <v>0</v>
      </c>
      <c r="C6" s="181">
        <f t="shared" ref="C6:C12" si="0">B6</f>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row>
    <row r="7" spans="1:35">
      <c r="A7" s="1" t="s">
        <v>1423</v>
      </c>
      <c r="B7" s="7">
        <f>'Start Year Prices'!D2</f>
        <v>1.9962575225771393E-5</v>
      </c>
      <c r="C7" s="182">
        <f t="shared" si="0"/>
        <v>1.9962575225771393E-5</v>
      </c>
      <c r="D7" s="3">
        <f>$B7*('AEO Table 3'!C$19/'AEO Table 3'!$D$19)</f>
        <v>2.0226325187466147E-5</v>
      </c>
      <c r="E7" s="3">
        <f>$B7*('AEO Table 3'!D$19/'AEO Table 3'!$D$19)</f>
        <v>1.9962575225771393E-5</v>
      </c>
      <c r="F7" s="3">
        <f>$B7*('AEO Table 3'!E$19/'AEO Table 3'!$D$19)</f>
        <v>2.0066976252275567E-5</v>
      </c>
      <c r="G7" s="3">
        <f>$B7*('AEO Table 3'!F$19/'AEO Table 3'!$D$19)</f>
        <v>2.0094450206618768E-5</v>
      </c>
      <c r="H7" s="3">
        <f>$B7*('AEO Table 3'!G$19/'AEO Table 3'!$D$19)</f>
        <v>2.0204346023991583E-5</v>
      </c>
      <c r="I7" s="3">
        <f>$B7*('AEO Table 3'!H$19/'AEO Table 3'!$D$19)</f>
        <v>2.0418642867868565E-5</v>
      </c>
      <c r="J7" s="3">
        <f>$B7*('AEO Table 3'!I$19/'AEO Table 3'!$D$19)</f>
        <v>2.0709866783906519E-5</v>
      </c>
      <c r="K7" s="3">
        <f>$B7*('AEO Table 3'!J$19/'AEO Table 3'!$D$19)</f>
        <v>2.0973616745601273E-5</v>
      </c>
      <c r="L7" s="3">
        <f>$B7*('AEO Table 3'!K$19/'AEO Table 3'!$D$19)</f>
        <v>2.1116481308185926E-5</v>
      </c>
      <c r="M7" s="3">
        <f>$B7*('AEO Table 3'!L$19/'AEO Table 3'!$D$19)</f>
        <v>2.1089007353842725E-5</v>
      </c>
      <c r="N7" s="3">
        <f>$B7*('AEO Table 3'!M$19/'AEO Table 3'!$D$19)</f>
        <v>2.1017575072550393E-5</v>
      </c>
      <c r="O7" s="3">
        <f>$B7*('AEO Table 3'!N$19/'AEO Table 3'!$D$19)</f>
        <v>2.1028564654287678E-5</v>
      </c>
      <c r="P7" s="3">
        <f>$B7*('AEO Table 3'!O$19/'AEO Table 3'!$D$19)</f>
        <v>2.0984606327338548E-5</v>
      </c>
      <c r="Q7" s="3">
        <f>$B7*('AEO Table 3'!P$19/'AEO Table 3'!$D$19)</f>
        <v>2.0935153209520786E-5</v>
      </c>
      <c r="R7" s="3">
        <f>$B7*('AEO Table 3'!Q$19/'AEO Table 3'!$D$19)</f>
        <v>2.1006585490813111E-5</v>
      </c>
      <c r="S7" s="3">
        <f>$B7*('AEO Table 3'!R$19/'AEO Table 3'!$D$19)</f>
        <v>2.1034059445156316E-5</v>
      </c>
      <c r="T7" s="3">
        <f>$B7*('AEO Table 3'!S$19/'AEO Table 3'!$D$19)</f>
        <v>2.0935153209520786E-5</v>
      </c>
      <c r="U7" s="3">
        <f>$B7*('AEO Table 3'!T$19/'AEO Table 3'!$D$19)</f>
        <v>2.0874710509965736E-5</v>
      </c>
      <c r="V7" s="3">
        <f>$B7*('AEO Table 3'!U$19/'AEO Table 3'!$D$19)</f>
        <v>2.0808773019542049E-5</v>
      </c>
      <c r="W7" s="3">
        <f>$B7*('AEO Table 3'!V$19/'AEO Table 3'!$D$19)</f>
        <v>2.0830752183016612E-5</v>
      </c>
      <c r="X7" s="3">
        <f>$B7*('AEO Table 3'!W$19/'AEO Table 3'!$D$19)</f>
        <v>2.0770309483461562E-5</v>
      </c>
      <c r="Y7" s="3">
        <f>$B7*('AEO Table 3'!X$19/'AEO Table 3'!$D$19)</f>
        <v>2.0682392829563318E-5</v>
      </c>
      <c r="Z7" s="3">
        <f>$B7*('AEO Table 3'!Y$19/'AEO Table 3'!$D$19)</f>
        <v>2.0643929293482835E-5</v>
      </c>
      <c r="AA7" s="3">
        <f>$B7*('AEO Table 3'!Z$19/'AEO Table 3'!$D$19)</f>
        <v>2.0583486593927785E-5</v>
      </c>
      <c r="AB7" s="3">
        <f>$B7*('AEO Table 3'!AA$19/'AEO Table 3'!$D$19)</f>
        <v>2.0528538685241379E-5</v>
      </c>
      <c r="AC7" s="3">
        <f>$B7*('AEO Table 3'!AB$19/'AEO Table 3'!$D$19)</f>
        <v>2.0523043894372739E-5</v>
      </c>
      <c r="AD7" s="3">
        <f>$B7*('AEO Table 3'!AC$19/'AEO Table 3'!$D$19)</f>
        <v>2.0484580358292256E-5</v>
      </c>
      <c r="AE7" s="3">
        <f>$B7*('AEO Table 3'!AD$19/'AEO Table 3'!$D$19)</f>
        <v>2.0418642867868565E-5</v>
      </c>
      <c r="AF7" s="3">
        <f>$B7*('AEO Table 3'!AE$19/'AEO Table 3'!$D$19)</f>
        <v>2.0407653286131286E-5</v>
      </c>
      <c r="AG7" s="3">
        <f>$B7*('AEO Table 3'!AF$19/'AEO Table 3'!$D$19)</f>
        <v>2.034721058657624E-5</v>
      </c>
      <c r="AH7" s="3">
        <f>$B7*('AEO Table 3'!AG$19/'AEO Table 3'!$D$19)</f>
        <v>2.0237314769203425E-5</v>
      </c>
      <c r="AI7" s="3">
        <f>$B7*('AEO Table 3'!AH$19/'AEO Table 3'!$D$19)</f>
        <v>2.0154892906173818E-5</v>
      </c>
    </row>
    <row r="8" spans="1:35">
      <c r="A8" s="1" t="s">
        <v>1424</v>
      </c>
      <c r="B8" s="7">
        <f>'Start Year Prices'!E2</f>
        <v>2.9592554578990306E-5</v>
      </c>
      <c r="C8" s="182">
        <f t="shared" si="0"/>
        <v>2.9592554578990306E-5</v>
      </c>
      <c r="D8" s="3">
        <f>$B8*('AEO Table 3'!C$26/'AEO Table 3'!$D$26)</f>
        <v>3.0189889400075152E-5</v>
      </c>
      <c r="E8" s="3">
        <f>$B8*('AEO Table 3'!D$26/'AEO Table 3'!$D$26)</f>
        <v>2.9592554578990306E-5</v>
      </c>
      <c r="F8" s="3">
        <f>$B8*('AEO Table 3'!E$26/'AEO Table 3'!$D$26)</f>
        <v>2.9298783355505957E-5</v>
      </c>
      <c r="G8" s="3">
        <f>$B8*('AEO Table 3'!F$26/'AEO Table 3'!$D$26)</f>
        <v>2.9249821484925234E-5</v>
      </c>
      <c r="H8" s="3">
        <f>$B8*('AEO Table 3'!G$26/'AEO Table 3'!$D$26)</f>
        <v>2.9220444362576796E-5</v>
      </c>
      <c r="I8" s="3">
        <f>$B8*('AEO Table 3'!H$26/'AEO Table 3'!$D$26)</f>
        <v>2.9386914722551264E-5</v>
      </c>
      <c r="J8" s="3">
        <f>$B8*('AEO Table 3'!I$26/'AEO Table 3'!$D$26)</f>
        <v>2.9807986809545497E-5</v>
      </c>
      <c r="K8" s="3">
        <f>$B8*('AEO Table 3'!J$26/'AEO Table 3'!$D$26)</f>
        <v>3.017030465184286E-5</v>
      </c>
      <c r="L8" s="3">
        <f>$B8*('AEO Table 3'!K$26/'AEO Table 3'!$D$26)</f>
        <v>3.0297605515352755E-5</v>
      </c>
      <c r="M8" s="3">
        <f>$B8*('AEO Table 3'!L$26/'AEO Table 3'!$D$26)</f>
        <v>3.0111550407145995E-5</v>
      </c>
      <c r="N8" s="3">
        <f>$B8*('AEO Table 3'!M$26/'AEO Table 3'!$D$26)</f>
        <v>2.9856948680126223E-5</v>
      </c>
      <c r="O8" s="3">
        <f>$B8*('AEO Table 3'!N$26/'AEO Table 3'!$D$26)</f>
        <v>2.9798194435429354E-5</v>
      </c>
      <c r="P8" s="3">
        <f>$B8*('AEO Table 3'!O$26/'AEO Table 3'!$D$26)</f>
        <v>2.9621931701338744E-5</v>
      </c>
      <c r="Q8" s="3">
        <f>$B8*('AEO Table 3'!P$26/'AEO Table 3'!$D$26)</f>
        <v>2.9377122348435115E-5</v>
      </c>
      <c r="R8" s="3">
        <f>$B8*('AEO Table 3'!Q$26/'AEO Table 3'!$D$26)</f>
        <v>2.9465253715480422E-5</v>
      </c>
      <c r="S8" s="3">
        <f>$B8*('AEO Table 3'!R$26/'AEO Table 3'!$D$26)</f>
        <v>2.944566896724813E-5</v>
      </c>
      <c r="T8" s="3">
        <f>$B8*('AEO Table 3'!S$26/'AEO Table 3'!$D$26)</f>
        <v>2.9210651988460647E-5</v>
      </c>
      <c r="U8" s="3">
        <f>$B8*('AEO Table 3'!T$26/'AEO Table 3'!$D$26)</f>
        <v>2.9083351124950763E-5</v>
      </c>
      <c r="V8" s="3">
        <f>$B8*('AEO Table 3'!U$26/'AEO Table 3'!$D$26)</f>
        <v>2.8926673139092444E-5</v>
      </c>
      <c r="W8" s="3">
        <f>$B8*('AEO Table 3'!V$26/'AEO Table 3'!$D$26)</f>
        <v>2.897563500967317E-5</v>
      </c>
      <c r="X8" s="3">
        <f>$B8*('AEO Table 3'!W$26/'AEO Table 3'!$D$26)</f>
        <v>2.8848334146163286E-5</v>
      </c>
      <c r="Y8" s="3">
        <f>$B8*('AEO Table 3'!X$26/'AEO Table 3'!$D$26)</f>
        <v>2.8632901915608092E-5</v>
      </c>
      <c r="Z8" s="3">
        <f>$B8*('AEO Table 3'!Y$26/'AEO Table 3'!$D$26)</f>
        <v>2.8574147670911223E-5</v>
      </c>
      <c r="AA8" s="3">
        <f>$B8*('AEO Table 3'!Z$26/'AEO Table 3'!$D$26)</f>
        <v>2.8495808677982065E-5</v>
      </c>
      <c r="AB8" s="3">
        <f>$B8*('AEO Table 3'!AA$26/'AEO Table 3'!$D$26)</f>
        <v>2.8339130692123743E-5</v>
      </c>
      <c r="AC8" s="3">
        <f>$B8*('AEO Table 3'!AB$26/'AEO Table 3'!$D$26)</f>
        <v>2.8319545943891451E-5</v>
      </c>
      <c r="AD8" s="3">
        <f>$B8*('AEO Table 3'!AC$26/'AEO Table 3'!$D$26)</f>
        <v>2.8221622202730002E-5</v>
      </c>
      <c r="AE8" s="3">
        <f>$B8*('AEO Table 3'!AD$26/'AEO Table 3'!$D$26)</f>
        <v>2.8094321339220118E-5</v>
      </c>
      <c r="AF8" s="3">
        <f>$B8*('AEO Table 3'!AE$26/'AEO Table 3'!$D$26)</f>
        <v>2.8084528965103968E-5</v>
      </c>
      <c r="AG8" s="3">
        <f>$B8*('AEO Table 3'!AF$26/'AEO Table 3'!$D$26)</f>
        <v>2.796702047571023E-5</v>
      </c>
      <c r="AH8" s="3">
        <f>$B8*('AEO Table 3'!AG$26/'AEO Table 3'!$D$26)</f>
        <v>2.7800550115735766E-5</v>
      </c>
      <c r="AI8" s="3">
        <f>$B8*('AEO Table 3'!AH$26/'AEO Table 3'!$D$26)</f>
        <v>2.7683041626342024E-5</v>
      </c>
    </row>
    <row r="9" spans="1:35">
      <c r="A9" s="1" t="s">
        <v>1425</v>
      </c>
      <c r="B9" s="7">
        <f>'Start Year Prices'!F2</f>
        <v>1.4498081302430124E-5</v>
      </c>
      <c r="C9" s="182">
        <f t="shared" si="0"/>
        <v>1.4498081302430124E-5</v>
      </c>
      <c r="D9" s="3">
        <f>$B9*('AEO Table 3'!C$36/'AEO Table 3'!$D$36)</f>
        <v>1.485026141503976E-5</v>
      </c>
      <c r="E9" s="3">
        <f>$B9*('AEO Table 3'!D$36/'AEO Table 3'!$D$36)</f>
        <v>1.4498081302430124E-5</v>
      </c>
      <c r="F9" s="3">
        <f>$B9*('AEO Table 3'!E$36/'AEO Table 3'!$D$36)</f>
        <v>1.3999159476233134E-5</v>
      </c>
      <c r="G9" s="3">
        <f>$B9*('AEO Table 3'!F$36/'AEO Table 3'!$D$36)</f>
        <v>1.3962474047836299E-5</v>
      </c>
      <c r="H9" s="3">
        <f>$B9*('AEO Table 3'!G$36/'AEO Table 3'!$D$36)</f>
        <v>1.3896440276721992E-5</v>
      </c>
      <c r="I9" s="3">
        <f>$B9*('AEO Table 3'!H$36/'AEO Table 3'!$D$36)</f>
        <v>1.3940462790798195E-5</v>
      </c>
      <c r="J9" s="3">
        <f>$B9*('AEO Table 3'!I$36/'AEO Table 3'!$D$36)</f>
        <v>1.4153238275499851E-5</v>
      </c>
      <c r="K9" s="3">
        <f>$B9*('AEO Table 3'!J$36/'AEO Table 3'!$D$36)</f>
        <v>1.4314654160445938E-5</v>
      </c>
      <c r="L9" s="3">
        <f>$B9*('AEO Table 3'!K$36/'AEO Table 3'!$D$36)</f>
        <v>1.4373350845880878E-5</v>
      </c>
      <c r="M9" s="3">
        <f>$B9*('AEO Table 3'!L$36/'AEO Table 3'!$D$36)</f>
        <v>1.4314654160445938E-5</v>
      </c>
      <c r="N9" s="3">
        <f>$B9*('AEO Table 3'!M$36/'AEO Table 3'!$D$36)</f>
        <v>1.4233946217972894E-5</v>
      </c>
      <c r="O9" s="3">
        <f>$B9*('AEO Table 3'!N$36/'AEO Table 3'!$D$36)</f>
        <v>1.4131227018461751E-5</v>
      </c>
      <c r="P9" s="3">
        <f>$B9*('AEO Table 3'!O$36/'AEO Table 3'!$D$36)</f>
        <v>1.4050519075988705E-5</v>
      </c>
      <c r="Q9" s="3">
        <f>$B9*('AEO Table 3'!P$36/'AEO Table 3'!$D$36)</f>
        <v>1.3984485304874399E-5</v>
      </c>
      <c r="R9" s="3">
        <f>$B9*('AEO Table 3'!Q$36/'AEO Table 3'!$D$36)</f>
        <v>1.401383364759187E-5</v>
      </c>
      <c r="S9" s="3">
        <f>$B9*('AEO Table 3'!R$36/'AEO Table 3'!$D$36)</f>
        <v>1.401383364759187E-5</v>
      </c>
      <c r="T9" s="3">
        <f>$B9*('AEO Table 3'!S$36/'AEO Table 3'!$D$36)</f>
        <v>1.3933125705118827E-5</v>
      </c>
      <c r="U9" s="3">
        <f>$B9*('AEO Table 3'!T$36/'AEO Table 3'!$D$36)</f>
        <v>1.3881766105363257E-5</v>
      </c>
      <c r="V9" s="3">
        <f>$B9*('AEO Table 3'!U$36/'AEO Table 3'!$D$36)</f>
        <v>1.3845080676966418E-5</v>
      </c>
      <c r="W9" s="3">
        <f>$B9*('AEO Table 3'!V$36/'AEO Table 3'!$D$36)</f>
        <v>1.3852417762645785E-5</v>
      </c>
      <c r="X9" s="3">
        <f>$B9*('AEO Table 3'!W$36/'AEO Table 3'!$D$36)</f>
        <v>1.3801058162890212E-5</v>
      </c>
      <c r="Y9" s="3">
        <f>$B9*('AEO Table 3'!X$36/'AEO Table 3'!$D$36)</f>
        <v>1.372768730609654E-5</v>
      </c>
      <c r="Z9" s="3">
        <f>$B9*('AEO Table 3'!Y$36/'AEO Table 3'!$D$36)</f>
        <v>1.3683664792020333E-5</v>
      </c>
      <c r="AA9" s="3">
        <f>$B9*('AEO Table 3'!Z$36/'AEO Table 3'!$D$36)</f>
        <v>1.3639642277944128E-5</v>
      </c>
      <c r="AB9" s="3">
        <f>$B9*('AEO Table 3'!AA$36/'AEO Table 3'!$D$36)</f>
        <v>1.360295684954729E-5</v>
      </c>
      <c r="AC9" s="3">
        <f>$B9*('AEO Table 3'!AB$36/'AEO Table 3'!$D$36)</f>
        <v>1.3588282678188556E-5</v>
      </c>
      <c r="AD9" s="3">
        <f>$B9*('AEO Table 3'!AC$36/'AEO Table 3'!$D$36)</f>
        <v>1.3551597249791718E-5</v>
      </c>
      <c r="AE9" s="3">
        <f>$B9*('AEO Table 3'!AD$36/'AEO Table 3'!$D$36)</f>
        <v>1.352224890707425E-5</v>
      </c>
      <c r="AF9" s="3">
        <f>$B9*('AEO Table 3'!AE$36/'AEO Table 3'!$D$36)</f>
        <v>1.3544260164112353E-5</v>
      </c>
      <c r="AG9" s="3">
        <f>$B9*('AEO Table 3'!AF$36/'AEO Table 3'!$D$36)</f>
        <v>1.352224890707425E-5</v>
      </c>
      <c r="AH9" s="3">
        <f>$B9*('AEO Table 3'!AG$36/'AEO Table 3'!$D$36)</f>
        <v>1.349290056435678E-5</v>
      </c>
      <c r="AI9" s="3">
        <f>$B9*('AEO Table 3'!AH$36/'AEO Table 3'!$D$36)</f>
        <v>1.3485563478677411E-5</v>
      </c>
    </row>
    <row r="10" spans="1:35">
      <c r="A10" s="1" t="s">
        <v>1426</v>
      </c>
      <c r="B10">
        <f t="shared" ref="B10:D10" si="1">B6</f>
        <v>0</v>
      </c>
      <c r="C10" s="181">
        <f t="shared" si="0"/>
        <v>0</v>
      </c>
      <c r="D10">
        <f t="shared" si="1"/>
        <v>0</v>
      </c>
      <c r="E10">
        <f t="shared" ref="E10:F10" si="2">E6</f>
        <v>0</v>
      </c>
      <c r="F10">
        <f t="shared" si="2"/>
        <v>0</v>
      </c>
      <c r="G10">
        <f t="shared" ref="G10:AI10" si="3">G6</f>
        <v>0</v>
      </c>
      <c r="H10">
        <f t="shared" si="3"/>
        <v>0</v>
      </c>
      <c r="I10">
        <f t="shared" si="3"/>
        <v>0</v>
      </c>
      <c r="J10">
        <f t="shared" si="3"/>
        <v>0</v>
      </c>
      <c r="K10">
        <f t="shared" si="3"/>
        <v>0</v>
      </c>
      <c r="L10">
        <f t="shared" si="3"/>
        <v>0</v>
      </c>
      <c r="M10">
        <f t="shared" si="3"/>
        <v>0</v>
      </c>
      <c r="N10">
        <f t="shared" si="3"/>
        <v>0</v>
      </c>
      <c r="O10">
        <f t="shared" si="3"/>
        <v>0</v>
      </c>
      <c r="P10">
        <f t="shared" si="3"/>
        <v>0</v>
      </c>
      <c r="Q10">
        <f t="shared" si="3"/>
        <v>0</v>
      </c>
      <c r="R10">
        <f t="shared" si="3"/>
        <v>0</v>
      </c>
      <c r="S10">
        <f t="shared" si="3"/>
        <v>0</v>
      </c>
      <c r="T10">
        <f t="shared" si="3"/>
        <v>0</v>
      </c>
      <c r="U10">
        <f t="shared" si="3"/>
        <v>0</v>
      </c>
      <c r="V10">
        <f t="shared" si="3"/>
        <v>0</v>
      </c>
      <c r="W10">
        <f t="shared" si="3"/>
        <v>0</v>
      </c>
      <c r="X10">
        <f t="shared" si="3"/>
        <v>0</v>
      </c>
      <c r="Y10">
        <f t="shared" si="3"/>
        <v>0</v>
      </c>
      <c r="Z10">
        <f t="shared" si="3"/>
        <v>0</v>
      </c>
      <c r="AA10">
        <f t="shared" si="3"/>
        <v>0</v>
      </c>
      <c r="AB10">
        <f t="shared" si="3"/>
        <v>0</v>
      </c>
      <c r="AC10">
        <f t="shared" si="3"/>
        <v>0</v>
      </c>
      <c r="AD10">
        <f t="shared" si="3"/>
        <v>0</v>
      </c>
      <c r="AE10">
        <f t="shared" si="3"/>
        <v>0</v>
      </c>
      <c r="AF10">
        <f t="shared" si="3"/>
        <v>0</v>
      </c>
      <c r="AG10">
        <f t="shared" si="3"/>
        <v>0</v>
      </c>
      <c r="AH10">
        <f>AH6</f>
        <v>0</v>
      </c>
      <c r="AI10">
        <f t="shared" si="3"/>
        <v>0</v>
      </c>
    </row>
    <row r="11" spans="1:35">
      <c r="A11" s="1" t="s">
        <v>1427</v>
      </c>
      <c r="B11">
        <v>0</v>
      </c>
      <c r="C11" s="181">
        <f t="shared" si="0"/>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row>
    <row r="12" spans="1:35">
      <c r="A12" s="1" t="s">
        <v>1428</v>
      </c>
      <c r="B12" s="7">
        <f>B9</f>
        <v>1.4498081302430124E-5</v>
      </c>
      <c r="C12" s="182">
        <f t="shared" si="0"/>
        <v>1.4498081302430124E-5</v>
      </c>
      <c r="D12" s="7">
        <f t="shared" ref="D12" si="4">D9</f>
        <v>1.485026141503976E-5</v>
      </c>
      <c r="E12" s="7">
        <f t="shared" ref="E12:F12" si="5">E9</f>
        <v>1.4498081302430124E-5</v>
      </c>
      <c r="F12" s="7">
        <f t="shared" si="5"/>
        <v>1.3999159476233134E-5</v>
      </c>
      <c r="G12" s="7">
        <f t="shared" ref="G12:AI12" si="6">G9</f>
        <v>1.3962474047836299E-5</v>
      </c>
      <c r="H12" s="7">
        <f t="shared" si="6"/>
        <v>1.3896440276721992E-5</v>
      </c>
      <c r="I12" s="7">
        <f t="shared" si="6"/>
        <v>1.3940462790798195E-5</v>
      </c>
      <c r="J12" s="7">
        <f t="shared" si="6"/>
        <v>1.4153238275499851E-5</v>
      </c>
      <c r="K12" s="7">
        <f t="shared" si="6"/>
        <v>1.4314654160445938E-5</v>
      </c>
      <c r="L12" s="7">
        <f t="shared" si="6"/>
        <v>1.4373350845880878E-5</v>
      </c>
      <c r="M12" s="7">
        <f t="shared" si="6"/>
        <v>1.4314654160445938E-5</v>
      </c>
      <c r="N12" s="7">
        <f t="shared" si="6"/>
        <v>1.4233946217972894E-5</v>
      </c>
      <c r="O12" s="7">
        <f t="shared" si="6"/>
        <v>1.4131227018461751E-5</v>
      </c>
      <c r="P12" s="7">
        <f t="shared" si="6"/>
        <v>1.4050519075988705E-5</v>
      </c>
      <c r="Q12" s="7">
        <f t="shared" si="6"/>
        <v>1.3984485304874399E-5</v>
      </c>
      <c r="R12" s="7">
        <f t="shared" si="6"/>
        <v>1.401383364759187E-5</v>
      </c>
      <c r="S12" s="7">
        <f t="shared" si="6"/>
        <v>1.401383364759187E-5</v>
      </c>
      <c r="T12" s="7">
        <f t="shared" si="6"/>
        <v>1.3933125705118827E-5</v>
      </c>
      <c r="U12" s="7">
        <f t="shared" si="6"/>
        <v>1.3881766105363257E-5</v>
      </c>
      <c r="V12" s="7">
        <f t="shared" si="6"/>
        <v>1.3845080676966418E-5</v>
      </c>
      <c r="W12" s="7">
        <f t="shared" si="6"/>
        <v>1.3852417762645785E-5</v>
      </c>
      <c r="X12" s="7">
        <f t="shared" si="6"/>
        <v>1.3801058162890212E-5</v>
      </c>
      <c r="Y12" s="7">
        <f t="shared" si="6"/>
        <v>1.372768730609654E-5</v>
      </c>
      <c r="Z12" s="7">
        <f t="shared" si="6"/>
        <v>1.3683664792020333E-5</v>
      </c>
      <c r="AA12" s="7">
        <f t="shared" si="6"/>
        <v>1.3639642277944128E-5</v>
      </c>
      <c r="AB12" s="7">
        <f t="shared" si="6"/>
        <v>1.360295684954729E-5</v>
      </c>
      <c r="AC12" s="7">
        <f t="shared" si="6"/>
        <v>1.3588282678188556E-5</v>
      </c>
      <c r="AD12" s="7">
        <f t="shared" si="6"/>
        <v>1.3551597249791718E-5</v>
      </c>
      <c r="AE12" s="7">
        <f t="shared" si="6"/>
        <v>1.352224890707425E-5</v>
      </c>
      <c r="AF12" s="7">
        <f t="shared" si="6"/>
        <v>1.3544260164112353E-5</v>
      </c>
      <c r="AG12" s="7">
        <f t="shared" si="6"/>
        <v>1.352224890707425E-5</v>
      </c>
      <c r="AH12" s="7">
        <f t="shared" si="6"/>
        <v>1.349290056435678E-5</v>
      </c>
      <c r="AI12" s="7">
        <f t="shared" si="6"/>
        <v>1.3485563478677411E-5</v>
      </c>
    </row>
    <row r="13" spans="1:35">
      <c r="C13" s="181"/>
    </row>
    <row r="14" spans="1:35" s="179" customFormat="1">
      <c r="A14" s="179" t="s">
        <v>486</v>
      </c>
      <c r="C14" s="183"/>
    </row>
    <row r="15" spans="1:35">
      <c r="A15" s="1" t="s">
        <v>1420</v>
      </c>
      <c r="B15" s="1">
        <v>2017</v>
      </c>
      <c r="C15" s="184">
        <v>2018</v>
      </c>
      <c r="D15" s="1">
        <v>2019</v>
      </c>
      <c r="E15" s="1">
        <v>2020</v>
      </c>
      <c r="F15" s="1">
        <v>2021</v>
      </c>
      <c r="G15" s="1">
        <v>2022</v>
      </c>
      <c r="H15" s="1">
        <v>2023</v>
      </c>
      <c r="I15" s="1">
        <v>2024</v>
      </c>
      <c r="J15" s="1">
        <v>2025</v>
      </c>
      <c r="K15" s="1">
        <v>2026</v>
      </c>
      <c r="L15" s="1">
        <v>2027</v>
      </c>
      <c r="M15" s="1">
        <v>2028</v>
      </c>
      <c r="N15" s="1">
        <v>2029</v>
      </c>
      <c r="O15" s="1">
        <v>2030</v>
      </c>
      <c r="P15" s="1">
        <v>2031</v>
      </c>
      <c r="Q15" s="1">
        <v>2032</v>
      </c>
      <c r="R15" s="1">
        <v>2033</v>
      </c>
      <c r="S15" s="1">
        <v>2034</v>
      </c>
      <c r="T15" s="1">
        <v>2035</v>
      </c>
      <c r="U15" s="1">
        <v>2036</v>
      </c>
      <c r="V15" s="1">
        <v>2037</v>
      </c>
      <c r="W15" s="1">
        <v>2038</v>
      </c>
      <c r="X15" s="1">
        <v>2039</v>
      </c>
      <c r="Y15" s="1">
        <v>2040</v>
      </c>
      <c r="Z15" s="1">
        <v>2041</v>
      </c>
      <c r="AA15" s="1">
        <v>2042</v>
      </c>
      <c r="AB15" s="1">
        <v>2043</v>
      </c>
      <c r="AC15" s="1">
        <v>2044</v>
      </c>
      <c r="AD15" s="1">
        <v>2045</v>
      </c>
      <c r="AE15" s="1">
        <v>2046</v>
      </c>
      <c r="AF15" s="1">
        <v>2047</v>
      </c>
      <c r="AG15" s="1">
        <v>2048</v>
      </c>
      <c r="AH15" s="1">
        <v>2049</v>
      </c>
      <c r="AI15" s="1">
        <v>2050</v>
      </c>
    </row>
    <row r="16" spans="1:35">
      <c r="A16" s="1" t="s">
        <v>1421</v>
      </c>
      <c r="B16">
        <v>0</v>
      </c>
      <c r="C16" s="181">
        <f>B16</f>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v>0</v>
      </c>
      <c r="AH16">
        <v>0</v>
      </c>
      <c r="AI16">
        <v>0</v>
      </c>
    </row>
    <row r="17" spans="1:35">
      <c r="A17" s="1" t="s">
        <v>1422</v>
      </c>
      <c r="B17" s="7">
        <f>'Start Year Prices'!$C$3</f>
        <v>1.9762036528992948E-6</v>
      </c>
      <c r="C17" s="182">
        <f t="shared" ref="C17:C23" si="7">B17</f>
        <v>1.9762036528992948E-6</v>
      </c>
      <c r="D17" s="7">
        <f>$B17*('AEO Table 3'!C$52/'AEO Table 3'!$D$52)</f>
        <v>1.9666104312832785E-6</v>
      </c>
      <c r="E17" s="7">
        <f>$B17*('AEO Table 3'!D$52/'AEO Table 3'!$D$52)</f>
        <v>1.9762036528992948E-6</v>
      </c>
      <c r="F17" s="7">
        <f>$B17*('AEO Table 3'!E$52/'AEO Table 3'!$D$52)</f>
        <v>1.9474239880512467E-6</v>
      </c>
      <c r="G17" s="7">
        <f>$B17*('AEO Table 3'!F$52/'AEO Table 3'!$D$52)</f>
        <v>1.9186443232031991E-6</v>
      </c>
      <c r="H17" s="7">
        <f>$B17*('AEO Table 3'!G$52/'AEO Table 3'!$D$52)</f>
        <v>1.8994578799711669E-6</v>
      </c>
      <c r="I17" s="7">
        <f>$B17*('AEO Table 3'!H$52/'AEO Table 3'!$D$52)</f>
        <v>1.8898646583551508E-6</v>
      </c>
      <c r="J17" s="7">
        <f>$B17*('AEO Table 3'!I$52/'AEO Table 3'!$D$52)</f>
        <v>1.8706782151231188E-6</v>
      </c>
      <c r="K17" s="7">
        <f>$B17*('AEO Table 3'!J$52/'AEO Table 3'!$D$52)</f>
        <v>1.8802714367391347E-6</v>
      </c>
      <c r="L17" s="7">
        <f>$B17*('AEO Table 3'!K$52/'AEO Table 3'!$D$52)</f>
        <v>1.8898646583551508E-6</v>
      </c>
      <c r="M17" s="7">
        <f>$B17*('AEO Table 3'!L$52/'AEO Table 3'!$D$52)</f>
        <v>1.8802714367391347E-6</v>
      </c>
      <c r="N17" s="7">
        <f>$B17*('AEO Table 3'!M$52/'AEO Table 3'!$D$52)</f>
        <v>1.8802714367391347E-6</v>
      </c>
      <c r="O17" s="7">
        <f>$B17*('AEO Table 3'!N$52/'AEO Table 3'!$D$52)</f>
        <v>1.8802714367391347E-6</v>
      </c>
      <c r="P17" s="7">
        <f>$B17*('AEO Table 3'!O$52/'AEO Table 3'!$D$52)</f>
        <v>1.8706782151231188E-6</v>
      </c>
      <c r="Q17" s="7">
        <f>$B17*('AEO Table 3'!P$52/'AEO Table 3'!$D$52)</f>
        <v>1.8706782151231188E-6</v>
      </c>
      <c r="R17" s="7">
        <f>$B17*('AEO Table 3'!Q$52/'AEO Table 3'!$D$52)</f>
        <v>1.8802714367391347E-6</v>
      </c>
      <c r="S17" s="7">
        <f>$B17*('AEO Table 3'!R$52/'AEO Table 3'!$D$52)</f>
        <v>1.8802714367391347E-6</v>
      </c>
      <c r="T17" s="7">
        <f>$B17*('AEO Table 3'!S$52/'AEO Table 3'!$D$52)</f>
        <v>1.8706782151231188E-6</v>
      </c>
      <c r="U17" s="7">
        <f>$B17*('AEO Table 3'!T$52/'AEO Table 3'!$D$52)</f>
        <v>1.8706782151231188E-6</v>
      </c>
      <c r="V17" s="7">
        <f>$B17*('AEO Table 3'!U$52/'AEO Table 3'!$D$52)</f>
        <v>1.8802714367391347E-6</v>
      </c>
      <c r="W17" s="7">
        <f>$B17*('AEO Table 3'!V$52/'AEO Table 3'!$D$52)</f>
        <v>1.8802714367391347E-6</v>
      </c>
      <c r="X17" s="7">
        <f>$B17*('AEO Table 3'!W$52/'AEO Table 3'!$D$52)</f>
        <v>1.8706782151231188E-6</v>
      </c>
      <c r="Y17" s="7">
        <f>$B17*('AEO Table 3'!X$52/'AEO Table 3'!$D$52)</f>
        <v>1.8706782151231188E-6</v>
      </c>
      <c r="Z17" s="7">
        <f>$B17*('AEO Table 3'!Y$52/'AEO Table 3'!$D$52)</f>
        <v>1.8706782151231188E-6</v>
      </c>
      <c r="AA17" s="7">
        <f>$B17*('AEO Table 3'!Z$52/'AEO Table 3'!$D$52)</f>
        <v>1.8706782151231188E-6</v>
      </c>
      <c r="AB17" s="7">
        <f>$B17*('AEO Table 3'!AA$52/'AEO Table 3'!$D$52)</f>
        <v>1.8706782151231188E-6</v>
      </c>
      <c r="AC17" s="7">
        <f>$B17*('AEO Table 3'!AB$52/'AEO Table 3'!$D$52)</f>
        <v>1.8706782151231188E-6</v>
      </c>
      <c r="AD17" s="7">
        <f>$B17*('AEO Table 3'!AC$52/'AEO Table 3'!$D$52)</f>
        <v>1.8706782151231188E-6</v>
      </c>
      <c r="AE17" s="7">
        <f>$B17*('AEO Table 3'!AD$52/'AEO Table 3'!$D$52)</f>
        <v>1.8706782151231188E-6</v>
      </c>
      <c r="AF17" s="7">
        <f>$B17*('AEO Table 3'!AE$52/'AEO Table 3'!$D$52)</f>
        <v>1.8706782151231188E-6</v>
      </c>
      <c r="AG17" s="7">
        <f>$B17*('AEO Table 3'!AF$52/'AEO Table 3'!$D$52)</f>
        <v>1.8706782151231188E-6</v>
      </c>
      <c r="AH17" s="7">
        <f>$B17*('AEO Table 3'!AG$52/'AEO Table 3'!$D$52)</f>
        <v>1.8706782151231188E-6</v>
      </c>
      <c r="AI17" s="7">
        <f>$B17*('AEO Table 3'!AH$52/'AEO Table 3'!$D$52)</f>
        <v>1.8706782151231188E-6</v>
      </c>
    </row>
    <row r="18" spans="1:35">
      <c r="A18" s="1" t="s">
        <v>1423</v>
      </c>
      <c r="B18">
        <v>0</v>
      </c>
      <c r="C18" s="181">
        <f t="shared" si="7"/>
        <v>0</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row>
    <row r="19" spans="1:35">
      <c r="A19" s="1" t="s">
        <v>1424</v>
      </c>
      <c r="B19">
        <v>0</v>
      </c>
      <c r="C19" s="181">
        <f t="shared" si="7"/>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v>0</v>
      </c>
      <c r="AH19">
        <v>0</v>
      </c>
      <c r="AI19">
        <v>0</v>
      </c>
    </row>
    <row r="20" spans="1:35">
      <c r="A20" s="1" t="s">
        <v>1425</v>
      </c>
      <c r="B20" s="7">
        <f>'Start Year Prices'!$F$3</f>
        <v>2.3704768419110269E-6</v>
      </c>
      <c r="C20" s="182">
        <f t="shared" si="7"/>
        <v>2.3704768419110269E-6</v>
      </c>
      <c r="D20" s="7">
        <f>$B20*('AEO Table 3'!C$34/'AEO Table 3'!$D$34)</f>
        <v>2.3704768419110269E-6</v>
      </c>
      <c r="E20" s="7">
        <f>$B20*('AEO Table 3'!D$34/'AEO Table 3'!$D$34)</f>
        <v>2.3704768419110269E-6</v>
      </c>
      <c r="F20" s="7">
        <f>$B20*('AEO Table 3'!E$34/'AEO Table 3'!$D$34)</f>
        <v>2.397828497779231E-6</v>
      </c>
      <c r="G20" s="7">
        <f>$B20*('AEO Table 3'!F$34/'AEO Table 3'!$D$34)</f>
        <v>2.397828497779231E-6</v>
      </c>
      <c r="H20" s="7">
        <f>$B20*('AEO Table 3'!G$34/'AEO Table 3'!$D$34)</f>
        <v>2.397828497779231E-6</v>
      </c>
      <c r="I20" s="7">
        <f>$B20*('AEO Table 3'!H$34/'AEO Table 3'!$D$34)</f>
        <v>2.4069457164019654E-6</v>
      </c>
      <c r="J20" s="7">
        <f>$B20*('AEO Table 3'!I$34/'AEO Table 3'!$D$34)</f>
        <v>2.4160629350247003E-6</v>
      </c>
      <c r="K20" s="7">
        <f>$B20*('AEO Table 3'!J$34/'AEO Table 3'!$D$34)</f>
        <v>2.4251801536474351E-6</v>
      </c>
      <c r="L20" s="7">
        <f>$B20*('AEO Table 3'!K$34/'AEO Table 3'!$D$34)</f>
        <v>2.4434145908929048E-6</v>
      </c>
      <c r="M20" s="7">
        <f>$B20*('AEO Table 3'!L$34/'AEO Table 3'!$D$34)</f>
        <v>2.4434145908929048E-6</v>
      </c>
      <c r="N20" s="7">
        <f>$B20*('AEO Table 3'!M$34/'AEO Table 3'!$D$34)</f>
        <v>2.4525318095156393E-6</v>
      </c>
      <c r="O20" s="7">
        <f>$B20*('AEO Table 3'!N$34/'AEO Table 3'!$D$34)</f>
        <v>2.4616490281383741E-6</v>
      </c>
      <c r="P20" s="7">
        <f>$B20*('AEO Table 3'!O$34/'AEO Table 3'!$D$34)</f>
        <v>2.4707662467611085E-6</v>
      </c>
      <c r="Q20" s="7">
        <f>$B20*('AEO Table 3'!P$34/'AEO Table 3'!$D$34)</f>
        <v>2.4707662467611085E-6</v>
      </c>
      <c r="R20" s="7">
        <f>$B20*('AEO Table 3'!Q$34/'AEO Table 3'!$D$34)</f>
        <v>2.4798834653838438E-6</v>
      </c>
      <c r="S20" s="7">
        <f>$B20*('AEO Table 3'!R$34/'AEO Table 3'!$D$34)</f>
        <v>2.4798834653838438E-6</v>
      </c>
      <c r="T20" s="7">
        <f>$B20*('AEO Table 3'!S$34/'AEO Table 3'!$D$34)</f>
        <v>2.4890006840065782E-6</v>
      </c>
      <c r="U20" s="7">
        <f>$B20*('AEO Table 3'!T$34/'AEO Table 3'!$D$34)</f>
        <v>2.4890006840065782E-6</v>
      </c>
      <c r="V20" s="7">
        <f>$B20*('AEO Table 3'!U$34/'AEO Table 3'!$D$34)</f>
        <v>2.4981179026293131E-6</v>
      </c>
      <c r="W20" s="7">
        <f>$B20*('AEO Table 3'!V$34/'AEO Table 3'!$D$34)</f>
        <v>2.5072351212520475E-6</v>
      </c>
      <c r="X20" s="7">
        <f>$B20*('AEO Table 3'!W$34/'AEO Table 3'!$D$34)</f>
        <v>2.5163523398747819E-6</v>
      </c>
      <c r="Y20" s="7">
        <f>$B20*('AEO Table 3'!X$34/'AEO Table 3'!$D$34)</f>
        <v>2.5254695584975172E-6</v>
      </c>
      <c r="Z20" s="7">
        <f>$B20*('AEO Table 3'!Y$34/'AEO Table 3'!$D$34)</f>
        <v>2.5345867771202516E-6</v>
      </c>
      <c r="AA20" s="7">
        <f>$B20*('AEO Table 3'!Z$34/'AEO Table 3'!$D$34)</f>
        <v>2.5437039957429865E-6</v>
      </c>
      <c r="AB20" s="7">
        <f>$B20*('AEO Table 3'!AA$34/'AEO Table 3'!$D$34)</f>
        <v>2.5528212143657213E-6</v>
      </c>
      <c r="AC20" s="7">
        <f>$B20*('AEO Table 3'!AB$34/'AEO Table 3'!$D$34)</f>
        <v>2.5619384329884557E-6</v>
      </c>
      <c r="AD20" s="7">
        <f>$B20*('AEO Table 3'!AC$34/'AEO Table 3'!$D$34)</f>
        <v>2.5710556516111906E-6</v>
      </c>
      <c r="AE20" s="7">
        <f>$B20*('AEO Table 3'!AD$34/'AEO Table 3'!$D$34)</f>
        <v>2.580172870233925E-6</v>
      </c>
      <c r="AF20" s="7">
        <f>$B20*('AEO Table 3'!AE$34/'AEO Table 3'!$D$34)</f>
        <v>2.5892900888566599E-6</v>
      </c>
      <c r="AG20" s="7">
        <f>$B20*('AEO Table 3'!AF$34/'AEO Table 3'!$D$34)</f>
        <v>2.5984073074793951E-6</v>
      </c>
      <c r="AH20" s="7">
        <f>$B20*('AEO Table 3'!AG$34/'AEO Table 3'!$D$34)</f>
        <v>2.6075245261021291E-6</v>
      </c>
      <c r="AI20" s="7">
        <f>$B20*('AEO Table 3'!AH$34/'AEO Table 3'!$D$34)</f>
        <v>2.6166417447248644E-6</v>
      </c>
    </row>
    <row r="21" spans="1:35">
      <c r="A21" s="1" t="s">
        <v>1426</v>
      </c>
      <c r="B21">
        <v>0</v>
      </c>
      <c r="C21" s="181">
        <f t="shared" si="7"/>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row>
    <row r="22" spans="1:35">
      <c r="A22" s="1" t="s">
        <v>1427</v>
      </c>
      <c r="B22">
        <v>0</v>
      </c>
      <c r="C22" s="181">
        <f t="shared" si="7"/>
        <v>0</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v>0</v>
      </c>
    </row>
    <row r="23" spans="1:35">
      <c r="A23" s="1" t="s">
        <v>1428</v>
      </c>
      <c r="B23" s="7">
        <f>B20</f>
        <v>2.3704768419110269E-6</v>
      </c>
      <c r="C23" s="182">
        <f t="shared" si="7"/>
        <v>2.3704768419110269E-6</v>
      </c>
      <c r="D23" s="7">
        <f t="shared" ref="D23" si="8">D20</f>
        <v>2.3704768419110269E-6</v>
      </c>
      <c r="E23" s="7">
        <f t="shared" ref="E23:F23" si="9">E20</f>
        <v>2.3704768419110269E-6</v>
      </c>
      <c r="F23" s="7">
        <f t="shared" si="9"/>
        <v>2.397828497779231E-6</v>
      </c>
      <c r="G23" s="7">
        <f t="shared" ref="G23:AI23" si="10">G20</f>
        <v>2.397828497779231E-6</v>
      </c>
      <c r="H23" s="7">
        <f t="shared" si="10"/>
        <v>2.397828497779231E-6</v>
      </c>
      <c r="I23" s="7">
        <f t="shared" si="10"/>
        <v>2.4069457164019654E-6</v>
      </c>
      <c r="J23" s="7">
        <f t="shared" si="10"/>
        <v>2.4160629350247003E-6</v>
      </c>
      <c r="K23" s="7">
        <f t="shared" si="10"/>
        <v>2.4251801536474351E-6</v>
      </c>
      <c r="L23" s="7">
        <f t="shared" si="10"/>
        <v>2.4434145908929048E-6</v>
      </c>
      <c r="M23" s="7">
        <f t="shared" si="10"/>
        <v>2.4434145908929048E-6</v>
      </c>
      <c r="N23" s="7">
        <f t="shared" si="10"/>
        <v>2.4525318095156393E-6</v>
      </c>
      <c r="O23" s="7">
        <f t="shared" si="10"/>
        <v>2.4616490281383741E-6</v>
      </c>
      <c r="P23" s="7">
        <f t="shared" si="10"/>
        <v>2.4707662467611085E-6</v>
      </c>
      <c r="Q23" s="7">
        <f t="shared" si="10"/>
        <v>2.4707662467611085E-6</v>
      </c>
      <c r="R23" s="7">
        <f t="shared" si="10"/>
        <v>2.4798834653838438E-6</v>
      </c>
      <c r="S23" s="7">
        <f t="shared" si="10"/>
        <v>2.4798834653838438E-6</v>
      </c>
      <c r="T23" s="7">
        <f t="shared" si="10"/>
        <v>2.4890006840065782E-6</v>
      </c>
      <c r="U23" s="7">
        <f t="shared" si="10"/>
        <v>2.4890006840065782E-6</v>
      </c>
      <c r="V23" s="7">
        <f t="shared" si="10"/>
        <v>2.4981179026293131E-6</v>
      </c>
      <c r="W23" s="7">
        <f t="shared" si="10"/>
        <v>2.5072351212520475E-6</v>
      </c>
      <c r="X23" s="7">
        <f t="shared" si="10"/>
        <v>2.5163523398747819E-6</v>
      </c>
      <c r="Y23" s="7">
        <f t="shared" si="10"/>
        <v>2.5254695584975172E-6</v>
      </c>
      <c r="Z23" s="7">
        <f t="shared" si="10"/>
        <v>2.5345867771202516E-6</v>
      </c>
      <c r="AA23" s="7">
        <f t="shared" si="10"/>
        <v>2.5437039957429865E-6</v>
      </c>
      <c r="AB23" s="7">
        <f t="shared" si="10"/>
        <v>2.5528212143657213E-6</v>
      </c>
      <c r="AC23" s="7">
        <f t="shared" si="10"/>
        <v>2.5619384329884557E-6</v>
      </c>
      <c r="AD23" s="7">
        <f t="shared" si="10"/>
        <v>2.5710556516111906E-6</v>
      </c>
      <c r="AE23" s="7">
        <f t="shared" si="10"/>
        <v>2.580172870233925E-6</v>
      </c>
      <c r="AF23" s="7">
        <f t="shared" si="10"/>
        <v>2.5892900888566599E-6</v>
      </c>
      <c r="AG23" s="7">
        <f t="shared" si="10"/>
        <v>2.5984073074793951E-6</v>
      </c>
      <c r="AH23" s="7">
        <f t="shared" si="10"/>
        <v>2.6075245261021291E-6</v>
      </c>
      <c r="AI23" s="7">
        <f t="shared" si="10"/>
        <v>2.6166417447248644E-6</v>
      </c>
    </row>
    <row r="24" spans="1:35">
      <c r="C24" s="181"/>
    </row>
    <row r="25" spans="1:35" s="179" customFormat="1">
      <c r="A25" s="179" t="s">
        <v>598</v>
      </c>
      <c r="C25" s="183"/>
    </row>
    <row r="26" spans="1:35">
      <c r="A26" s="1" t="s">
        <v>1420</v>
      </c>
      <c r="B26" s="1">
        <v>2017</v>
      </c>
      <c r="C26" s="184">
        <v>2018</v>
      </c>
      <c r="D26" s="1">
        <v>2019</v>
      </c>
      <c r="E26" s="1">
        <v>2020</v>
      </c>
      <c r="F26" s="1">
        <v>2021</v>
      </c>
      <c r="G26" s="1">
        <v>2022</v>
      </c>
      <c r="H26" s="1">
        <v>2023</v>
      </c>
      <c r="I26" s="1">
        <v>2024</v>
      </c>
      <c r="J26" s="1">
        <v>2025</v>
      </c>
      <c r="K26" s="1">
        <v>2026</v>
      </c>
      <c r="L26" s="1">
        <v>2027</v>
      </c>
      <c r="M26" s="1">
        <v>2028</v>
      </c>
      <c r="N26" s="1">
        <v>2029</v>
      </c>
      <c r="O26" s="1">
        <v>2030</v>
      </c>
      <c r="P26" s="1">
        <v>2031</v>
      </c>
      <c r="Q26" s="1">
        <v>2032</v>
      </c>
      <c r="R26" s="1">
        <v>2033</v>
      </c>
      <c r="S26" s="1">
        <v>2034</v>
      </c>
      <c r="T26" s="1">
        <v>2035</v>
      </c>
      <c r="U26" s="1">
        <v>2036</v>
      </c>
      <c r="V26" s="1">
        <v>2037</v>
      </c>
      <c r="W26" s="1">
        <v>2038</v>
      </c>
      <c r="X26" s="1">
        <v>2039</v>
      </c>
      <c r="Y26" s="1">
        <v>2040</v>
      </c>
      <c r="Z26" s="1">
        <v>2041</v>
      </c>
      <c r="AA26" s="1">
        <v>2042</v>
      </c>
      <c r="AB26" s="1">
        <v>2043</v>
      </c>
      <c r="AC26" s="1">
        <v>2044</v>
      </c>
      <c r="AD26" s="1">
        <v>2045</v>
      </c>
      <c r="AE26" s="1">
        <v>2046</v>
      </c>
      <c r="AF26" s="1">
        <v>2047</v>
      </c>
      <c r="AG26" s="1">
        <v>2048</v>
      </c>
      <c r="AH26" s="1">
        <v>2049</v>
      </c>
      <c r="AI26" s="1">
        <v>2050</v>
      </c>
    </row>
    <row r="27" spans="1:35">
      <c r="A27" s="1" t="s">
        <v>1421</v>
      </c>
      <c r="B27" s="180">
        <f>C27</f>
        <v>1.0776657787582582E-5</v>
      </c>
      <c r="C27" s="180">
        <f>D27</f>
        <v>1.0776657787582582E-5</v>
      </c>
      <c r="D27" s="3">
        <f>'Natural Gas'!F4</f>
        <v>1.0776657787582582E-5</v>
      </c>
      <c r="E27" s="3">
        <f>$D$27*'AEO Table 13'!C44/'AEO Table 13'!$C$44</f>
        <v>1.0776657787582582E-5</v>
      </c>
      <c r="F27" s="3">
        <f>$D$27*'AEO Table 13'!D44/'AEO Table 13'!$C$44</f>
        <v>1.6170316414493364E-5</v>
      </c>
      <c r="G27" s="3">
        <f>$D$27*'AEO Table 13'!E44/'AEO Table 13'!$C$44</f>
        <v>1.6821951905895908E-5</v>
      </c>
      <c r="H27" s="3">
        <f>$D$27*'AEO Table 13'!F44/'AEO Table 13'!$C$44</f>
        <v>1.5604978793601008E-5</v>
      </c>
      <c r="I27" s="3">
        <f>$D$27*'AEO Table 13'!G44/'AEO Table 13'!$C$44</f>
        <v>1.4611353832031875E-5</v>
      </c>
      <c r="J27" s="3">
        <f>$D$27*'AEO Table 13'!H44/'AEO Table 13'!$C$44</f>
        <v>1.5020898451738522E-5</v>
      </c>
      <c r="K27" s="3">
        <f>$D$27*'AEO Table 13'!I44/'AEO Table 13'!$C$44</f>
        <v>1.5563295274203623E-5</v>
      </c>
      <c r="L27" s="3">
        <f>$D$27*'AEO Table 13'!J44/'AEO Table 13'!$C$44</f>
        <v>1.5864774600659608E-5</v>
      </c>
      <c r="M27" s="3">
        <f>$D$27*'AEO Table 13'!K44/'AEO Table 13'!$C$44</f>
        <v>1.6560294342747621E-5</v>
      </c>
      <c r="N27" s="3">
        <f>$D$27*'AEO Table 13'!L44/'AEO Table 13'!$C$44</f>
        <v>1.7160650709136468E-5</v>
      </c>
      <c r="O27" s="3">
        <f>$D$27*'AEO Table 13'!M44/'AEO Table 13'!$C$44</f>
        <v>1.7438735531899637E-5</v>
      </c>
      <c r="P27" s="3">
        <f>$D$27*'AEO Table 13'!N44/'AEO Table 13'!$C$44</f>
        <v>1.7514504311247139E-5</v>
      </c>
      <c r="Q27" s="3">
        <f>$D$27*'AEO Table 13'!O44/'AEO Table 13'!$C$44</f>
        <v>1.7851179693303391E-5</v>
      </c>
      <c r="R27" s="3">
        <f>$D$27*'AEO Table 13'!P44/'AEO Table 13'!$C$44</f>
        <v>1.8185810794163121E-5</v>
      </c>
      <c r="S27" s="3">
        <f>$D$27*'AEO Table 13'!Q44/'AEO Table 13'!$C$44</f>
        <v>1.8341374335214531E-5</v>
      </c>
      <c r="T27" s="3">
        <f>$D$27*'AEO Table 13'!R44/'AEO Table 13'!$C$44</f>
        <v>1.8423030853008126E-5</v>
      </c>
      <c r="U27" s="3">
        <f>$D$27*'AEO Table 13'!S44/'AEO Table 13'!$C$44</f>
        <v>1.8447118952106901E-5</v>
      </c>
      <c r="V27" s="3">
        <f>$D$27*'AEO Table 13'!T44/'AEO Table 13'!$C$44</f>
        <v>1.8400199569644966E-5</v>
      </c>
      <c r="W27" s="3">
        <f>$D$27*'AEO Table 13'!U44/'AEO Table 13'!$C$44</f>
        <v>1.8511904935026164E-5</v>
      </c>
      <c r="X27" s="3">
        <f>$D$27*'AEO Table 13'!V44/'AEO Table 13'!$C$44</f>
        <v>1.851511737690641E-5</v>
      </c>
      <c r="Y27" s="3">
        <f>$D$27*'AEO Table 13'!W44/'AEO Table 13'!$C$44</f>
        <v>1.8509365228539674E-5</v>
      </c>
      <c r="Z27" s="3">
        <f>$D$27*'AEO Table 13'!X44/'AEO Table 13'!$C$44</f>
        <v>1.8508165777837634E-5</v>
      </c>
      <c r="AA27" s="3">
        <f>$D$27*'AEO Table 13'!Y44/'AEO Table 13'!$C$44</f>
        <v>1.8402316860884218E-5</v>
      </c>
      <c r="AB27" s="3">
        <f>$D$27*'AEO Table 13'!Z44/'AEO Table 13'!$C$44</f>
        <v>1.8281980665451388E-5</v>
      </c>
      <c r="AC27" s="3">
        <f>$D$27*'AEO Table 13'!AA44/'AEO Table 13'!$C$44</f>
        <v>1.8262257523907424E-5</v>
      </c>
      <c r="AD27" s="3">
        <f>$D$27*'AEO Table 13'!AB44/'AEO Table 13'!$C$44</f>
        <v>1.8292660991702589E-5</v>
      </c>
      <c r="AE27" s="3">
        <f>$D$27*'AEO Table 13'!AC44/'AEO Table 13'!$C$44</f>
        <v>1.8362062252323178E-5</v>
      </c>
      <c r="AF27" s="3">
        <f>$D$27*'AEO Table 13'!AD44/'AEO Table 13'!$C$44</f>
        <v>1.8498570172221325E-5</v>
      </c>
      <c r="AG27" s="3">
        <f>$D$27*'AEO Table 13'!AE44/'AEO Table 13'!$C$44</f>
        <v>1.8754246126868574E-5</v>
      </c>
      <c r="AH27" s="3">
        <f>$D$27*'AEO Table 13'!AF44/'AEO Table 13'!$C$44</f>
        <v>1.905564722827877E-5</v>
      </c>
      <c r="AI27" s="3">
        <f>$D$27*'AEO Table 13'!AG44/'AEO Table 13'!$C$44</f>
        <v>1.9263903160171059E-5</v>
      </c>
    </row>
    <row r="28" spans="1:35">
      <c r="A28" s="1" t="s">
        <v>1422</v>
      </c>
      <c r="B28" s="180">
        <f t="shared" ref="B28:C34" si="11">C28</f>
        <v>6.5381662842511398E-6</v>
      </c>
      <c r="C28" s="180">
        <f t="shared" si="11"/>
        <v>6.5381662842511398E-6</v>
      </c>
      <c r="D28" s="3">
        <f>'Natural Gas'!G17</f>
        <v>6.5381662842511398E-6</v>
      </c>
      <c r="E28" s="3">
        <f>$D$28*'AEO Table 13'!C44/'AEO Table 13'!$C$44</f>
        <v>6.5381662842511398E-6</v>
      </c>
      <c r="F28" s="3">
        <f>$D$28*'AEO Table 13'!D44/'AEO Table 13'!$C$44</f>
        <v>9.8104829596365377E-6</v>
      </c>
      <c r="G28" s="3">
        <f>$D$28*'AEO Table 13'!E44/'AEO Table 13'!$C$44</f>
        <v>1.0205828277590189E-5</v>
      </c>
      <c r="H28" s="3">
        <f>$D$28*'AEO Table 13'!F44/'AEO Table 13'!$C$44</f>
        <v>9.4674943035064153E-6</v>
      </c>
      <c r="I28" s="3">
        <f>$D$28*'AEO Table 13'!G44/'AEO Table 13'!$C$44</f>
        <v>8.864664989356046E-6</v>
      </c>
      <c r="J28" s="3">
        <f>$D$28*'AEO Table 13'!H44/'AEO Table 13'!$C$44</f>
        <v>9.1131344942101218E-6</v>
      </c>
      <c r="K28" s="3">
        <f>$D$28*'AEO Table 13'!I44/'AEO Table 13'!$C$44</f>
        <v>9.4422050360447598E-6</v>
      </c>
      <c r="L28" s="3">
        <f>$D$28*'AEO Table 13'!J44/'AEO Table 13'!$C$44</f>
        <v>9.6251116483252847E-6</v>
      </c>
      <c r="M28" s="3">
        <f>$D$28*'AEO Table 13'!K44/'AEO Table 13'!$C$44</f>
        <v>1.0047081410879188E-5</v>
      </c>
      <c r="N28" s="3">
        <f>$D$28*'AEO Table 13'!L44/'AEO Table 13'!$C$44</f>
        <v>1.0411315835932744E-5</v>
      </c>
      <c r="O28" s="3">
        <f>$D$28*'AEO Table 13'!M44/'AEO Table 13'!$C$44</f>
        <v>1.0580029072280204E-5</v>
      </c>
      <c r="P28" s="3">
        <f>$D$28*'AEO Table 13'!N44/'AEO Table 13'!$C$44</f>
        <v>1.0625997765755792E-5</v>
      </c>
      <c r="Q28" s="3">
        <f>$D$28*'AEO Table 13'!O44/'AEO Table 13'!$C$44</f>
        <v>1.0830257720473285E-5</v>
      </c>
      <c r="R28" s="3">
        <f>$D$28*'AEO Table 13'!P44/'AEO Table 13'!$C$44</f>
        <v>1.1033277415858244E-5</v>
      </c>
      <c r="S28" s="3">
        <f>$D$28*'AEO Table 13'!Q44/'AEO Table 13'!$C$44</f>
        <v>1.1127657354352069E-5</v>
      </c>
      <c r="T28" s="3">
        <f>$D$28*'AEO Table 13'!R44/'AEO Table 13'!$C$44</f>
        <v>1.1177198121262438E-5</v>
      </c>
      <c r="U28" s="3">
        <f>$D$28*'AEO Table 13'!S44/'AEO Table 13'!$C$44</f>
        <v>1.119181229946904E-5</v>
      </c>
      <c r="V28" s="3">
        <f>$D$28*'AEO Table 13'!T44/'AEO Table 13'!$C$44</f>
        <v>1.1163346449431195E-5</v>
      </c>
      <c r="W28" s="3">
        <f>$D$28*'AEO Table 13'!U44/'AEO Table 13'!$C$44</f>
        <v>1.123111776295911E-5</v>
      </c>
      <c r="X28" s="3">
        <f>$D$28*'AEO Table 13'!V44/'AEO Table 13'!$C$44</f>
        <v>1.1233066741910241E-5</v>
      </c>
      <c r="Y28" s="3">
        <f>$D$28*'AEO Table 13'!W44/'AEO Table 13'!$C$44</f>
        <v>1.1229576930574046E-5</v>
      </c>
      <c r="Z28" s="3">
        <f>$D$28*'AEO Table 13'!X44/'AEO Table 13'!$C$44</f>
        <v>1.122884922739424E-5</v>
      </c>
      <c r="AA28" s="3">
        <f>$D$28*'AEO Table 13'!Y44/'AEO Table 13'!$C$44</f>
        <v>1.1164631003739894E-5</v>
      </c>
      <c r="AB28" s="3">
        <f>$D$28*'AEO Table 13'!Z44/'AEO Table 13'!$C$44</f>
        <v>1.1091623391244251E-5</v>
      </c>
      <c r="AC28" s="3">
        <f>$D$28*'AEO Table 13'!AA44/'AEO Table 13'!$C$44</f>
        <v>1.1079657419826765E-5</v>
      </c>
      <c r="AD28" s="3">
        <f>$D$28*'AEO Table 13'!AB44/'AEO Table 13'!$C$44</f>
        <v>1.1098103113471384E-5</v>
      </c>
      <c r="AE28" s="3">
        <f>$D$28*'AEO Table 13'!AC44/'AEO Table 13'!$C$44</f>
        <v>1.1140208652240268E-5</v>
      </c>
      <c r="AF28" s="3">
        <f>$D$28*'AEO Table 13'!AD44/'AEO Table 13'!$C$44</f>
        <v>1.1223027601955802E-5</v>
      </c>
      <c r="AG28" s="3">
        <f>$D$28*'AEO Table 13'!AE44/'AEO Table 13'!$C$44</f>
        <v>1.1378145444548387E-5</v>
      </c>
      <c r="AH28" s="3">
        <f>$D$28*'AEO Table 13'!AF44/'AEO Table 13'!$C$44</f>
        <v>1.1561004597925879E-5</v>
      </c>
      <c r="AI28" s="3">
        <f>$D$28*'AEO Table 13'!AG44/'AEO Table 13'!$C$44</f>
        <v>1.1687352853501217E-5</v>
      </c>
    </row>
    <row r="29" spans="1:35">
      <c r="A29" s="1" t="s">
        <v>1423</v>
      </c>
      <c r="B29" s="180">
        <f t="shared" si="11"/>
        <v>1.0776657787582582E-5</v>
      </c>
      <c r="C29" s="180">
        <f t="shared" si="11"/>
        <v>1.0776657787582582E-5</v>
      </c>
      <c r="D29" s="3">
        <f>D$27</f>
        <v>1.0776657787582582E-5</v>
      </c>
      <c r="E29" s="3">
        <f t="shared" ref="E29:E34" si="12">D29</f>
        <v>1.0776657787582582E-5</v>
      </c>
      <c r="F29" s="3">
        <f t="shared" ref="F29:AI29" si="13">E29</f>
        <v>1.0776657787582582E-5</v>
      </c>
      <c r="G29" s="3">
        <f t="shared" si="13"/>
        <v>1.0776657787582582E-5</v>
      </c>
      <c r="H29" s="3">
        <f t="shared" si="13"/>
        <v>1.0776657787582582E-5</v>
      </c>
      <c r="I29" s="3">
        <f t="shared" si="13"/>
        <v>1.0776657787582582E-5</v>
      </c>
      <c r="J29" s="3">
        <f t="shared" si="13"/>
        <v>1.0776657787582582E-5</v>
      </c>
      <c r="K29" s="3">
        <f t="shared" si="13"/>
        <v>1.0776657787582582E-5</v>
      </c>
      <c r="L29" s="3">
        <f t="shared" si="13"/>
        <v>1.0776657787582582E-5</v>
      </c>
      <c r="M29" s="3">
        <f t="shared" si="13"/>
        <v>1.0776657787582582E-5</v>
      </c>
      <c r="N29" s="3">
        <f t="shared" si="13"/>
        <v>1.0776657787582582E-5</v>
      </c>
      <c r="O29" s="3">
        <f t="shared" si="13"/>
        <v>1.0776657787582582E-5</v>
      </c>
      <c r="P29" s="3">
        <f t="shared" si="13"/>
        <v>1.0776657787582582E-5</v>
      </c>
      <c r="Q29" s="3">
        <f t="shared" si="13"/>
        <v>1.0776657787582582E-5</v>
      </c>
      <c r="R29" s="3">
        <f t="shared" si="13"/>
        <v>1.0776657787582582E-5</v>
      </c>
      <c r="S29" s="3">
        <f t="shared" si="13"/>
        <v>1.0776657787582582E-5</v>
      </c>
      <c r="T29" s="3">
        <f t="shared" si="13"/>
        <v>1.0776657787582582E-5</v>
      </c>
      <c r="U29" s="3">
        <f t="shared" si="13"/>
        <v>1.0776657787582582E-5</v>
      </c>
      <c r="V29" s="3">
        <f t="shared" si="13"/>
        <v>1.0776657787582582E-5</v>
      </c>
      <c r="W29" s="3">
        <f t="shared" si="13"/>
        <v>1.0776657787582582E-5</v>
      </c>
      <c r="X29" s="3">
        <f t="shared" si="13"/>
        <v>1.0776657787582582E-5</v>
      </c>
      <c r="Y29" s="3">
        <f t="shared" si="13"/>
        <v>1.0776657787582582E-5</v>
      </c>
      <c r="Z29" s="3">
        <f t="shared" si="13"/>
        <v>1.0776657787582582E-5</v>
      </c>
      <c r="AA29" s="3">
        <f t="shared" si="13"/>
        <v>1.0776657787582582E-5</v>
      </c>
      <c r="AB29" s="3">
        <f t="shared" si="13"/>
        <v>1.0776657787582582E-5</v>
      </c>
      <c r="AC29" s="3">
        <f t="shared" si="13"/>
        <v>1.0776657787582582E-5</v>
      </c>
      <c r="AD29" s="3">
        <f t="shared" si="13"/>
        <v>1.0776657787582582E-5</v>
      </c>
      <c r="AE29" s="3">
        <f t="shared" si="13"/>
        <v>1.0776657787582582E-5</v>
      </c>
      <c r="AF29" s="3">
        <f t="shared" si="13"/>
        <v>1.0776657787582582E-5</v>
      </c>
      <c r="AG29" s="3">
        <f t="shared" si="13"/>
        <v>1.0776657787582582E-5</v>
      </c>
      <c r="AH29" s="3">
        <f t="shared" si="13"/>
        <v>1.0776657787582582E-5</v>
      </c>
      <c r="AI29" s="3">
        <f t="shared" si="13"/>
        <v>1.0776657787582582E-5</v>
      </c>
    </row>
    <row r="30" spans="1:35">
      <c r="A30" s="1" t="s">
        <v>1424</v>
      </c>
      <c r="B30" s="180">
        <f t="shared" si="11"/>
        <v>1.0776657787582582E-5</v>
      </c>
      <c r="C30" s="180">
        <f t="shared" si="11"/>
        <v>1.0776657787582582E-5</v>
      </c>
      <c r="D30" s="3">
        <f t="shared" ref="D30:D34" si="14">D$27</f>
        <v>1.0776657787582582E-5</v>
      </c>
      <c r="E30" s="3">
        <f t="shared" si="12"/>
        <v>1.0776657787582582E-5</v>
      </c>
      <c r="F30" s="3">
        <f t="shared" ref="F30:AI30" si="15">E30</f>
        <v>1.0776657787582582E-5</v>
      </c>
      <c r="G30" s="3">
        <f t="shared" si="15"/>
        <v>1.0776657787582582E-5</v>
      </c>
      <c r="H30" s="3">
        <f t="shared" si="15"/>
        <v>1.0776657787582582E-5</v>
      </c>
      <c r="I30" s="3">
        <f t="shared" si="15"/>
        <v>1.0776657787582582E-5</v>
      </c>
      <c r="J30" s="3">
        <f t="shared" si="15"/>
        <v>1.0776657787582582E-5</v>
      </c>
      <c r="K30" s="3">
        <f t="shared" si="15"/>
        <v>1.0776657787582582E-5</v>
      </c>
      <c r="L30" s="3">
        <f t="shared" si="15"/>
        <v>1.0776657787582582E-5</v>
      </c>
      <c r="M30" s="3">
        <f t="shared" si="15"/>
        <v>1.0776657787582582E-5</v>
      </c>
      <c r="N30" s="3">
        <f t="shared" si="15"/>
        <v>1.0776657787582582E-5</v>
      </c>
      <c r="O30" s="3">
        <f t="shared" si="15"/>
        <v>1.0776657787582582E-5</v>
      </c>
      <c r="P30" s="3">
        <f t="shared" si="15"/>
        <v>1.0776657787582582E-5</v>
      </c>
      <c r="Q30" s="3">
        <f t="shared" si="15"/>
        <v>1.0776657787582582E-5</v>
      </c>
      <c r="R30" s="3">
        <f t="shared" si="15"/>
        <v>1.0776657787582582E-5</v>
      </c>
      <c r="S30" s="3">
        <f t="shared" si="15"/>
        <v>1.0776657787582582E-5</v>
      </c>
      <c r="T30" s="3">
        <f t="shared" si="15"/>
        <v>1.0776657787582582E-5</v>
      </c>
      <c r="U30" s="3">
        <f t="shared" si="15"/>
        <v>1.0776657787582582E-5</v>
      </c>
      <c r="V30" s="3">
        <f t="shared" si="15"/>
        <v>1.0776657787582582E-5</v>
      </c>
      <c r="W30" s="3">
        <f t="shared" si="15"/>
        <v>1.0776657787582582E-5</v>
      </c>
      <c r="X30" s="3">
        <f t="shared" si="15"/>
        <v>1.0776657787582582E-5</v>
      </c>
      <c r="Y30" s="3">
        <f t="shared" si="15"/>
        <v>1.0776657787582582E-5</v>
      </c>
      <c r="Z30" s="3">
        <f t="shared" si="15"/>
        <v>1.0776657787582582E-5</v>
      </c>
      <c r="AA30" s="3">
        <f t="shared" si="15"/>
        <v>1.0776657787582582E-5</v>
      </c>
      <c r="AB30" s="3">
        <f t="shared" si="15"/>
        <v>1.0776657787582582E-5</v>
      </c>
      <c r="AC30" s="3">
        <f t="shared" si="15"/>
        <v>1.0776657787582582E-5</v>
      </c>
      <c r="AD30" s="3">
        <f t="shared" si="15"/>
        <v>1.0776657787582582E-5</v>
      </c>
      <c r="AE30" s="3">
        <f t="shared" si="15"/>
        <v>1.0776657787582582E-5</v>
      </c>
      <c r="AF30" s="3">
        <f t="shared" si="15"/>
        <v>1.0776657787582582E-5</v>
      </c>
      <c r="AG30" s="3">
        <f t="shared" si="15"/>
        <v>1.0776657787582582E-5</v>
      </c>
      <c r="AH30" s="3">
        <f t="shared" si="15"/>
        <v>1.0776657787582582E-5</v>
      </c>
      <c r="AI30" s="3">
        <f t="shared" si="15"/>
        <v>1.0776657787582582E-5</v>
      </c>
    </row>
    <row r="31" spans="1:35">
      <c r="A31" s="1" t="s">
        <v>1425</v>
      </c>
      <c r="B31" s="180">
        <f>C31</f>
        <v>1.0776657787582582E-5</v>
      </c>
      <c r="C31" s="180">
        <f>D31</f>
        <v>1.0776657787582582E-5</v>
      </c>
      <c r="D31" s="3">
        <f>D$27</f>
        <v>1.0776657787582582E-5</v>
      </c>
      <c r="E31" s="3">
        <f t="shared" si="12"/>
        <v>1.0776657787582582E-5</v>
      </c>
      <c r="F31" s="3">
        <f t="shared" ref="F31:AI31" si="16">E31</f>
        <v>1.0776657787582582E-5</v>
      </c>
      <c r="G31" s="3">
        <f t="shared" si="16"/>
        <v>1.0776657787582582E-5</v>
      </c>
      <c r="H31" s="3">
        <f t="shared" si="16"/>
        <v>1.0776657787582582E-5</v>
      </c>
      <c r="I31" s="3">
        <f t="shared" si="16"/>
        <v>1.0776657787582582E-5</v>
      </c>
      <c r="J31" s="3">
        <f t="shared" si="16"/>
        <v>1.0776657787582582E-5</v>
      </c>
      <c r="K31" s="3">
        <f t="shared" si="16"/>
        <v>1.0776657787582582E-5</v>
      </c>
      <c r="L31" s="3">
        <f t="shared" si="16"/>
        <v>1.0776657787582582E-5</v>
      </c>
      <c r="M31" s="3">
        <f t="shared" si="16"/>
        <v>1.0776657787582582E-5</v>
      </c>
      <c r="N31" s="3">
        <f t="shared" si="16"/>
        <v>1.0776657787582582E-5</v>
      </c>
      <c r="O31" s="3">
        <f t="shared" si="16"/>
        <v>1.0776657787582582E-5</v>
      </c>
      <c r="P31" s="3">
        <f t="shared" si="16"/>
        <v>1.0776657787582582E-5</v>
      </c>
      <c r="Q31" s="3">
        <f t="shared" si="16"/>
        <v>1.0776657787582582E-5</v>
      </c>
      <c r="R31" s="3">
        <f t="shared" si="16"/>
        <v>1.0776657787582582E-5</v>
      </c>
      <c r="S31" s="3">
        <f t="shared" si="16"/>
        <v>1.0776657787582582E-5</v>
      </c>
      <c r="T31" s="3">
        <f t="shared" si="16"/>
        <v>1.0776657787582582E-5</v>
      </c>
      <c r="U31" s="3">
        <f t="shared" si="16"/>
        <v>1.0776657787582582E-5</v>
      </c>
      <c r="V31" s="3">
        <f t="shared" si="16"/>
        <v>1.0776657787582582E-5</v>
      </c>
      <c r="W31" s="3">
        <f t="shared" si="16"/>
        <v>1.0776657787582582E-5</v>
      </c>
      <c r="X31" s="3">
        <f t="shared" si="16"/>
        <v>1.0776657787582582E-5</v>
      </c>
      <c r="Y31" s="3">
        <f t="shared" si="16"/>
        <v>1.0776657787582582E-5</v>
      </c>
      <c r="Z31" s="3">
        <f t="shared" si="16"/>
        <v>1.0776657787582582E-5</v>
      </c>
      <c r="AA31" s="3">
        <f t="shared" si="16"/>
        <v>1.0776657787582582E-5</v>
      </c>
      <c r="AB31" s="3">
        <f t="shared" si="16"/>
        <v>1.0776657787582582E-5</v>
      </c>
      <c r="AC31" s="3">
        <f t="shared" si="16"/>
        <v>1.0776657787582582E-5</v>
      </c>
      <c r="AD31" s="3">
        <f t="shared" si="16"/>
        <v>1.0776657787582582E-5</v>
      </c>
      <c r="AE31" s="3">
        <f t="shared" si="16"/>
        <v>1.0776657787582582E-5</v>
      </c>
      <c r="AF31" s="3">
        <f t="shared" si="16"/>
        <v>1.0776657787582582E-5</v>
      </c>
      <c r="AG31" s="3">
        <f t="shared" si="16"/>
        <v>1.0776657787582582E-5</v>
      </c>
      <c r="AH31" s="3">
        <f t="shared" si="16"/>
        <v>1.0776657787582582E-5</v>
      </c>
      <c r="AI31" s="3">
        <f t="shared" si="16"/>
        <v>1.0776657787582582E-5</v>
      </c>
    </row>
    <row r="32" spans="1:35">
      <c r="A32" s="1" t="s">
        <v>1426</v>
      </c>
      <c r="B32" s="180">
        <f t="shared" si="11"/>
        <v>1.0776657787582582E-5</v>
      </c>
      <c r="C32" s="180">
        <f t="shared" si="11"/>
        <v>1.0776657787582582E-5</v>
      </c>
      <c r="D32" s="3">
        <f t="shared" si="14"/>
        <v>1.0776657787582582E-5</v>
      </c>
      <c r="E32" s="3">
        <f t="shared" si="12"/>
        <v>1.0776657787582582E-5</v>
      </c>
      <c r="F32" s="3">
        <f t="shared" ref="F32:AI32" si="17">E32</f>
        <v>1.0776657787582582E-5</v>
      </c>
      <c r="G32" s="3">
        <f t="shared" si="17"/>
        <v>1.0776657787582582E-5</v>
      </c>
      <c r="H32" s="3">
        <f t="shared" si="17"/>
        <v>1.0776657787582582E-5</v>
      </c>
      <c r="I32" s="3">
        <f t="shared" si="17"/>
        <v>1.0776657787582582E-5</v>
      </c>
      <c r="J32" s="3">
        <f t="shared" si="17"/>
        <v>1.0776657787582582E-5</v>
      </c>
      <c r="K32" s="3">
        <f t="shared" si="17"/>
        <v>1.0776657787582582E-5</v>
      </c>
      <c r="L32" s="3">
        <f t="shared" si="17"/>
        <v>1.0776657787582582E-5</v>
      </c>
      <c r="M32" s="3">
        <f t="shared" si="17"/>
        <v>1.0776657787582582E-5</v>
      </c>
      <c r="N32" s="3">
        <f t="shared" si="17"/>
        <v>1.0776657787582582E-5</v>
      </c>
      <c r="O32" s="3">
        <f t="shared" si="17"/>
        <v>1.0776657787582582E-5</v>
      </c>
      <c r="P32" s="3">
        <f t="shared" si="17"/>
        <v>1.0776657787582582E-5</v>
      </c>
      <c r="Q32" s="3">
        <f t="shared" si="17"/>
        <v>1.0776657787582582E-5</v>
      </c>
      <c r="R32" s="3">
        <f t="shared" si="17"/>
        <v>1.0776657787582582E-5</v>
      </c>
      <c r="S32" s="3">
        <f t="shared" si="17"/>
        <v>1.0776657787582582E-5</v>
      </c>
      <c r="T32" s="3">
        <f t="shared" si="17"/>
        <v>1.0776657787582582E-5</v>
      </c>
      <c r="U32" s="3">
        <f t="shared" si="17"/>
        <v>1.0776657787582582E-5</v>
      </c>
      <c r="V32" s="3">
        <f t="shared" si="17"/>
        <v>1.0776657787582582E-5</v>
      </c>
      <c r="W32" s="3">
        <f t="shared" si="17"/>
        <v>1.0776657787582582E-5</v>
      </c>
      <c r="X32" s="3">
        <f t="shared" si="17"/>
        <v>1.0776657787582582E-5</v>
      </c>
      <c r="Y32" s="3">
        <f t="shared" si="17"/>
        <v>1.0776657787582582E-5</v>
      </c>
      <c r="Z32" s="3">
        <f t="shared" si="17"/>
        <v>1.0776657787582582E-5</v>
      </c>
      <c r="AA32" s="3">
        <f t="shared" si="17"/>
        <v>1.0776657787582582E-5</v>
      </c>
      <c r="AB32" s="3">
        <f t="shared" si="17"/>
        <v>1.0776657787582582E-5</v>
      </c>
      <c r="AC32" s="3">
        <f t="shared" si="17"/>
        <v>1.0776657787582582E-5</v>
      </c>
      <c r="AD32" s="3">
        <f t="shared" si="17"/>
        <v>1.0776657787582582E-5</v>
      </c>
      <c r="AE32" s="3">
        <f t="shared" si="17"/>
        <v>1.0776657787582582E-5</v>
      </c>
      <c r="AF32" s="3">
        <f t="shared" si="17"/>
        <v>1.0776657787582582E-5</v>
      </c>
      <c r="AG32" s="3">
        <f t="shared" si="17"/>
        <v>1.0776657787582582E-5</v>
      </c>
      <c r="AH32" s="3">
        <f t="shared" si="17"/>
        <v>1.0776657787582582E-5</v>
      </c>
      <c r="AI32" s="3">
        <f t="shared" si="17"/>
        <v>1.0776657787582582E-5</v>
      </c>
    </row>
    <row r="33" spans="1:35">
      <c r="A33" s="1" t="s">
        <v>1427</v>
      </c>
      <c r="B33" s="180">
        <f t="shared" si="11"/>
        <v>1.0776657787582582E-5</v>
      </c>
      <c r="C33" s="180">
        <f t="shared" si="11"/>
        <v>1.0776657787582582E-5</v>
      </c>
      <c r="D33" s="3">
        <f t="shared" si="14"/>
        <v>1.0776657787582582E-5</v>
      </c>
      <c r="E33" s="3">
        <f t="shared" si="12"/>
        <v>1.0776657787582582E-5</v>
      </c>
      <c r="F33" s="3">
        <f t="shared" ref="F33:AI33" si="18">E33</f>
        <v>1.0776657787582582E-5</v>
      </c>
      <c r="G33" s="3">
        <f t="shared" si="18"/>
        <v>1.0776657787582582E-5</v>
      </c>
      <c r="H33" s="3">
        <f t="shared" si="18"/>
        <v>1.0776657787582582E-5</v>
      </c>
      <c r="I33" s="3">
        <f t="shared" si="18"/>
        <v>1.0776657787582582E-5</v>
      </c>
      <c r="J33" s="3">
        <f t="shared" si="18"/>
        <v>1.0776657787582582E-5</v>
      </c>
      <c r="K33" s="3">
        <f t="shared" si="18"/>
        <v>1.0776657787582582E-5</v>
      </c>
      <c r="L33" s="3">
        <f t="shared" si="18"/>
        <v>1.0776657787582582E-5</v>
      </c>
      <c r="M33" s="3">
        <f t="shared" si="18"/>
        <v>1.0776657787582582E-5</v>
      </c>
      <c r="N33" s="3">
        <f t="shared" si="18"/>
        <v>1.0776657787582582E-5</v>
      </c>
      <c r="O33" s="3">
        <f t="shared" si="18"/>
        <v>1.0776657787582582E-5</v>
      </c>
      <c r="P33" s="3">
        <f t="shared" si="18"/>
        <v>1.0776657787582582E-5</v>
      </c>
      <c r="Q33" s="3">
        <f t="shared" si="18"/>
        <v>1.0776657787582582E-5</v>
      </c>
      <c r="R33" s="3">
        <f t="shared" si="18"/>
        <v>1.0776657787582582E-5</v>
      </c>
      <c r="S33" s="3">
        <f t="shared" si="18"/>
        <v>1.0776657787582582E-5</v>
      </c>
      <c r="T33" s="3">
        <f t="shared" si="18"/>
        <v>1.0776657787582582E-5</v>
      </c>
      <c r="U33" s="3">
        <f t="shared" si="18"/>
        <v>1.0776657787582582E-5</v>
      </c>
      <c r="V33" s="3">
        <f t="shared" si="18"/>
        <v>1.0776657787582582E-5</v>
      </c>
      <c r="W33" s="3">
        <f t="shared" si="18"/>
        <v>1.0776657787582582E-5</v>
      </c>
      <c r="X33" s="3">
        <f t="shared" si="18"/>
        <v>1.0776657787582582E-5</v>
      </c>
      <c r="Y33" s="3">
        <f t="shared" si="18"/>
        <v>1.0776657787582582E-5</v>
      </c>
      <c r="Z33" s="3">
        <f t="shared" si="18"/>
        <v>1.0776657787582582E-5</v>
      </c>
      <c r="AA33" s="3">
        <f t="shared" si="18"/>
        <v>1.0776657787582582E-5</v>
      </c>
      <c r="AB33" s="3">
        <f t="shared" si="18"/>
        <v>1.0776657787582582E-5</v>
      </c>
      <c r="AC33" s="3">
        <f t="shared" si="18"/>
        <v>1.0776657787582582E-5</v>
      </c>
      <c r="AD33" s="3">
        <f t="shared" si="18"/>
        <v>1.0776657787582582E-5</v>
      </c>
      <c r="AE33" s="3">
        <f t="shared" si="18"/>
        <v>1.0776657787582582E-5</v>
      </c>
      <c r="AF33" s="3">
        <f t="shared" si="18"/>
        <v>1.0776657787582582E-5</v>
      </c>
      <c r="AG33" s="3">
        <f t="shared" si="18"/>
        <v>1.0776657787582582E-5</v>
      </c>
      <c r="AH33" s="3">
        <f t="shared" si="18"/>
        <v>1.0776657787582582E-5</v>
      </c>
      <c r="AI33" s="3">
        <f t="shared" si="18"/>
        <v>1.0776657787582582E-5</v>
      </c>
    </row>
    <row r="34" spans="1:35">
      <c r="A34" s="1" t="s">
        <v>1428</v>
      </c>
      <c r="B34" s="180">
        <f t="shared" si="11"/>
        <v>1.0776657787582582E-5</v>
      </c>
      <c r="C34" s="180">
        <f t="shared" si="11"/>
        <v>1.0776657787582582E-5</v>
      </c>
      <c r="D34" s="3">
        <f t="shared" si="14"/>
        <v>1.0776657787582582E-5</v>
      </c>
      <c r="E34" s="3">
        <f t="shared" si="12"/>
        <v>1.0776657787582582E-5</v>
      </c>
      <c r="F34" s="3">
        <f t="shared" ref="F34:AI34" si="19">E34</f>
        <v>1.0776657787582582E-5</v>
      </c>
      <c r="G34" s="3">
        <f t="shared" si="19"/>
        <v>1.0776657787582582E-5</v>
      </c>
      <c r="H34" s="3">
        <f t="shared" si="19"/>
        <v>1.0776657787582582E-5</v>
      </c>
      <c r="I34" s="3">
        <f t="shared" si="19"/>
        <v>1.0776657787582582E-5</v>
      </c>
      <c r="J34" s="3">
        <f t="shared" si="19"/>
        <v>1.0776657787582582E-5</v>
      </c>
      <c r="K34" s="3">
        <f t="shared" si="19"/>
        <v>1.0776657787582582E-5</v>
      </c>
      <c r="L34" s="3">
        <f t="shared" si="19"/>
        <v>1.0776657787582582E-5</v>
      </c>
      <c r="M34" s="3">
        <f t="shared" si="19"/>
        <v>1.0776657787582582E-5</v>
      </c>
      <c r="N34" s="3">
        <f t="shared" si="19"/>
        <v>1.0776657787582582E-5</v>
      </c>
      <c r="O34" s="3">
        <f t="shared" si="19"/>
        <v>1.0776657787582582E-5</v>
      </c>
      <c r="P34" s="3">
        <f t="shared" si="19"/>
        <v>1.0776657787582582E-5</v>
      </c>
      <c r="Q34" s="3">
        <f t="shared" si="19"/>
        <v>1.0776657787582582E-5</v>
      </c>
      <c r="R34" s="3">
        <f t="shared" si="19"/>
        <v>1.0776657787582582E-5</v>
      </c>
      <c r="S34" s="3">
        <f t="shared" si="19"/>
        <v>1.0776657787582582E-5</v>
      </c>
      <c r="T34" s="3">
        <f t="shared" si="19"/>
        <v>1.0776657787582582E-5</v>
      </c>
      <c r="U34" s="3">
        <f t="shared" si="19"/>
        <v>1.0776657787582582E-5</v>
      </c>
      <c r="V34" s="3">
        <f t="shared" si="19"/>
        <v>1.0776657787582582E-5</v>
      </c>
      <c r="W34" s="3">
        <f t="shared" si="19"/>
        <v>1.0776657787582582E-5</v>
      </c>
      <c r="X34" s="3">
        <f t="shared" si="19"/>
        <v>1.0776657787582582E-5</v>
      </c>
      <c r="Y34" s="3">
        <f t="shared" si="19"/>
        <v>1.0776657787582582E-5</v>
      </c>
      <c r="Z34" s="3">
        <f t="shared" si="19"/>
        <v>1.0776657787582582E-5</v>
      </c>
      <c r="AA34" s="3">
        <f t="shared" si="19"/>
        <v>1.0776657787582582E-5</v>
      </c>
      <c r="AB34" s="3">
        <f t="shared" si="19"/>
        <v>1.0776657787582582E-5</v>
      </c>
      <c r="AC34" s="3">
        <f t="shared" si="19"/>
        <v>1.0776657787582582E-5</v>
      </c>
      <c r="AD34" s="3">
        <f t="shared" si="19"/>
        <v>1.0776657787582582E-5</v>
      </c>
      <c r="AE34" s="3">
        <f t="shared" si="19"/>
        <v>1.0776657787582582E-5</v>
      </c>
      <c r="AF34" s="3">
        <f t="shared" si="19"/>
        <v>1.0776657787582582E-5</v>
      </c>
      <c r="AG34" s="3">
        <f t="shared" si="19"/>
        <v>1.0776657787582582E-5</v>
      </c>
      <c r="AH34" s="3">
        <f t="shared" si="19"/>
        <v>1.0776657787582582E-5</v>
      </c>
      <c r="AI34" s="3">
        <f t="shared" si="19"/>
        <v>1.0776657787582582E-5</v>
      </c>
    </row>
    <row r="35" spans="1:35">
      <c r="C35" s="181"/>
    </row>
    <row r="36" spans="1:35" s="179" customFormat="1">
      <c r="A36" s="179" t="s">
        <v>1429</v>
      </c>
      <c r="C36" s="183"/>
    </row>
    <row r="37" spans="1:35">
      <c r="A37" s="1" t="s">
        <v>1420</v>
      </c>
      <c r="B37" s="1">
        <v>2017</v>
      </c>
      <c r="C37" s="184">
        <v>2018</v>
      </c>
      <c r="D37" s="1">
        <v>2019</v>
      </c>
      <c r="E37" s="1">
        <v>2020</v>
      </c>
      <c r="F37" s="1">
        <v>2021</v>
      </c>
      <c r="G37" s="1">
        <v>2022</v>
      </c>
      <c r="H37" s="1">
        <v>2023</v>
      </c>
      <c r="I37" s="1">
        <v>2024</v>
      </c>
      <c r="J37" s="1">
        <v>2025</v>
      </c>
      <c r="K37" s="1">
        <v>2026</v>
      </c>
      <c r="L37" s="1">
        <v>2027</v>
      </c>
      <c r="M37" s="1">
        <v>2028</v>
      </c>
      <c r="N37" s="1">
        <v>2029</v>
      </c>
      <c r="O37" s="1">
        <v>2030</v>
      </c>
      <c r="P37" s="1">
        <v>2031</v>
      </c>
      <c r="Q37" s="1">
        <v>2032</v>
      </c>
      <c r="R37" s="1">
        <v>2033</v>
      </c>
      <c r="S37" s="1">
        <v>2034</v>
      </c>
      <c r="T37" s="1">
        <v>2035</v>
      </c>
      <c r="U37" s="1">
        <v>2036</v>
      </c>
      <c r="V37" s="1">
        <v>2037</v>
      </c>
      <c r="W37" s="1">
        <v>2038</v>
      </c>
      <c r="X37" s="1">
        <v>2039</v>
      </c>
      <c r="Y37" s="1">
        <v>2040</v>
      </c>
      <c r="Z37" s="1">
        <v>2041</v>
      </c>
      <c r="AA37" s="1">
        <v>2042</v>
      </c>
      <c r="AB37" s="1">
        <v>2043</v>
      </c>
      <c r="AC37" s="1">
        <v>2044</v>
      </c>
      <c r="AD37" s="1">
        <v>2045</v>
      </c>
      <c r="AE37" s="1">
        <v>2046</v>
      </c>
      <c r="AF37" s="1">
        <v>2047</v>
      </c>
      <c r="AG37" s="1">
        <v>2048</v>
      </c>
      <c r="AH37" s="1">
        <v>2049</v>
      </c>
      <c r="AI37" s="1">
        <v>2050</v>
      </c>
    </row>
    <row r="38" spans="1:35">
      <c r="A38" s="1" t="s">
        <v>1421</v>
      </c>
      <c r="B38">
        <v>0</v>
      </c>
      <c r="C38" s="181">
        <f>B38</f>
        <v>0</v>
      </c>
      <c r="D38">
        <v>0</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v>0</v>
      </c>
    </row>
    <row r="39" spans="1:35">
      <c r="A39" s="1" t="s">
        <v>1422</v>
      </c>
      <c r="B39" s="7">
        <f>'Start Year Prices'!C5</f>
        <v>7.4000000000000001E-7</v>
      </c>
      <c r="C39" s="182">
        <f t="shared" ref="C39:C45" si="20">B39</f>
        <v>7.4000000000000001E-7</v>
      </c>
      <c r="D39" s="7">
        <f>$B39*('AEO Table 3'!C$53/'AEO Table 3'!$D$53)</f>
        <v>7.4000000000000001E-7</v>
      </c>
      <c r="E39" s="7">
        <f>$B39*('AEO Table 3'!D$53/'AEO Table 3'!$D$53)</f>
        <v>7.4000000000000001E-7</v>
      </c>
      <c r="F39" s="7">
        <f>$B39*('AEO Table 3'!E$53/'AEO Table 3'!$D$53)</f>
        <v>7.4000000000000001E-7</v>
      </c>
      <c r="G39" s="7">
        <f>$B39*('AEO Table 3'!F$53/'AEO Table 3'!$D$53)</f>
        <v>7.4000000000000001E-7</v>
      </c>
      <c r="H39" s="7">
        <f>$B39*('AEO Table 3'!G$53/'AEO Table 3'!$D$53)</f>
        <v>7.4000000000000001E-7</v>
      </c>
      <c r="I39" s="7">
        <f>$B39*('AEO Table 3'!H$53/'AEO Table 3'!$D$53)</f>
        <v>7.4000000000000001E-7</v>
      </c>
      <c r="J39" s="7">
        <f>$B39*('AEO Table 3'!I$53/'AEO Table 3'!$D$53)</f>
        <v>7.5088235294117644E-7</v>
      </c>
      <c r="K39" s="7">
        <f>$B39*('AEO Table 3'!J$53/'AEO Table 3'!$D$53)</f>
        <v>7.5088235294117644E-7</v>
      </c>
      <c r="L39" s="7">
        <f>$B39*('AEO Table 3'!K$53/'AEO Table 3'!$D$53)</f>
        <v>7.5088235294117644E-7</v>
      </c>
      <c r="M39" s="7">
        <f>$B39*('AEO Table 3'!L$53/'AEO Table 3'!$D$53)</f>
        <v>7.5088235294117644E-7</v>
      </c>
      <c r="N39" s="7">
        <f>$B39*('AEO Table 3'!M$53/'AEO Table 3'!$D$53)</f>
        <v>7.5088235294117644E-7</v>
      </c>
      <c r="O39" s="7">
        <f>$B39*('AEO Table 3'!N$53/'AEO Table 3'!$D$53)</f>
        <v>7.5088235294117644E-7</v>
      </c>
      <c r="P39" s="7">
        <f>$B39*('AEO Table 3'!O$53/'AEO Table 3'!$D$53)</f>
        <v>7.5088235294117644E-7</v>
      </c>
      <c r="Q39" s="7">
        <f>$B39*('AEO Table 3'!P$53/'AEO Table 3'!$D$53)</f>
        <v>7.6176470588235288E-7</v>
      </c>
      <c r="R39" s="7">
        <f>$B39*('AEO Table 3'!Q$53/'AEO Table 3'!$D$53)</f>
        <v>7.6176470588235288E-7</v>
      </c>
      <c r="S39" s="7">
        <f>$B39*('AEO Table 3'!R$53/'AEO Table 3'!$D$53)</f>
        <v>7.6176470588235288E-7</v>
      </c>
      <c r="T39" s="7">
        <f>$B39*('AEO Table 3'!S$53/'AEO Table 3'!$D$53)</f>
        <v>7.6176470588235288E-7</v>
      </c>
      <c r="U39" s="7">
        <f>$B39*('AEO Table 3'!T$53/'AEO Table 3'!$D$53)</f>
        <v>7.6176470588235288E-7</v>
      </c>
      <c r="V39" s="7">
        <f>$B39*('AEO Table 3'!U$53/'AEO Table 3'!$D$53)</f>
        <v>7.6176470588235288E-7</v>
      </c>
      <c r="W39" s="7">
        <f>$B39*('AEO Table 3'!V$53/'AEO Table 3'!$D$53)</f>
        <v>7.7264705882352931E-7</v>
      </c>
      <c r="X39" s="7">
        <f>$B39*('AEO Table 3'!W$53/'AEO Table 3'!$D$53)</f>
        <v>7.7264705882352931E-7</v>
      </c>
      <c r="Y39" s="7">
        <f>$B39*('AEO Table 3'!X$53/'AEO Table 3'!$D$53)</f>
        <v>7.7264705882352931E-7</v>
      </c>
      <c r="Z39" s="7">
        <f>$B39*('AEO Table 3'!Y$53/'AEO Table 3'!$D$53)</f>
        <v>7.7264705882352931E-7</v>
      </c>
      <c r="AA39" s="7">
        <f>$B39*('AEO Table 3'!Z$53/'AEO Table 3'!$D$53)</f>
        <v>7.7264705882352931E-7</v>
      </c>
      <c r="AB39" s="7">
        <f>$B39*('AEO Table 3'!AA$53/'AEO Table 3'!$D$53)</f>
        <v>7.8352941176470575E-7</v>
      </c>
      <c r="AC39" s="7">
        <f>$B39*('AEO Table 3'!AB$53/'AEO Table 3'!$D$53)</f>
        <v>7.8352941176470575E-7</v>
      </c>
      <c r="AD39" s="7">
        <f>$B39*('AEO Table 3'!AC$53/'AEO Table 3'!$D$53)</f>
        <v>7.8352941176470575E-7</v>
      </c>
      <c r="AE39" s="7">
        <f>$B39*('AEO Table 3'!AD$53/'AEO Table 3'!$D$53)</f>
        <v>7.8352941176470575E-7</v>
      </c>
      <c r="AF39" s="7">
        <f>$B39*('AEO Table 3'!AE$53/'AEO Table 3'!$D$53)</f>
        <v>7.8352941176470575E-7</v>
      </c>
      <c r="AG39" s="7">
        <f>$B39*('AEO Table 3'!AF$53/'AEO Table 3'!$D$53)</f>
        <v>7.9441176470588229E-7</v>
      </c>
      <c r="AH39" s="7">
        <f>$B39*('AEO Table 3'!AG$53/'AEO Table 3'!$D$53)</f>
        <v>7.9441176470588229E-7</v>
      </c>
      <c r="AI39" s="7">
        <f>$B39*('AEO Table 3'!AH$53/'AEO Table 3'!$D$53)</f>
        <v>7.9441176470588229E-7</v>
      </c>
    </row>
    <row r="40" spans="1:35">
      <c r="A40" s="1" t="s">
        <v>1423</v>
      </c>
      <c r="B40">
        <v>0</v>
      </c>
      <c r="C40" s="181">
        <f t="shared" si="20"/>
        <v>0</v>
      </c>
      <c r="D40">
        <v>0</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v>0</v>
      </c>
      <c r="AH40">
        <v>0</v>
      </c>
      <c r="AI40">
        <v>0</v>
      </c>
    </row>
    <row r="41" spans="1:35">
      <c r="A41" s="1" t="s">
        <v>1424</v>
      </c>
      <c r="B41">
        <v>0</v>
      </c>
      <c r="C41" s="181">
        <f t="shared" si="20"/>
        <v>0</v>
      </c>
      <c r="D41">
        <v>0</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row>
    <row r="42" spans="1:35">
      <c r="A42" s="1" t="s">
        <v>1425</v>
      </c>
      <c r="B42">
        <v>0</v>
      </c>
      <c r="C42" s="181">
        <f t="shared" si="20"/>
        <v>0</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row>
    <row r="43" spans="1:35">
      <c r="A43" s="1" t="s">
        <v>1426</v>
      </c>
      <c r="B43">
        <v>0</v>
      </c>
      <c r="C43" s="181">
        <f t="shared" si="20"/>
        <v>0</v>
      </c>
      <c r="D43">
        <v>0</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v>0</v>
      </c>
    </row>
    <row r="44" spans="1:35">
      <c r="A44" s="1" t="s">
        <v>1427</v>
      </c>
      <c r="B44">
        <v>0</v>
      </c>
      <c r="C44" s="181">
        <f t="shared" si="20"/>
        <v>0</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c r="AI44">
        <v>0</v>
      </c>
    </row>
    <row r="45" spans="1:35">
      <c r="A45" s="1" t="s">
        <v>1428</v>
      </c>
      <c r="B45">
        <f>B42</f>
        <v>0</v>
      </c>
      <c r="C45" s="181">
        <f t="shared" si="20"/>
        <v>0</v>
      </c>
      <c r="D45">
        <f t="shared" ref="D45" si="21">D42</f>
        <v>0</v>
      </c>
      <c r="E45">
        <f t="shared" ref="E45:F45" si="22">E42</f>
        <v>0</v>
      </c>
      <c r="F45">
        <f t="shared" si="22"/>
        <v>0</v>
      </c>
      <c r="G45">
        <f t="shared" ref="G45:AI45" si="23">G42</f>
        <v>0</v>
      </c>
      <c r="H45">
        <f t="shared" si="23"/>
        <v>0</v>
      </c>
      <c r="I45">
        <f t="shared" si="23"/>
        <v>0</v>
      </c>
      <c r="J45">
        <f t="shared" si="23"/>
        <v>0</v>
      </c>
      <c r="K45">
        <f t="shared" si="23"/>
        <v>0</v>
      </c>
      <c r="L45">
        <f t="shared" si="23"/>
        <v>0</v>
      </c>
      <c r="M45">
        <f t="shared" si="23"/>
        <v>0</v>
      </c>
      <c r="N45">
        <f t="shared" si="23"/>
        <v>0</v>
      </c>
      <c r="O45">
        <f t="shared" si="23"/>
        <v>0</v>
      </c>
      <c r="P45">
        <f t="shared" si="23"/>
        <v>0</v>
      </c>
      <c r="Q45">
        <f t="shared" si="23"/>
        <v>0</v>
      </c>
      <c r="R45">
        <f t="shared" si="23"/>
        <v>0</v>
      </c>
      <c r="S45">
        <f t="shared" si="23"/>
        <v>0</v>
      </c>
      <c r="T45">
        <f t="shared" si="23"/>
        <v>0</v>
      </c>
      <c r="U45">
        <f t="shared" si="23"/>
        <v>0</v>
      </c>
      <c r="V45">
        <f t="shared" si="23"/>
        <v>0</v>
      </c>
      <c r="W45">
        <f t="shared" si="23"/>
        <v>0</v>
      </c>
      <c r="X45">
        <f t="shared" si="23"/>
        <v>0</v>
      </c>
      <c r="Y45">
        <f t="shared" si="23"/>
        <v>0</v>
      </c>
      <c r="Z45">
        <f t="shared" si="23"/>
        <v>0</v>
      </c>
      <c r="AA45">
        <f t="shared" si="23"/>
        <v>0</v>
      </c>
      <c r="AB45">
        <f t="shared" si="23"/>
        <v>0</v>
      </c>
      <c r="AC45">
        <f t="shared" si="23"/>
        <v>0</v>
      </c>
      <c r="AD45">
        <f t="shared" si="23"/>
        <v>0</v>
      </c>
      <c r="AE45">
        <f t="shared" si="23"/>
        <v>0</v>
      </c>
      <c r="AF45">
        <f t="shared" si="23"/>
        <v>0</v>
      </c>
      <c r="AG45">
        <f t="shared" si="23"/>
        <v>0</v>
      </c>
      <c r="AH45">
        <f t="shared" si="23"/>
        <v>0</v>
      </c>
      <c r="AI45">
        <f t="shared" si="23"/>
        <v>0</v>
      </c>
    </row>
    <row r="46" spans="1:35">
      <c r="C46" s="181"/>
    </row>
    <row r="47" spans="1:35" s="179" customFormat="1">
      <c r="A47" s="179" t="s">
        <v>545</v>
      </c>
      <c r="C47" s="183"/>
    </row>
    <row r="48" spans="1:35">
      <c r="A48" s="1" t="s">
        <v>1420</v>
      </c>
      <c r="B48" s="1">
        <v>2017</v>
      </c>
      <c r="C48" s="184">
        <v>2018</v>
      </c>
      <c r="D48" s="1">
        <v>2019</v>
      </c>
      <c r="E48" s="1">
        <v>2020</v>
      </c>
      <c r="F48" s="1">
        <v>2021</v>
      </c>
      <c r="G48" s="1">
        <v>2022</v>
      </c>
      <c r="H48" s="1">
        <v>2023</v>
      </c>
      <c r="I48" s="1">
        <v>2024</v>
      </c>
      <c r="J48" s="1">
        <v>2025</v>
      </c>
      <c r="K48" s="1">
        <v>2026</v>
      </c>
      <c r="L48" s="1">
        <v>2027</v>
      </c>
      <c r="M48" s="1">
        <v>2028</v>
      </c>
      <c r="N48" s="1">
        <v>2029</v>
      </c>
      <c r="O48" s="1">
        <v>2030</v>
      </c>
      <c r="P48" s="1">
        <v>2031</v>
      </c>
      <c r="Q48" s="1">
        <v>2032</v>
      </c>
      <c r="R48" s="1">
        <v>2033</v>
      </c>
      <c r="S48" s="1">
        <v>2034</v>
      </c>
      <c r="T48" s="1">
        <v>2035</v>
      </c>
      <c r="U48" s="1">
        <v>2036</v>
      </c>
      <c r="V48" s="1">
        <v>2037</v>
      </c>
      <c r="W48" s="1">
        <v>2038</v>
      </c>
      <c r="X48" s="1">
        <v>2039</v>
      </c>
      <c r="Y48" s="1">
        <v>2040</v>
      </c>
      <c r="Z48" s="1">
        <v>2041</v>
      </c>
      <c r="AA48" s="1">
        <v>2042</v>
      </c>
      <c r="AB48" s="1">
        <v>2043</v>
      </c>
      <c r="AC48" s="1">
        <v>2044</v>
      </c>
      <c r="AD48" s="1">
        <v>2045</v>
      </c>
      <c r="AE48" s="1">
        <v>2046</v>
      </c>
      <c r="AF48" s="1">
        <v>2047</v>
      </c>
      <c r="AG48" s="1">
        <v>2048</v>
      </c>
      <c r="AH48" s="1">
        <v>2049</v>
      </c>
      <c r="AI48" s="1">
        <v>2050</v>
      </c>
    </row>
    <row r="49" spans="1:35">
      <c r="A49" s="1" t="s">
        <v>1421</v>
      </c>
      <c r="B49">
        <v>0</v>
      </c>
      <c r="C49" s="181">
        <v>0</v>
      </c>
      <c r="D49">
        <v>0</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c r="AD49">
        <v>0</v>
      </c>
      <c r="AE49">
        <v>0</v>
      </c>
      <c r="AF49">
        <v>0</v>
      </c>
      <c r="AG49">
        <v>0</v>
      </c>
      <c r="AH49">
        <v>0</v>
      </c>
      <c r="AI49">
        <v>0</v>
      </c>
    </row>
    <row r="50" spans="1:35">
      <c r="A50" s="1" t="s">
        <v>1422</v>
      </c>
      <c r="B50">
        <v>0</v>
      </c>
      <c r="C50" s="181">
        <v>0</v>
      </c>
      <c r="D50">
        <v>0</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row>
    <row r="51" spans="1:35">
      <c r="A51" s="1" t="s">
        <v>1423</v>
      </c>
      <c r="B51">
        <v>0</v>
      </c>
      <c r="C51" s="181">
        <v>0</v>
      </c>
      <c r="D51">
        <v>0</v>
      </c>
      <c r="E51">
        <v>0</v>
      </c>
      <c r="F51">
        <v>0</v>
      </c>
      <c r="G51">
        <v>0</v>
      </c>
      <c r="H51">
        <v>0</v>
      </c>
      <c r="I51">
        <v>0</v>
      </c>
      <c r="J51">
        <v>0</v>
      </c>
      <c r="K51">
        <v>0</v>
      </c>
      <c r="L51">
        <v>0</v>
      </c>
      <c r="M51">
        <v>0</v>
      </c>
      <c r="N51">
        <v>0</v>
      </c>
      <c r="O51">
        <v>0</v>
      </c>
      <c r="P51">
        <v>0</v>
      </c>
      <c r="Q51">
        <v>0</v>
      </c>
      <c r="R51">
        <v>0</v>
      </c>
      <c r="S51">
        <v>0</v>
      </c>
      <c r="T51">
        <v>0</v>
      </c>
      <c r="U51">
        <v>0</v>
      </c>
      <c r="V51">
        <v>0</v>
      </c>
      <c r="W51">
        <v>0</v>
      </c>
      <c r="X51">
        <v>0</v>
      </c>
      <c r="Y51">
        <v>0</v>
      </c>
      <c r="Z51">
        <v>0</v>
      </c>
      <c r="AA51">
        <v>0</v>
      </c>
      <c r="AB51">
        <v>0</v>
      </c>
      <c r="AC51">
        <v>0</v>
      </c>
      <c r="AD51">
        <v>0</v>
      </c>
      <c r="AE51">
        <v>0</v>
      </c>
      <c r="AF51">
        <v>0</v>
      </c>
      <c r="AG51">
        <v>0</v>
      </c>
      <c r="AH51">
        <v>0</v>
      </c>
      <c r="AI51">
        <v>0</v>
      </c>
    </row>
    <row r="52" spans="1:35">
      <c r="A52" s="1" t="s">
        <v>1424</v>
      </c>
      <c r="B52">
        <v>0</v>
      </c>
      <c r="C52" s="181">
        <v>0</v>
      </c>
      <c r="D52">
        <v>0</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row>
    <row r="53" spans="1:35">
      <c r="A53" s="1" t="s">
        <v>1425</v>
      </c>
      <c r="B53">
        <v>0</v>
      </c>
      <c r="C53" s="181">
        <v>0</v>
      </c>
      <c r="D53">
        <v>0</v>
      </c>
      <c r="E53">
        <v>0</v>
      </c>
      <c r="F53">
        <v>0</v>
      </c>
      <c r="G53">
        <v>0</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c r="AE53">
        <v>0</v>
      </c>
      <c r="AF53">
        <v>0</v>
      </c>
      <c r="AG53">
        <v>0</v>
      </c>
      <c r="AH53">
        <v>0</v>
      </c>
      <c r="AI53">
        <v>0</v>
      </c>
    </row>
    <row r="54" spans="1:35">
      <c r="A54" s="1" t="s">
        <v>1426</v>
      </c>
      <c r="B54">
        <v>0</v>
      </c>
      <c r="C54" s="181">
        <v>0</v>
      </c>
      <c r="D54">
        <v>0</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c r="AE54">
        <v>0</v>
      </c>
      <c r="AF54">
        <v>0</v>
      </c>
      <c r="AG54">
        <v>0</v>
      </c>
      <c r="AH54">
        <v>0</v>
      </c>
      <c r="AI54">
        <v>0</v>
      </c>
    </row>
    <row r="55" spans="1:35">
      <c r="A55" s="1" t="s">
        <v>1427</v>
      </c>
      <c r="B55">
        <v>0</v>
      </c>
      <c r="C55" s="181">
        <v>0</v>
      </c>
      <c r="D55">
        <v>0</v>
      </c>
      <c r="E55">
        <v>0</v>
      </c>
      <c r="F55">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c r="AD55">
        <v>0</v>
      </c>
      <c r="AE55">
        <v>0</v>
      </c>
      <c r="AF55">
        <v>0</v>
      </c>
      <c r="AG55">
        <v>0</v>
      </c>
      <c r="AH55">
        <v>0</v>
      </c>
      <c r="AI55">
        <v>0</v>
      </c>
    </row>
    <row r="56" spans="1:35">
      <c r="A56" s="1" t="s">
        <v>1428</v>
      </c>
      <c r="B56">
        <f>B53</f>
        <v>0</v>
      </c>
      <c r="C56" s="181">
        <f t="shared" ref="C56:D56" si="24">C53</f>
        <v>0</v>
      </c>
      <c r="D56">
        <f t="shared" si="24"/>
        <v>0</v>
      </c>
      <c r="E56">
        <f t="shared" ref="E56:F56" si="25">E53</f>
        <v>0</v>
      </c>
      <c r="F56">
        <f t="shared" si="25"/>
        <v>0</v>
      </c>
      <c r="G56">
        <f t="shared" ref="G56:AI56" si="26">G53</f>
        <v>0</v>
      </c>
      <c r="H56">
        <f t="shared" si="26"/>
        <v>0</v>
      </c>
      <c r="I56">
        <f t="shared" si="26"/>
        <v>0</v>
      </c>
      <c r="J56">
        <f t="shared" si="26"/>
        <v>0</v>
      </c>
      <c r="K56">
        <f t="shared" si="26"/>
        <v>0</v>
      </c>
      <c r="L56">
        <f t="shared" si="26"/>
        <v>0</v>
      </c>
      <c r="M56">
        <f t="shared" si="26"/>
        <v>0</v>
      </c>
      <c r="N56">
        <f t="shared" si="26"/>
        <v>0</v>
      </c>
      <c r="O56">
        <f t="shared" si="26"/>
        <v>0</v>
      </c>
      <c r="P56">
        <f t="shared" si="26"/>
        <v>0</v>
      </c>
      <c r="Q56">
        <f t="shared" si="26"/>
        <v>0</v>
      </c>
      <c r="R56">
        <f t="shared" si="26"/>
        <v>0</v>
      </c>
      <c r="S56">
        <f t="shared" si="26"/>
        <v>0</v>
      </c>
      <c r="T56">
        <f t="shared" si="26"/>
        <v>0</v>
      </c>
      <c r="U56">
        <f t="shared" si="26"/>
        <v>0</v>
      </c>
      <c r="V56">
        <f t="shared" si="26"/>
        <v>0</v>
      </c>
      <c r="W56">
        <f t="shared" si="26"/>
        <v>0</v>
      </c>
      <c r="X56">
        <f t="shared" si="26"/>
        <v>0</v>
      </c>
      <c r="Y56">
        <f t="shared" si="26"/>
        <v>0</v>
      </c>
      <c r="Z56">
        <f t="shared" si="26"/>
        <v>0</v>
      </c>
      <c r="AA56">
        <f t="shared" si="26"/>
        <v>0</v>
      </c>
      <c r="AB56">
        <f t="shared" si="26"/>
        <v>0</v>
      </c>
      <c r="AC56">
        <f t="shared" si="26"/>
        <v>0</v>
      </c>
      <c r="AD56">
        <f t="shared" si="26"/>
        <v>0</v>
      </c>
      <c r="AE56">
        <f t="shared" si="26"/>
        <v>0</v>
      </c>
      <c r="AF56">
        <f t="shared" si="26"/>
        <v>0</v>
      </c>
      <c r="AG56">
        <f t="shared" si="26"/>
        <v>0</v>
      </c>
      <c r="AH56">
        <f t="shared" si="26"/>
        <v>0</v>
      </c>
      <c r="AI56">
        <f t="shared" si="26"/>
        <v>0</v>
      </c>
    </row>
    <row r="57" spans="1:35" s="179" customFormat="1">
      <c r="A57" s="179" t="s">
        <v>546</v>
      </c>
      <c r="C57" s="183"/>
    </row>
    <row r="58" spans="1:35">
      <c r="A58" s="1" t="s">
        <v>1420</v>
      </c>
      <c r="B58" s="1">
        <v>2017</v>
      </c>
      <c r="C58" s="184">
        <v>2018</v>
      </c>
      <c r="D58" s="1">
        <v>2019</v>
      </c>
      <c r="E58" s="1">
        <v>2020</v>
      </c>
      <c r="F58" s="1">
        <v>2021</v>
      </c>
      <c r="G58" s="1">
        <v>2022</v>
      </c>
      <c r="H58" s="1">
        <v>2023</v>
      </c>
      <c r="I58" s="1">
        <v>2024</v>
      </c>
      <c r="J58" s="1">
        <v>2025</v>
      </c>
      <c r="K58" s="1">
        <v>2026</v>
      </c>
      <c r="L58" s="1">
        <v>2027</v>
      </c>
      <c r="M58" s="1">
        <v>2028</v>
      </c>
      <c r="N58" s="1">
        <v>2029</v>
      </c>
      <c r="O58" s="1">
        <v>2030</v>
      </c>
      <c r="P58" s="1">
        <v>2031</v>
      </c>
      <c r="Q58" s="1">
        <v>2032</v>
      </c>
      <c r="R58" s="1">
        <v>2033</v>
      </c>
      <c r="S58" s="1">
        <v>2034</v>
      </c>
      <c r="T58" s="1">
        <v>2035</v>
      </c>
      <c r="U58" s="1">
        <v>2036</v>
      </c>
      <c r="V58" s="1">
        <v>2037</v>
      </c>
      <c r="W58" s="1">
        <v>2038</v>
      </c>
      <c r="X58" s="1">
        <v>2039</v>
      </c>
      <c r="Y58" s="1">
        <v>2040</v>
      </c>
      <c r="Z58" s="1">
        <v>2041</v>
      </c>
      <c r="AA58" s="1">
        <v>2042</v>
      </c>
      <c r="AB58" s="1">
        <v>2043</v>
      </c>
      <c r="AC58" s="1">
        <v>2044</v>
      </c>
      <c r="AD58" s="1">
        <v>2045</v>
      </c>
      <c r="AE58" s="1">
        <v>2046</v>
      </c>
      <c r="AF58" s="1">
        <v>2047</v>
      </c>
      <c r="AG58" s="1">
        <v>2048</v>
      </c>
      <c r="AH58" s="1">
        <v>2049</v>
      </c>
      <c r="AI58" s="1">
        <v>2050</v>
      </c>
    </row>
    <row r="59" spans="1:35">
      <c r="A59" s="1" t="s">
        <v>1421</v>
      </c>
      <c r="B59">
        <v>0</v>
      </c>
      <c r="C59" s="181">
        <v>0</v>
      </c>
      <c r="D59">
        <v>0</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v>0</v>
      </c>
      <c r="AH59">
        <v>0</v>
      </c>
      <c r="AI59">
        <v>0</v>
      </c>
    </row>
    <row r="60" spans="1:35">
      <c r="A60" s="1" t="s">
        <v>1422</v>
      </c>
      <c r="B60">
        <v>0</v>
      </c>
      <c r="C60" s="181">
        <v>0</v>
      </c>
      <c r="D60">
        <v>0</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v>0</v>
      </c>
      <c r="AH60">
        <v>0</v>
      </c>
      <c r="AI60">
        <v>0</v>
      </c>
    </row>
    <row r="61" spans="1:35">
      <c r="A61" s="1" t="s">
        <v>1423</v>
      </c>
      <c r="B61">
        <v>0</v>
      </c>
      <c r="C61" s="181">
        <v>0</v>
      </c>
      <c r="D61">
        <v>0</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v>0</v>
      </c>
      <c r="AH61">
        <v>0</v>
      </c>
      <c r="AI61">
        <v>0</v>
      </c>
    </row>
    <row r="62" spans="1:35">
      <c r="A62" s="1" t="s">
        <v>1424</v>
      </c>
      <c r="B62">
        <v>0</v>
      </c>
      <c r="C62" s="181">
        <v>0</v>
      </c>
      <c r="D62">
        <v>0</v>
      </c>
      <c r="E62">
        <v>0</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v>0</v>
      </c>
    </row>
    <row r="63" spans="1:35">
      <c r="A63" s="1" t="s">
        <v>1425</v>
      </c>
      <c r="B63">
        <v>0</v>
      </c>
      <c r="C63" s="181">
        <v>0</v>
      </c>
      <c r="D63">
        <v>0</v>
      </c>
      <c r="E63">
        <v>0</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row>
    <row r="64" spans="1:35">
      <c r="A64" s="1" t="s">
        <v>1426</v>
      </c>
      <c r="B64">
        <v>0</v>
      </c>
      <c r="C64" s="181">
        <v>0</v>
      </c>
      <c r="D64">
        <v>0</v>
      </c>
      <c r="E64">
        <v>0</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v>0</v>
      </c>
      <c r="AH64">
        <v>0</v>
      </c>
      <c r="AI64">
        <v>0</v>
      </c>
    </row>
    <row r="65" spans="1:35">
      <c r="A65" s="1" t="s">
        <v>1427</v>
      </c>
      <c r="B65">
        <v>0</v>
      </c>
      <c r="C65" s="181">
        <v>0</v>
      </c>
      <c r="D65">
        <v>0</v>
      </c>
      <c r="E65">
        <v>0</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G65">
        <v>0</v>
      </c>
      <c r="AH65">
        <v>0</v>
      </c>
      <c r="AI65">
        <v>0</v>
      </c>
    </row>
    <row r="66" spans="1:35">
      <c r="A66" s="1" t="s">
        <v>1428</v>
      </c>
      <c r="B66">
        <f>B63</f>
        <v>0</v>
      </c>
      <c r="C66" s="181">
        <f t="shared" ref="C66:D66" si="27">C63</f>
        <v>0</v>
      </c>
      <c r="D66">
        <f t="shared" si="27"/>
        <v>0</v>
      </c>
      <c r="E66">
        <f t="shared" ref="E66:F66" si="28">E63</f>
        <v>0</v>
      </c>
      <c r="F66">
        <f t="shared" si="28"/>
        <v>0</v>
      </c>
      <c r="G66">
        <f t="shared" ref="G66:AI66" si="29">G63</f>
        <v>0</v>
      </c>
      <c r="H66">
        <f t="shared" si="29"/>
        <v>0</v>
      </c>
      <c r="I66">
        <f t="shared" si="29"/>
        <v>0</v>
      </c>
      <c r="J66">
        <f t="shared" si="29"/>
        <v>0</v>
      </c>
      <c r="K66">
        <f t="shared" si="29"/>
        <v>0</v>
      </c>
      <c r="L66">
        <f t="shared" si="29"/>
        <v>0</v>
      </c>
      <c r="M66">
        <f t="shared" si="29"/>
        <v>0</v>
      </c>
      <c r="N66">
        <f t="shared" si="29"/>
        <v>0</v>
      </c>
      <c r="O66">
        <f t="shared" si="29"/>
        <v>0</v>
      </c>
      <c r="P66">
        <f t="shared" si="29"/>
        <v>0</v>
      </c>
      <c r="Q66">
        <f t="shared" si="29"/>
        <v>0</v>
      </c>
      <c r="R66">
        <f t="shared" si="29"/>
        <v>0</v>
      </c>
      <c r="S66">
        <f t="shared" si="29"/>
        <v>0</v>
      </c>
      <c r="T66">
        <f t="shared" si="29"/>
        <v>0</v>
      </c>
      <c r="U66">
        <f t="shared" si="29"/>
        <v>0</v>
      </c>
      <c r="V66">
        <f t="shared" si="29"/>
        <v>0</v>
      </c>
      <c r="W66">
        <f t="shared" si="29"/>
        <v>0</v>
      </c>
      <c r="X66">
        <f t="shared" si="29"/>
        <v>0</v>
      </c>
      <c r="Y66">
        <f t="shared" si="29"/>
        <v>0</v>
      </c>
      <c r="Z66">
        <f t="shared" si="29"/>
        <v>0</v>
      </c>
      <c r="AA66">
        <f t="shared" si="29"/>
        <v>0</v>
      </c>
      <c r="AB66">
        <f t="shared" si="29"/>
        <v>0</v>
      </c>
      <c r="AC66">
        <f t="shared" si="29"/>
        <v>0</v>
      </c>
      <c r="AD66">
        <f t="shared" si="29"/>
        <v>0</v>
      </c>
      <c r="AE66">
        <f t="shared" si="29"/>
        <v>0</v>
      </c>
      <c r="AF66">
        <f t="shared" si="29"/>
        <v>0</v>
      </c>
      <c r="AG66">
        <f t="shared" si="29"/>
        <v>0</v>
      </c>
      <c r="AH66">
        <f t="shared" si="29"/>
        <v>0</v>
      </c>
      <c r="AI66">
        <f t="shared" si="29"/>
        <v>0</v>
      </c>
    </row>
    <row r="67" spans="1:35" s="179" customFormat="1">
      <c r="A67" s="179" t="s">
        <v>547</v>
      </c>
      <c r="C67" s="183"/>
    </row>
    <row r="68" spans="1:35">
      <c r="A68" s="1" t="s">
        <v>1420</v>
      </c>
      <c r="B68" s="1">
        <v>2017</v>
      </c>
      <c r="C68" s="184">
        <v>2018</v>
      </c>
      <c r="D68" s="1">
        <v>2019</v>
      </c>
      <c r="E68" s="1">
        <v>2020</v>
      </c>
      <c r="F68" s="1">
        <v>2021</v>
      </c>
      <c r="G68" s="1">
        <v>2022</v>
      </c>
      <c r="H68" s="1">
        <v>2023</v>
      </c>
      <c r="I68" s="1">
        <v>2024</v>
      </c>
      <c r="J68" s="1">
        <v>2025</v>
      </c>
      <c r="K68" s="1">
        <v>2026</v>
      </c>
      <c r="L68" s="1">
        <v>2027</v>
      </c>
      <c r="M68" s="1">
        <v>2028</v>
      </c>
      <c r="N68" s="1">
        <v>2029</v>
      </c>
      <c r="O68" s="1">
        <v>2030</v>
      </c>
      <c r="P68" s="1">
        <v>2031</v>
      </c>
      <c r="Q68" s="1">
        <v>2032</v>
      </c>
      <c r="R68" s="1">
        <v>2033</v>
      </c>
      <c r="S68" s="1">
        <v>2034</v>
      </c>
      <c r="T68" s="1">
        <v>2035</v>
      </c>
      <c r="U68" s="1">
        <v>2036</v>
      </c>
      <c r="V68" s="1">
        <v>2037</v>
      </c>
      <c r="W68" s="1">
        <v>2038</v>
      </c>
      <c r="X68" s="1">
        <v>2039</v>
      </c>
      <c r="Y68" s="1">
        <v>2040</v>
      </c>
      <c r="Z68" s="1">
        <v>2041</v>
      </c>
      <c r="AA68" s="1">
        <v>2042</v>
      </c>
      <c r="AB68" s="1">
        <v>2043</v>
      </c>
      <c r="AC68" s="1">
        <v>2044</v>
      </c>
      <c r="AD68" s="1">
        <v>2045</v>
      </c>
      <c r="AE68" s="1">
        <v>2046</v>
      </c>
      <c r="AF68" s="1">
        <v>2047</v>
      </c>
      <c r="AG68" s="1">
        <v>2048</v>
      </c>
      <c r="AH68" s="1">
        <v>2049</v>
      </c>
      <c r="AI68" s="1">
        <v>2050</v>
      </c>
    </row>
    <row r="69" spans="1:35">
      <c r="A69" s="1" t="s">
        <v>1421</v>
      </c>
      <c r="B69">
        <v>0</v>
      </c>
      <c r="C69" s="181">
        <v>0</v>
      </c>
      <c r="D69">
        <v>0</v>
      </c>
      <c r="E69">
        <v>0</v>
      </c>
      <c r="F69">
        <v>0</v>
      </c>
      <c r="G69">
        <v>0</v>
      </c>
      <c r="H69">
        <v>0</v>
      </c>
      <c r="I69">
        <v>0</v>
      </c>
      <c r="J69">
        <v>0</v>
      </c>
      <c r="K69">
        <v>0</v>
      </c>
      <c r="L69">
        <v>0</v>
      </c>
      <c r="M69">
        <v>0</v>
      </c>
      <c r="N69">
        <v>0</v>
      </c>
      <c r="O69">
        <v>0</v>
      </c>
      <c r="P69">
        <v>0</v>
      </c>
      <c r="Q69">
        <v>0</v>
      </c>
      <c r="R69">
        <v>0</v>
      </c>
      <c r="S69">
        <v>0</v>
      </c>
      <c r="T69">
        <v>0</v>
      </c>
      <c r="U69">
        <v>0</v>
      </c>
      <c r="V69">
        <v>0</v>
      </c>
      <c r="W69">
        <v>0</v>
      </c>
      <c r="X69">
        <v>0</v>
      </c>
      <c r="Y69">
        <v>0</v>
      </c>
      <c r="Z69">
        <v>0</v>
      </c>
      <c r="AA69">
        <v>0</v>
      </c>
      <c r="AB69">
        <v>0</v>
      </c>
      <c r="AC69">
        <v>0</v>
      </c>
      <c r="AD69">
        <v>0</v>
      </c>
      <c r="AE69">
        <v>0</v>
      </c>
      <c r="AF69">
        <v>0</v>
      </c>
      <c r="AG69">
        <v>0</v>
      </c>
      <c r="AH69">
        <v>0</v>
      </c>
      <c r="AI69">
        <v>0</v>
      </c>
    </row>
    <row r="70" spans="1:35">
      <c r="A70" s="1" t="s">
        <v>1422</v>
      </c>
      <c r="B70">
        <v>0</v>
      </c>
      <c r="C70" s="181">
        <v>0</v>
      </c>
      <c r="D70">
        <v>0</v>
      </c>
      <c r="E70">
        <v>0</v>
      </c>
      <c r="F70">
        <v>0</v>
      </c>
      <c r="G70">
        <v>0</v>
      </c>
      <c r="H70">
        <v>0</v>
      </c>
      <c r="I70">
        <v>0</v>
      </c>
      <c r="J70">
        <v>0</v>
      </c>
      <c r="K70">
        <v>0</v>
      </c>
      <c r="L70">
        <v>0</v>
      </c>
      <c r="M70">
        <v>0</v>
      </c>
      <c r="N70">
        <v>0</v>
      </c>
      <c r="O70">
        <v>0</v>
      </c>
      <c r="P70">
        <v>0</v>
      </c>
      <c r="Q70">
        <v>0</v>
      </c>
      <c r="R70">
        <v>0</v>
      </c>
      <c r="S70">
        <v>0</v>
      </c>
      <c r="T70">
        <v>0</v>
      </c>
      <c r="U70">
        <v>0</v>
      </c>
      <c r="V70">
        <v>0</v>
      </c>
      <c r="W70">
        <v>0</v>
      </c>
      <c r="X70">
        <v>0</v>
      </c>
      <c r="Y70">
        <v>0</v>
      </c>
      <c r="Z70">
        <v>0</v>
      </c>
      <c r="AA70">
        <v>0</v>
      </c>
      <c r="AB70">
        <v>0</v>
      </c>
      <c r="AC70">
        <v>0</v>
      </c>
      <c r="AD70">
        <v>0</v>
      </c>
      <c r="AE70">
        <v>0</v>
      </c>
      <c r="AF70">
        <v>0</v>
      </c>
      <c r="AG70">
        <v>0</v>
      </c>
      <c r="AH70">
        <v>0</v>
      </c>
      <c r="AI70">
        <v>0</v>
      </c>
    </row>
    <row r="71" spans="1:35">
      <c r="A71" s="1" t="s">
        <v>1423</v>
      </c>
      <c r="B71">
        <v>0</v>
      </c>
      <c r="C71" s="181">
        <v>0</v>
      </c>
      <c r="D71">
        <v>0</v>
      </c>
      <c r="E71">
        <v>0</v>
      </c>
      <c r="F71">
        <v>0</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row>
    <row r="72" spans="1:35">
      <c r="A72" s="1" t="s">
        <v>1424</v>
      </c>
      <c r="B72">
        <v>0</v>
      </c>
      <c r="C72" s="181">
        <v>0</v>
      </c>
      <c r="D72">
        <v>0</v>
      </c>
      <c r="E72">
        <v>0</v>
      </c>
      <c r="F72">
        <v>0</v>
      </c>
      <c r="G72">
        <v>0</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c r="AD72">
        <v>0</v>
      </c>
      <c r="AE72">
        <v>0</v>
      </c>
      <c r="AF72">
        <v>0</v>
      </c>
      <c r="AG72">
        <v>0</v>
      </c>
      <c r="AH72">
        <v>0</v>
      </c>
      <c r="AI72">
        <v>0</v>
      </c>
    </row>
    <row r="73" spans="1:35">
      <c r="A73" s="1" t="s">
        <v>1425</v>
      </c>
      <c r="B73">
        <v>0</v>
      </c>
      <c r="C73" s="181">
        <v>0</v>
      </c>
      <c r="D73">
        <v>0</v>
      </c>
      <c r="E73">
        <v>0</v>
      </c>
      <c r="F73">
        <v>0</v>
      </c>
      <c r="G73">
        <v>0</v>
      </c>
      <c r="H73">
        <v>0</v>
      </c>
      <c r="I73">
        <v>0</v>
      </c>
      <c r="J73">
        <v>0</v>
      </c>
      <c r="K73">
        <v>0</v>
      </c>
      <c r="L73">
        <v>0</v>
      </c>
      <c r="M73">
        <v>0</v>
      </c>
      <c r="N73">
        <v>0</v>
      </c>
      <c r="O73">
        <v>0</v>
      </c>
      <c r="P73">
        <v>0</v>
      </c>
      <c r="Q73">
        <v>0</v>
      </c>
      <c r="R73">
        <v>0</v>
      </c>
      <c r="S73">
        <v>0</v>
      </c>
      <c r="T73">
        <v>0</v>
      </c>
      <c r="U73">
        <v>0</v>
      </c>
      <c r="V73">
        <v>0</v>
      </c>
      <c r="W73">
        <v>0</v>
      </c>
      <c r="X73">
        <v>0</v>
      </c>
      <c r="Y73">
        <v>0</v>
      </c>
      <c r="Z73">
        <v>0</v>
      </c>
      <c r="AA73">
        <v>0</v>
      </c>
      <c r="AB73">
        <v>0</v>
      </c>
      <c r="AC73">
        <v>0</v>
      </c>
      <c r="AD73">
        <v>0</v>
      </c>
      <c r="AE73">
        <v>0</v>
      </c>
      <c r="AF73">
        <v>0</v>
      </c>
      <c r="AG73">
        <v>0</v>
      </c>
      <c r="AH73">
        <v>0</v>
      </c>
      <c r="AI73">
        <v>0</v>
      </c>
    </row>
    <row r="74" spans="1:35">
      <c r="A74" s="1" t="s">
        <v>1426</v>
      </c>
      <c r="B74">
        <v>0</v>
      </c>
      <c r="C74" s="181">
        <v>0</v>
      </c>
      <c r="D74">
        <v>0</v>
      </c>
      <c r="E74">
        <v>0</v>
      </c>
      <c r="F74">
        <v>0</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v>0</v>
      </c>
      <c r="AF74">
        <v>0</v>
      </c>
      <c r="AG74">
        <v>0</v>
      </c>
      <c r="AH74">
        <v>0</v>
      </c>
      <c r="AI74">
        <v>0</v>
      </c>
    </row>
    <row r="75" spans="1:35">
      <c r="A75" s="1" t="s">
        <v>1427</v>
      </c>
      <c r="B75">
        <v>0</v>
      </c>
      <c r="C75" s="181">
        <v>0</v>
      </c>
      <c r="D75">
        <v>0</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row>
    <row r="76" spans="1:35">
      <c r="A76" s="1" t="s">
        <v>1428</v>
      </c>
      <c r="B76">
        <f>B73</f>
        <v>0</v>
      </c>
      <c r="C76" s="181">
        <f t="shared" ref="C76:D76" si="30">C73</f>
        <v>0</v>
      </c>
      <c r="D76">
        <f t="shared" si="30"/>
        <v>0</v>
      </c>
      <c r="E76">
        <f t="shared" ref="E76:F76" si="31">E73</f>
        <v>0</v>
      </c>
      <c r="F76">
        <f t="shared" si="31"/>
        <v>0</v>
      </c>
      <c r="G76">
        <f t="shared" ref="G76:AI76" si="32">G73</f>
        <v>0</v>
      </c>
      <c r="H76">
        <f t="shared" si="32"/>
        <v>0</v>
      </c>
      <c r="I76">
        <f t="shared" si="32"/>
        <v>0</v>
      </c>
      <c r="J76">
        <f t="shared" si="32"/>
        <v>0</v>
      </c>
      <c r="K76">
        <f t="shared" si="32"/>
        <v>0</v>
      </c>
      <c r="L76">
        <f t="shared" si="32"/>
        <v>0</v>
      </c>
      <c r="M76">
        <f t="shared" si="32"/>
        <v>0</v>
      </c>
      <c r="N76">
        <f t="shared" si="32"/>
        <v>0</v>
      </c>
      <c r="O76">
        <f t="shared" si="32"/>
        <v>0</v>
      </c>
      <c r="P76">
        <f t="shared" si="32"/>
        <v>0</v>
      </c>
      <c r="Q76">
        <f t="shared" si="32"/>
        <v>0</v>
      </c>
      <c r="R76">
        <f t="shared" si="32"/>
        <v>0</v>
      </c>
      <c r="S76">
        <f t="shared" si="32"/>
        <v>0</v>
      </c>
      <c r="T76">
        <f t="shared" si="32"/>
        <v>0</v>
      </c>
      <c r="U76">
        <f t="shared" si="32"/>
        <v>0</v>
      </c>
      <c r="V76">
        <f t="shared" si="32"/>
        <v>0</v>
      </c>
      <c r="W76">
        <f t="shared" si="32"/>
        <v>0</v>
      </c>
      <c r="X76">
        <f t="shared" si="32"/>
        <v>0</v>
      </c>
      <c r="Y76">
        <f t="shared" si="32"/>
        <v>0</v>
      </c>
      <c r="Z76">
        <f t="shared" si="32"/>
        <v>0</v>
      </c>
      <c r="AA76">
        <f t="shared" si="32"/>
        <v>0</v>
      </c>
      <c r="AB76">
        <f t="shared" si="32"/>
        <v>0</v>
      </c>
      <c r="AC76">
        <f t="shared" si="32"/>
        <v>0</v>
      </c>
      <c r="AD76">
        <f t="shared" si="32"/>
        <v>0</v>
      </c>
      <c r="AE76">
        <f t="shared" si="32"/>
        <v>0</v>
      </c>
      <c r="AF76">
        <f t="shared" si="32"/>
        <v>0</v>
      </c>
      <c r="AG76">
        <f t="shared" si="32"/>
        <v>0</v>
      </c>
      <c r="AH76">
        <f t="shared" si="32"/>
        <v>0</v>
      </c>
      <c r="AI76">
        <f t="shared" si="32"/>
        <v>0</v>
      </c>
    </row>
    <row r="77" spans="1:35" s="179" customFormat="1">
      <c r="A77" s="179" t="s">
        <v>1430</v>
      </c>
      <c r="C77" s="183"/>
    </row>
    <row r="78" spans="1:35">
      <c r="A78" s="1" t="s">
        <v>1420</v>
      </c>
      <c r="B78" s="1">
        <v>2017</v>
      </c>
      <c r="C78" s="184">
        <v>2018</v>
      </c>
      <c r="D78" s="1">
        <v>2019</v>
      </c>
      <c r="E78" s="1">
        <v>2020</v>
      </c>
      <c r="F78" s="1">
        <v>2021</v>
      </c>
      <c r="G78" s="1">
        <v>2022</v>
      </c>
      <c r="H78" s="1">
        <v>2023</v>
      </c>
      <c r="I78" s="1">
        <v>2024</v>
      </c>
      <c r="J78" s="1">
        <v>2025</v>
      </c>
      <c r="K78" s="1">
        <v>2026</v>
      </c>
      <c r="L78" s="1">
        <v>2027</v>
      </c>
      <c r="M78" s="1">
        <v>2028</v>
      </c>
      <c r="N78" s="1">
        <v>2029</v>
      </c>
      <c r="O78" s="1">
        <v>2030</v>
      </c>
      <c r="P78" s="1">
        <v>2031</v>
      </c>
      <c r="Q78" s="1">
        <v>2032</v>
      </c>
      <c r="R78" s="1">
        <v>2033</v>
      </c>
      <c r="S78" s="1">
        <v>2034</v>
      </c>
      <c r="T78" s="1">
        <v>2035</v>
      </c>
      <c r="U78" s="1">
        <v>2036</v>
      </c>
      <c r="V78" s="1">
        <v>2037</v>
      </c>
      <c r="W78" s="1">
        <v>2038</v>
      </c>
      <c r="X78" s="1">
        <v>2039</v>
      </c>
      <c r="Y78" s="1">
        <v>2040</v>
      </c>
      <c r="Z78" s="1">
        <v>2041</v>
      </c>
      <c r="AA78" s="1">
        <v>2042</v>
      </c>
      <c r="AB78" s="1">
        <v>2043</v>
      </c>
      <c r="AC78" s="1">
        <v>2044</v>
      </c>
      <c r="AD78" s="1">
        <v>2045</v>
      </c>
      <c r="AE78" s="1">
        <v>2046</v>
      </c>
      <c r="AF78" s="1">
        <v>2047</v>
      </c>
      <c r="AG78" s="1">
        <v>2048</v>
      </c>
      <c r="AH78" s="1">
        <v>2049</v>
      </c>
      <c r="AI78" s="1">
        <v>2050</v>
      </c>
    </row>
    <row r="79" spans="1:35">
      <c r="A79" s="1" t="s">
        <v>1421</v>
      </c>
      <c r="B79">
        <v>0</v>
      </c>
      <c r="C79" s="181">
        <f>B79</f>
        <v>0</v>
      </c>
      <c r="D79">
        <v>0</v>
      </c>
      <c r="E79">
        <v>0</v>
      </c>
      <c r="F79">
        <v>0</v>
      </c>
      <c r="G79">
        <v>0</v>
      </c>
      <c r="H79">
        <v>0</v>
      </c>
      <c r="I79">
        <v>0</v>
      </c>
      <c r="J79">
        <v>0</v>
      </c>
      <c r="K79">
        <v>0</v>
      </c>
      <c r="L79">
        <v>0</v>
      </c>
      <c r="M79">
        <v>0</v>
      </c>
      <c r="N79">
        <v>0</v>
      </c>
      <c r="O79">
        <v>0</v>
      </c>
      <c r="P79">
        <v>0</v>
      </c>
      <c r="Q79">
        <v>0</v>
      </c>
      <c r="R79">
        <v>0</v>
      </c>
      <c r="S79">
        <v>0</v>
      </c>
      <c r="T79">
        <v>0</v>
      </c>
      <c r="U79">
        <v>0</v>
      </c>
      <c r="V79">
        <v>0</v>
      </c>
      <c r="W79">
        <v>0</v>
      </c>
      <c r="X79">
        <v>0</v>
      </c>
      <c r="Y79">
        <v>0</v>
      </c>
      <c r="Z79">
        <v>0</v>
      </c>
      <c r="AA79">
        <v>0</v>
      </c>
      <c r="AB79">
        <v>0</v>
      </c>
      <c r="AC79">
        <v>0</v>
      </c>
      <c r="AD79">
        <v>0</v>
      </c>
      <c r="AE79">
        <v>0</v>
      </c>
      <c r="AF79">
        <v>0</v>
      </c>
      <c r="AG79">
        <v>0</v>
      </c>
      <c r="AH79">
        <v>0</v>
      </c>
      <c r="AI79">
        <v>0</v>
      </c>
    </row>
    <row r="80" spans="1:35">
      <c r="A80" s="1" t="s">
        <v>1422</v>
      </c>
      <c r="B80" s="7">
        <f>'Start Year Prices'!C$6</f>
        <v>2.3976693894636736E-6</v>
      </c>
      <c r="C80" s="182">
        <f t="shared" ref="C80:C86" si="33">B80</f>
        <v>2.3976693894636736E-6</v>
      </c>
      <c r="D80" s="7">
        <f t="shared" ref="D80:E83" si="34">C80</f>
        <v>2.3976693894636736E-6</v>
      </c>
      <c r="E80" s="7">
        <f t="shared" si="34"/>
        <v>2.3976693894636736E-6</v>
      </c>
      <c r="F80" s="7">
        <f t="shared" ref="F80:F83" si="35">E80</f>
        <v>2.3976693894636736E-6</v>
      </c>
      <c r="G80" s="7">
        <f t="shared" ref="G80:G83" si="36">F80</f>
        <v>2.3976693894636736E-6</v>
      </c>
      <c r="H80" s="7">
        <f t="shared" ref="H80:H83" si="37">G80</f>
        <v>2.3976693894636736E-6</v>
      </c>
      <c r="I80" s="7">
        <f t="shared" ref="I80:I83" si="38">H80</f>
        <v>2.3976693894636736E-6</v>
      </c>
      <c r="J80" s="7">
        <f t="shared" ref="J80:J83" si="39">I80</f>
        <v>2.3976693894636736E-6</v>
      </c>
      <c r="K80" s="7">
        <f t="shared" ref="K80:K83" si="40">J80</f>
        <v>2.3976693894636736E-6</v>
      </c>
      <c r="L80" s="7">
        <f t="shared" ref="L80:L83" si="41">K80</f>
        <v>2.3976693894636736E-6</v>
      </c>
      <c r="M80" s="7">
        <f t="shared" ref="M80:M83" si="42">L80</f>
        <v>2.3976693894636736E-6</v>
      </c>
      <c r="N80" s="7">
        <f t="shared" ref="N80:N83" si="43">M80</f>
        <v>2.3976693894636736E-6</v>
      </c>
      <c r="O80" s="7">
        <f t="shared" ref="O80:O83" si="44">N80</f>
        <v>2.3976693894636736E-6</v>
      </c>
      <c r="P80" s="7">
        <f t="shared" ref="P80:P83" si="45">O80</f>
        <v>2.3976693894636736E-6</v>
      </c>
      <c r="Q80" s="7">
        <f t="shared" ref="Q80:Q83" si="46">P80</f>
        <v>2.3976693894636736E-6</v>
      </c>
      <c r="R80" s="7">
        <f t="shared" ref="R80:R83" si="47">Q80</f>
        <v>2.3976693894636736E-6</v>
      </c>
      <c r="S80" s="7">
        <f t="shared" ref="S80:S83" si="48">R80</f>
        <v>2.3976693894636736E-6</v>
      </c>
      <c r="T80" s="7">
        <f t="shared" ref="T80:T83" si="49">S80</f>
        <v>2.3976693894636736E-6</v>
      </c>
      <c r="U80" s="7">
        <f t="shared" ref="U80:U83" si="50">T80</f>
        <v>2.3976693894636736E-6</v>
      </c>
      <c r="V80" s="7">
        <f t="shared" ref="V80:V83" si="51">U80</f>
        <v>2.3976693894636736E-6</v>
      </c>
      <c r="W80" s="7">
        <f t="shared" ref="W80:W83" si="52">V80</f>
        <v>2.3976693894636736E-6</v>
      </c>
      <c r="X80" s="7">
        <f t="shared" ref="X80:X83" si="53">W80</f>
        <v>2.3976693894636736E-6</v>
      </c>
      <c r="Y80" s="7">
        <f t="shared" ref="Y80:Y83" si="54">X80</f>
        <v>2.3976693894636736E-6</v>
      </c>
      <c r="Z80" s="7">
        <f t="shared" ref="Z80:Z83" si="55">Y80</f>
        <v>2.3976693894636736E-6</v>
      </c>
      <c r="AA80" s="7">
        <f t="shared" ref="AA80:AA83" si="56">Z80</f>
        <v>2.3976693894636736E-6</v>
      </c>
      <c r="AB80" s="7">
        <f t="shared" ref="AB80:AB83" si="57">AA80</f>
        <v>2.3976693894636736E-6</v>
      </c>
      <c r="AC80" s="7">
        <f t="shared" ref="AC80:AC83" si="58">AB80</f>
        <v>2.3976693894636736E-6</v>
      </c>
      <c r="AD80" s="7">
        <f t="shared" ref="AD80:AD83" si="59">AC80</f>
        <v>2.3976693894636736E-6</v>
      </c>
      <c r="AE80" s="7">
        <f t="shared" ref="AE80:AE83" si="60">AD80</f>
        <v>2.3976693894636736E-6</v>
      </c>
      <c r="AF80" s="7">
        <f t="shared" ref="AF80:AF83" si="61">AE80</f>
        <v>2.3976693894636736E-6</v>
      </c>
      <c r="AG80" s="7">
        <f t="shared" ref="AG80:AG83" si="62">AF80</f>
        <v>2.3976693894636736E-6</v>
      </c>
      <c r="AH80" s="7">
        <f t="shared" ref="AH80:AH83" si="63">AG80</f>
        <v>2.3976693894636736E-6</v>
      </c>
      <c r="AI80" s="7">
        <f t="shared" ref="AI80:AI83" si="64">AH80</f>
        <v>2.3976693894636736E-6</v>
      </c>
    </row>
    <row r="81" spans="1:35">
      <c r="A81" s="1" t="s">
        <v>1423</v>
      </c>
      <c r="B81" s="7">
        <f>'Start Year Prices'!D$6</f>
        <v>2.3976693894636736E-6</v>
      </c>
      <c r="C81" s="182">
        <f t="shared" si="33"/>
        <v>2.3976693894636736E-6</v>
      </c>
      <c r="D81" s="7">
        <f t="shared" si="34"/>
        <v>2.3976693894636736E-6</v>
      </c>
      <c r="E81" s="7">
        <f t="shared" si="34"/>
        <v>2.3976693894636736E-6</v>
      </c>
      <c r="F81" s="7">
        <f t="shared" si="35"/>
        <v>2.3976693894636736E-6</v>
      </c>
      <c r="G81" s="7">
        <f t="shared" si="36"/>
        <v>2.3976693894636736E-6</v>
      </c>
      <c r="H81" s="7">
        <f t="shared" si="37"/>
        <v>2.3976693894636736E-6</v>
      </c>
      <c r="I81" s="7">
        <f t="shared" si="38"/>
        <v>2.3976693894636736E-6</v>
      </c>
      <c r="J81" s="7">
        <f t="shared" si="39"/>
        <v>2.3976693894636736E-6</v>
      </c>
      <c r="K81" s="7">
        <f t="shared" si="40"/>
        <v>2.3976693894636736E-6</v>
      </c>
      <c r="L81" s="7">
        <f t="shared" si="41"/>
        <v>2.3976693894636736E-6</v>
      </c>
      <c r="M81" s="7">
        <f t="shared" si="42"/>
        <v>2.3976693894636736E-6</v>
      </c>
      <c r="N81" s="7">
        <f t="shared" si="43"/>
        <v>2.3976693894636736E-6</v>
      </c>
      <c r="O81" s="7">
        <f t="shared" si="44"/>
        <v>2.3976693894636736E-6</v>
      </c>
      <c r="P81" s="7">
        <f t="shared" si="45"/>
        <v>2.3976693894636736E-6</v>
      </c>
      <c r="Q81" s="7">
        <f t="shared" si="46"/>
        <v>2.3976693894636736E-6</v>
      </c>
      <c r="R81" s="7">
        <f t="shared" si="47"/>
        <v>2.3976693894636736E-6</v>
      </c>
      <c r="S81" s="7">
        <f t="shared" si="48"/>
        <v>2.3976693894636736E-6</v>
      </c>
      <c r="T81" s="7">
        <f t="shared" si="49"/>
        <v>2.3976693894636736E-6</v>
      </c>
      <c r="U81" s="7">
        <f t="shared" si="50"/>
        <v>2.3976693894636736E-6</v>
      </c>
      <c r="V81" s="7">
        <f t="shared" si="51"/>
        <v>2.3976693894636736E-6</v>
      </c>
      <c r="W81" s="7">
        <f t="shared" si="52"/>
        <v>2.3976693894636736E-6</v>
      </c>
      <c r="X81" s="7">
        <f t="shared" si="53"/>
        <v>2.3976693894636736E-6</v>
      </c>
      <c r="Y81" s="7">
        <f t="shared" si="54"/>
        <v>2.3976693894636736E-6</v>
      </c>
      <c r="Z81" s="7">
        <f t="shared" si="55"/>
        <v>2.3976693894636736E-6</v>
      </c>
      <c r="AA81" s="7">
        <f t="shared" si="56"/>
        <v>2.3976693894636736E-6</v>
      </c>
      <c r="AB81" s="7">
        <f t="shared" si="57"/>
        <v>2.3976693894636736E-6</v>
      </c>
      <c r="AC81" s="7">
        <f t="shared" si="58"/>
        <v>2.3976693894636736E-6</v>
      </c>
      <c r="AD81" s="7">
        <f t="shared" si="59"/>
        <v>2.3976693894636736E-6</v>
      </c>
      <c r="AE81" s="7">
        <f t="shared" si="60"/>
        <v>2.3976693894636736E-6</v>
      </c>
      <c r="AF81" s="7">
        <f t="shared" si="61"/>
        <v>2.3976693894636736E-6</v>
      </c>
      <c r="AG81" s="7">
        <f t="shared" si="62"/>
        <v>2.3976693894636736E-6</v>
      </c>
      <c r="AH81" s="7">
        <f t="shared" si="63"/>
        <v>2.3976693894636736E-6</v>
      </c>
      <c r="AI81" s="7">
        <f t="shared" si="64"/>
        <v>2.3976693894636736E-6</v>
      </c>
    </row>
    <row r="82" spans="1:35">
      <c r="A82" s="1" t="s">
        <v>1424</v>
      </c>
      <c r="B82" s="7">
        <f>'Start Year Prices'!C$6</f>
        <v>2.3976693894636736E-6</v>
      </c>
      <c r="C82" s="182">
        <f t="shared" si="33"/>
        <v>2.3976693894636736E-6</v>
      </c>
      <c r="D82" s="7">
        <f t="shared" si="34"/>
        <v>2.3976693894636736E-6</v>
      </c>
      <c r="E82" s="7">
        <f t="shared" si="34"/>
        <v>2.3976693894636736E-6</v>
      </c>
      <c r="F82" s="7">
        <f t="shared" si="35"/>
        <v>2.3976693894636736E-6</v>
      </c>
      <c r="G82" s="7">
        <f t="shared" si="36"/>
        <v>2.3976693894636736E-6</v>
      </c>
      <c r="H82" s="7">
        <f t="shared" si="37"/>
        <v>2.3976693894636736E-6</v>
      </c>
      <c r="I82" s="7">
        <f t="shared" si="38"/>
        <v>2.3976693894636736E-6</v>
      </c>
      <c r="J82" s="7">
        <f t="shared" si="39"/>
        <v>2.3976693894636736E-6</v>
      </c>
      <c r="K82" s="7">
        <f t="shared" si="40"/>
        <v>2.3976693894636736E-6</v>
      </c>
      <c r="L82" s="7">
        <f t="shared" si="41"/>
        <v>2.3976693894636736E-6</v>
      </c>
      <c r="M82" s="7">
        <f t="shared" si="42"/>
        <v>2.3976693894636736E-6</v>
      </c>
      <c r="N82" s="7">
        <f t="shared" si="43"/>
        <v>2.3976693894636736E-6</v>
      </c>
      <c r="O82" s="7">
        <f t="shared" si="44"/>
        <v>2.3976693894636736E-6</v>
      </c>
      <c r="P82" s="7">
        <f t="shared" si="45"/>
        <v>2.3976693894636736E-6</v>
      </c>
      <c r="Q82" s="7">
        <f t="shared" si="46"/>
        <v>2.3976693894636736E-6</v>
      </c>
      <c r="R82" s="7">
        <f t="shared" si="47"/>
        <v>2.3976693894636736E-6</v>
      </c>
      <c r="S82" s="7">
        <f t="shared" si="48"/>
        <v>2.3976693894636736E-6</v>
      </c>
      <c r="T82" s="7">
        <f t="shared" si="49"/>
        <v>2.3976693894636736E-6</v>
      </c>
      <c r="U82" s="7">
        <f t="shared" si="50"/>
        <v>2.3976693894636736E-6</v>
      </c>
      <c r="V82" s="7">
        <f t="shared" si="51"/>
        <v>2.3976693894636736E-6</v>
      </c>
      <c r="W82" s="7">
        <f t="shared" si="52"/>
        <v>2.3976693894636736E-6</v>
      </c>
      <c r="X82" s="7">
        <f t="shared" si="53"/>
        <v>2.3976693894636736E-6</v>
      </c>
      <c r="Y82" s="7">
        <f t="shared" si="54"/>
        <v>2.3976693894636736E-6</v>
      </c>
      <c r="Z82" s="7">
        <f t="shared" si="55"/>
        <v>2.3976693894636736E-6</v>
      </c>
      <c r="AA82" s="7">
        <f t="shared" si="56"/>
        <v>2.3976693894636736E-6</v>
      </c>
      <c r="AB82" s="7">
        <f t="shared" si="57"/>
        <v>2.3976693894636736E-6</v>
      </c>
      <c r="AC82" s="7">
        <f t="shared" si="58"/>
        <v>2.3976693894636736E-6</v>
      </c>
      <c r="AD82" s="7">
        <f t="shared" si="59"/>
        <v>2.3976693894636736E-6</v>
      </c>
      <c r="AE82" s="7">
        <f t="shared" si="60"/>
        <v>2.3976693894636736E-6</v>
      </c>
      <c r="AF82" s="7">
        <f t="shared" si="61"/>
        <v>2.3976693894636736E-6</v>
      </c>
      <c r="AG82" s="7">
        <f t="shared" si="62"/>
        <v>2.3976693894636736E-6</v>
      </c>
      <c r="AH82" s="7">
        <f t="shared" si="63"/>
        <v>2.3976693894636736E-6</v>
      </c>
      <c r="AI82" s="7">
        <f t="shared" si="64"/>
        <v>2.3976693894636736E-6</v>
      </c>
    </row>
    <row r="83" spans="1:35">
      <c r="A83" s="1" t="s">
        <v>1425</v>
      </c>
      <c r="B83" s="7">
        <f>'Start Year Prices'!F$6</f>
        <v>2.3976693894636736E-6</v>
      </c>
      <c r="C83" s="182">
        <f t="shared" si="33"/>
        <v>2.3976693894636736E-6</v>
      </c>
      <c r="D83" s="7">
        <f t="shared" si="34"/>
        <v>2.3976693894636736E-6</v>
      </c>
      <c r="E83" s="7">
        <f t="shared" si="34"/>
        <v>2.3976693894636736E-6</v>
      </c>
      <c r="F83" s="7">
        <f t="shared" si="35"/>
        <v>2.3976693894636736E-6</v>
      </c>
      <c r="G83" s="7">
        <f t="shared" si="36"/>
        <v>2.3976693894636736E-6</v>
      </c>
      <c r="H83" s="7">
        <f t="shared" si="37"/>
        <v>2.3976693894636736E-6</v>
      </c>
      <c r="I83" s="7">
        <f t="shared" si="38"/>
        <v>2.3976693894636736E-6</v>
      </c>
      <c r="J83" s="7">
        <f t="shared" si="39"/>
        <v>2.3976693894636736E-6</v>
      </c>
      <c r="K83" s="7">
        <f t="shared" si="40"/>
        <v>2.3976693894636736E-6</v>
      </c>
      <c r="L83" s="7">
        <f t="shared" si="41"/>
        <v>2.3976693894636736E-6</v>
      </c>
      <c r="M83" s="7">
        <f t="shared" si="42"/>
        <v>2.3976693894636736E-6</v>
      </c>
      <c r="N83" s="7">
        <f t="shared" si="43"/>
        <v>2.3976693894636736E-6</v>
      </c>
      <c r="O83" s="7">
        <f t="shared" si="44"/>
        <v>2.3976693894636736E-6</v>
      </c>
      <c r="P83" s="7">
        <f t="shared" si="45"/>
        <v>2.3976693894636736E-6</v>
      </c>
      <c r="Q83" s="7">
        <f t="shared" si="46"/>
        <v>2.3976693894636736E-6</v>
      </c>
      <c r="R83" s="7">
        <f t="shared" si="47"/>
        <v>2.3976693894636736E-6</v>
      </c>
      <c r="S83" s="7">
        <f t="shared" si="48"/>
        <v>2.3976693894636736E-6</v>
      </c>
      <c r="T83" s="7">
        <f t="shared" si="49"/>
        <v>2.3976693894636736E-6</v>
      </c>
      <c r="U83" s="7">
        <f t="shared" si="50"/>
        <v>2.3976693894636736E-6</v>
      </c>
      <c r="V83" s="7">
        <f t="shared" si="51"/>
        <v>2.3976693894636736E-6</v>
      </c>
      <c r="W83" s="7">
        <f t="shared" si="52"/>
        <v>2.3976693894636736E-6</v>
      </c>
      <c r="X83" s="7">
        <f t="shared" si="53"/>
        <v>2.3976693894636736E-6</v>
      </c>
      <c r="Y83" s="7">
        <f t="shared" si="54"/>
        <v>2.3976693894636736E-6</v>
      </c>
      <c r="Z83" s="7">
        <f t="shared" si="55"/>
        <v>2.3976693894636736E-6</v>
      </c>
      <c r="AA83" s="7">
        <f t="shared" si="56"/>
        <v>2.3976693894636736E-6</v>
      </c>
      <c r="AB83" s="7">
        <f t="shared" si="57"/>
        <v>2.3976693894636736E-6</v>
      </c>
      <c r="AC83" s="7">
        <f t="shared" si="58"/>
        <v>2.3976693894636736E-6</v>
      </c>
      <c r="AD83" s="7">
        <f t="shared" si="59"/>
        <v>2.3976693894636736E-6</v>
      </c>
      <c r="AE83" s="7">
        <f t="shared" si="60"/>
        <v>2.3976693894636736E-6</v>
      </c>
      <c r="AF83" s="7">
        <f t="shared" si="61"/>
        <v>2.3976693894636736E-6</v>
      </c>
      <c r="AG83" s="7">
        <f t="shared" si="62"/>
        <v>2.3976693894636736E-6</v>
      </c>
      <c r="AH83" s="7">
        <f t="shared" si="63"/>
        <v>2.3976693894636736E-6</v>
      </c>
      <c r="AI83" s="7">
        <f t="shared" si="64"/>
        <v>2.3976693894636736E-6</v>
      </c>
    </row>
    <row r="84" spans="1:35">
      <c r="A84" s="1" t="s">
        <v>1426</v>
      </c>
      <c r="B84">
        <v>0</v>
      </c>
      <c r="C84" s="181">
        <f t="shared" si="33"/>
        <v>0</v>
      </c>
      <c r="D84">
        <v>0</v>
      </c>
      <c r="E84">
        <v>0</v>
      </c>
      <c r="F84">
        <v>0</v>
      </c>
      <c r="G84">
        <v>0</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c r="AD84">
        <v>0</v>
      </c>
      <c r="AE84">
        <v>0</v>
      </c>
      <c r="AF84">
        <v>0</v>
      </c>
      <c r="AG84">
        <v>0</v>
      </c>
      <c r="AH84">
        <v>0</v>
      </c>
      <c r="AI84">
        <v>0</v>
      </c>
    </row>
    <row r="85" spans="1:35">
      <c r="A85" s="1" t="s">
        <v>1427</v>
      </c>
      <c r="B85">
        <v>0</v>
      </c>
      <c r="C85" s="181">
        <f t="shared" si="33"/>
        <v>0</v>
      </c>
      <c r="D85">
        <v>0</v>
      </c>
      <c r="E85">
        <v>0</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v>0</v>
      </c>
      <c r="AH85">
        <v>0</v>
      </c>
      <c r="AI85">
        <v>0</v>
      </c>
    </row>
    <row r="86" spans="1:35">
      <c r="A86" s="1" t="s">
        <v>1428</v>
      </c>
      <c r="B86" s="7">
        <f>B83</f>
        <v>2.3976693894636736E-6</v>
      </c>
      <c r="C86" s="182">
        <f t="shared" si="33"/>
        <v>2.3976693894636736E-6</v>
      </c>
      <c r="D86" s="7">
        <f t="shared" ref="D86" si="65">D83</f>
        <v>2.3976693894636736E-6</v>
      </c>
      <c r="E86" s="7">
        <f t="shared" ref="E86:F86" si="66">E83</f>
        <v>2.3976693894636736E-6</v>
      </c>
      <c r="F86" s="7">
        <f t="shared" si="66"/>
        <v>2.3976693894636736E-6</v>
      </c>
      <c r="G86" s="7">
        <f t="shared" ref="G86:AI86" si="67">G83</f>
        <v>2.3976693894636736E-6</v>
      </c>
      <c r="H86" s="7">
        <f t="shared" si="67"/>
        <v>2.3976693894636736E-6</v>
      </c>
      <c r="I86" s="7">
        <f t="shared" si="67"/>
        <v>2.3976693894636736E-6</v>
      </c>
      <c r="J86" s="7">
        <f t="shared" si="67"/>
        <v>2.3976693894636736E-6</v>
      </c>
      <c r="K86" s="7">
        <f t="shared" si="67"/>
        <v>2.3976693894636736E-6</v>
      </c>
      <c r="L86" s="7">
        <f t="shared" si="67"/>
        <v>2.3976693894636736E-6</v>
      </c>
      <c r="M86" s="7">
        <f t="shared" si="67"/>
        <v>2.3976693894636736E-6</v>
      </c>
      <c r="N86" s="7">
        <f t="shared" si="67"/>
        <v>2.3976693894636736E-6</v>
      </c>
      <c r="O86" s="7">
        <f t="shared" si="67"/>
        <v>2.3976693894636736E-6</v>
      </c>
      <c r="P86" s="7">
        <f t="shared" si="67"/>
        <v>2.3976693894636736E-6</v>
      </c>
      <c r="Q86" s="7">
        <f t="shared" si="67"/>
        <v>2.3976693894636736E-6</v>
      </c>
      <c r="R86" s="7">
        <f t="shared" si="67"/>
        <v>2.3976693894636736E-6</v>
      </c>
      <c r="S86" s="7">
        <f t="shared" si="67"/>
        <v>2.3976693894636736E-6</v>
      </c>
      <c r="T86" s="7">
        <f t="shared" si="67"/>
        <v>2.3976693894636736E-6</v>
      </c>
      <c r="U86" s="7">
        <f t="shared" si="67"/>
        <v>2.3976693894636736E-6</v>
      </c>
      <c r="V86" s="7">
        <f t="shared" si="67"/>
        <v>2.3976693894636736E-6</v>
      </c>
      <c r="W86" s="7">
        <f t="shared" si="67"/>
        <v>2.3976693894636736E-6</v>
      </c>
      <c r="X86" s="7">
        <f t="shared" si="67"/>
        <v>2.3976693894636736E-6</v>
      </c>
      <c r="Y86" s="7">
        <f t="shared" si="67"/>
        <v>2.3976693894636736E-6</v>
      </c>
      <c r="Z86" s="7">
        <f t="shared" si="67"/>
        <v>2.3976693894636736E-6</v>
      </c>
      <c r="AA86" s="7">
        <f t="shared" si="67"/>
        <v>2.3976693894636736E-6</v>
      </c>
      <c r="AB86" s="7">
        <f t="shared" si="67"/>
        <v>2.3976693894636736E-6</v>
      </c>
      <c r="AC86" s="7">
        <f t="shared" si="67"/>
        <v>2.3976693894636736E-6</v>
      </c>
      <c r="AD86" s="7">
        <f t="shared" si="67"/>
        <v>2.3976693894636736E-6</v>
      </c>
      <c r="AE86" s="7">
        <f t="shared" si="67"/>
        <v>2.3976693894636736E-6</v>
      </c>
      <c r="AF86" s="7">
        <f t="shared" si="67"/>
        <v>2.3976693894636736E-6</v>
      </c>
      <c r="AG86" s="7">
        <f t="shared" si="67"/>
        <v>2.3976693894636736E-6</v>
      </c>
      <c r="AH86" s="7">
        <f t="shared" si="67"/>
        <v>2.3976693894636736E-6</v>
      </c>
      <c r="AI86" s="7">
        <f t="shared" si="67"/>
        <v>2.3976693894636736E-6</v>
      </c>
    </row>
    <row r="87" spans="1:35" s="179" customFormat="1">
      <c r="A87" s="179" t="s">
        <v>987</v>
      </c>
      <c r="C87" s="183"/>
    </row>
    <row r="88" spans="1:35">
      <c r="A88" s="1" t="s">
        <v>1420</v>
      </c>
      <c r="B88" s="1">
        <v>2017</v>
      </c>
      <c r="C88" s="184">
        <v>2018</v>
      </c>
      <c r="D88" s="1">
        <v>2019</v>
      </c>
      <c r="E88" s="1">
        <v>2020</v>
      </c>
      <c r="F88" s="1">
        <v>2021</v>
      </c>
      <c r="G88" s="1">
        <v>2022</v>
      </c>
      <c r="H88" s="1">
        <v>2023</v>
      </c>
      <c r="I88" s="1">
        <v>2024</v>
      </c>
      <c r="J88" s="1">
        <v>2025</v>
      </c>
      <c r="K88" s="1">
        <v>2026</v>
      </c>
      <c r="L88" s="1">
        <v>2027</v>
      </c>
      <c r="M88" s="1">
        <v>2028</v>
      </c>
      <c r="N88" s="1">
        <v>2029</v>
      </c>
      <c r="O88" s="1">
        <v>2030</v>
      </c>
      <c r="P88" s="1">
        <v>2031</v>
      </c>
      <c r="Q88" s="1">
        <v>2032</v>
      </c>
      <c r="R88" s="1">
        <v>2033</v>
      </c>
      <c r="S88" s="1">
        <v>2034</v>
      </c>
      <c r="T88" s="1">
        <v>2035</v>
      </c>
      <c r="U88" s="1">
        <v>2036</v>
      </c>
      <c r="V88" s="1">
        <v>2037</v>
      </c>
      <c r="W88" s="1">
        <v>2038</v>
      </c>
      <c r="X88" s="1">
        <v>2039</v>
      </c>
      <c r="Y88" s="1">
        <v>2040</v>
      </c>
      <c r="Z88" s="1">
        <v>2041</v>
      </c>
      <c r="AA88" s="1">
        <v>2042</v>
      </c>
      <c r="AB88" s="1">
        <v>2043</v>
      </c>
      <c r="AC88" s="1">
        <v>2044</v>
      </c>
      <c r="AD88" s="1">
        <v>2045</v>
      </c>
      <c r="AE88" s="1">
        <v>2046</v>
      </c>
      <c r="AF88" s="1">
        <v>2047</v>
      </c>
      <c r="AG88" s="1">
        <v>2048</v>
      </c>
      <c r="AH88" s="1">
        <v>2049</v>
      </c>
      <c r="AI88" s="1">
        <v>2050</v>
      </c>
    </row>
    <row r="89" spans="1:35">
      <c r="A89" s="1" t="s">
        <v>1421</v>
      </c>
      <c r="B89" s="3">
        <f>'Start Year Prices'!$B$7</f>
        <v>2.4978810347681078E-5</v>
      </c>
      <c r="C89" s="180">
        <f>B89</f>
        <v>2.4978810347681078E-5</v>
      </c>
      <c r="D89" s="3">
        <f>$B89*('AEO Table 3'!C$41/'AEO Table 3'!$D$41)</f>
        <v>2.5229167444559888E-5</v>
      </c>
      <c r="E89" s="3">
        <f>$B89*('AEO Table 3'!D$41/'AEO Table 3'!$D$41)</f>
        <v>2.4978810347681078E-5</v>
      </c>
      <c r="F89" s="3">
        <f>$B89*('AEO Table 3'!E$41/'AEO Table 3'!$D$41)</f>
        <v>2.5012949951800914E-5</v>
      </c>
      <c r="G89" s="3">
        <f>$B89*('AEO Table 3'!F$41/'AEO Table 3'!$D$41)</f>
        <v>2.5012949951800914E-5</v>
      </c>
      <c r="H89" s="3">
        <f>$B89*('AEO Table 3'!G$41/'AEO Table 3'!$D$41)</f>
        <v>2.4910531139441403E-5</v>
      </c>
      <c r="I89" s="3">
        <f>$B89*('AEO Table 3'!H$41/'AEO Table 3'!$D$41)</f>
        <v>2.4580514966282977E-5</v>
      </c>
      <c r="J89" s="3">
        <f>$B89*('AEO Table 3'!I$41/'AEO Table 3'!$D$41)</f>
        <v>2.4865011667281622E-5</v>
      </c>
      <c r="K89" s="3">
        <f>$B89*('AEO Table 3'!J$41/'AEO Table 3'!$D$41)</f>
        <v>2.5069849292000645E-5</v>
      </c>
      <c r="L89" s="3">
        <f>$B89*('AEO Table 3'!K$41/'AEO Table 3'!$D$41)</f>
        <v>2.5377105729079183E-5</v>
      </c>
      <c r="M89" s="3">
        <f>$B89*('AEO Table 3'!L$41/'AEO Table 3'!$D$41)</f>
        <v>2.5502284277518583E-5</v>
      </c>
      <c r="N89" s="3">
        <f>$B89*('AEO Table 3'!M$41/'AEO Table 3'!$D$41)</f>
        <v>2.5843680318716963E-5</v>
      </c>
      <c r="O89" s="3">
        <f>$B89*('AEO Table 3'!N$41/'AEO Table 3'!$D$41)</f>
        <v>2.6640271081513169E-5</v>
      </c>
      <c r="P89" s="3">
        <f>$B89*('AEO Table 3'!O$41/'AEO Table 3'!$D$41)</f>
        <v>2.6822348970152304E-5</v>
      </c>
      <c r="Q89" s="3">
        <f>$B89*('AEO Table 3'!P$41/'AEO Table 3'!$D$41)</f>
        <v>2.7061326198991166E-5</v>
      </c>
      <c r="R89" s="3">
        <f>$B89*('AEO Table 3'!Q$41/'AEO Table 3'!$D$41)</f>
        <v>2.7539280656668887E-5</v>
      </c>
      <c r="S89" s="3">
        <f>$B89*('AEO Table 3'!R$41/'AEO Table 3'!$D$41)</f>
        <v>2.7983095510226772E-5</v>
      </c>
      <c r="T89" s="3">
        <f>$B89*('AEO Table 3'!S$41/'AEO Table 3'!$D$41)</f>
        <v>2.8278972079265368E-5</v>
      </c>
      <c r="U89" s="3">
        <f>$B89*('AEO Table 3'!T$41/'AEO Table 3'!$D$41)</f>
        <v>2.8620368120463742E-5</v>
      </c>
      <c r="V89" s="3">
        <f>$B89*('AEO Table 3'!U$41/'AEO Table 3'!$D$41)</f>
        <v>2.8700027196743365E-5</v>
      </c>
      <c r="W89" s="3">
        <f>$B89*('AEO Table 3'!V$41/'AEO Table 3'!$D$41)</f>
        <v>2.9018663501861843E-5</v>
      </c>
      <c r="X89" s="3">
        <f>$B89*('AEO Table 3'!W$41/'AEO Table 3'!$D$41)</f>
        <v>2.9405579015220001E-5</v>
      </c>
      <c r="Y89" s="3">
        <f>$B89*('AEO Table 3'!X$41/'AEO Table 3'!$D$41)</f>
        <v>2.9507997827579519E-5</v>
      </c>
      <c r="Z89" s="3">
        <f>$B89*('AEO Table 3'!Y$41/'AEO Table 3'!$D$41)</f>
        <v>2.9724215320338486E-5</v>
      </c>
      <c r="AA89" s="3">
        <f>$B89*('AEO Table 3'!Z$41/'AEO Table 3'!$D$41)</f>
        <v>3.0179410041936318E-5</v>
      </c>
      <c r="AB89" s="3">
        <f>$B89*('AEO Table 3'!AA$41/'AEO Table 3'!$D$41)</f>
        <v>3.0429767138815125E-5</v>
      </c>
      <c r="AC89" s="3">
        <f>$B89*('AEO Table 3'!AB$41/'AEO Table 3'!$D$41)</f>
        <v>3.0668744367653987E-5</v>
      </c>
      <c r="AD89" s="3">
        <f>$B89*('AEO Table 3'!AC$41/'AEO Table 3'!$D$41)</f>
        <v>3.1055659881012144E-5</v>
      </c>
      <c r="AE89" s="3">
        <f>$B89*('AEO Table 3'!AD$41/'AEO Table 3'!$D$41)</f>
        <v>3.1158078693371659E-5</v>
      </c>
      <c r="AF89" s="3">
        <f>$B89*('AEO Table 3'!AE$41/'AEO Table 3'!$D$41)</f>
        <v>3.1692932491249115E-5</v>
      </c>
      <c r="AG89" s="3">
        <f>$B89*('AEO Table 3'!AF$41/'AEO Table 3'!$D$41)</f>
        <v>3.2068468136567331E-5</v>
      </c>
      <c r="AH89" s="3">
        <f>$B89*('AEO Table 3'!AG$41/'AEO Table 3'!$D$41)</f>
        <v>3.2341584969526026E-5</v>
      </c>
      <c r="AI89" s="3">
        <f>$B89*('AEO Table 3'!AH$41/'AEO Table 3'!$D$41)</f>
        <v>3.2580562198364885E-5</v>
      </c>
    </row>
    <row r="90" spans="1:35">
      <c r="A90" s="1" t="s">
        <v>1422</v>
      </c>
      <c r="B90">
        <v>0</v>
      </c>
      <c r="C90" s="181">
        <f t="shared" ref="C90:C96" si="68">B90</f>
        <v>0</v>
      </c>
      <c r="D90">
        <v>0</v>
      </c>
      <c r="E90">
        <v>0</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v>0</v>
      </c>
      <c r="AH90">
        <v>0</v>
      </c>
      <c r="AI90">
        <v>0</v>
      </c>
    </row>
    <row r="91" spans="1:35">
      <c r="A91" s="1" t="s">
        <v>1423</v>
      </c>
      <c r="B91">
        <v>0</v>
      </c>
      <c r="C91" s="181">
        <f t="shared" si="68"/>
        <v>0</v>
      </c>
      <c r="D91">
        <v>0</v>
      </c>
      <c r="E91">
        <v>0</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v>0</v>
      </c>
      <c r="AH91">
        <v>0</v>
      </c>
      <c r="AI91">
        <v>0</v>
      </c>
    </row>
    <row r="92" spans="1:35">
      <c r="A92" s="1" t="s">
        <v>1424</v>
      </c>
      <c r="B92">
        <v>0</v>
      </c>
      <c r="C92" s="181">
        <f t="shared" si="68"/>
        <v>0</v>
      </c>
      <c r="D92">
        <v>0</v>
      </c>
      <c r="E92">
        <v>0</v>
      </c>
      <c r="F92">
        <v>0</v>
      </c>
      <c r="G92">
        <v>0</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c r="AD92">
        <v>0</v>
      </c>
      <c r="AE92">
        <v>0</v>
      </c>
      <c r="AF92">
        <v>0</v>
      </c>
      <c r="AG92">
        <v>0</v>
      </c>
      <c r="AH92">
        <v>0</v>
      </c>
      <c r="AI92">
        <v>0</v>
      </c>
    </row>
    <row r="93" spans="1:35">
      <c r="A93" s="1" t="s">
        <v>1425</v>
      </c>
      <c r="B93">
        <v>0</v>
      </c>
      <c r="C93" s="181">
        <f t="shared" si="68"/>
        <v>0</v>
      </c>
      <c r="D93">
        <v>0</v>
      </c>
      <c r="E93">
        <v>0</v>
      </c>
      <c r="F93">
        <v>0</v>
      </c>
      <c r="G93">
        <v>0</v>
      </c>
      <c r="H93">
        <v>0</v>
      </c>
      <c r="I93">
        <v>0</v>
      </c>
      <c r="J93">
        <v>0</v>
      </c>
      <c r="K93">
        <v>0</v>
      </c>
      <c r="L93">
        <v>0</v>
      </c>
      <c r="M93">
        <v>0</v>
      </c>
      <c r="N93">
        <v>0</v>
      </c>
      <c r="O93">
        <v>0</v>
      </c>
      <c r="P93">
        <v>0</v>
      </c>
      <c r="Q93">
        <v>0</v>
      </c>
      <c r="R93">
        <v>0</v>
      </c>
      <c r="S93">
        <v>0</v>
      </c>
      <c r="T93">
        <v>0</v>
      </c>
      <c r="U93">
        <v>0</v>
      </c>
      <c r="V93">
        <v>0</v>
      </c>
      <c r="W93">
        <v>0</v>
      </c>
      <c r="X93">
        <v>0</v>
      </c>
      <c r="Y93">
        <v>0</v>
      </c>
      <c r="Z93">
        <v>0</v>
      </c>
      <c r="AA93">
        <v>0</v>
      </c>
      <c r="AB93">
        <v>0</v>
      </c>
      <c r="AC93">
        <v>0</v>
      </c>
      <c r="AD93">
        <v>0</v>
      </c>
      <c r="AE93">
        <v>0</v>
      </c>
      <c r="AF93">
        <v>0</v>
      </c>
      <c r="AG93">
        <v>0</v>
      </c>
      <c r="AH93">
        <v>0</v>
      </c>
      <c r="AI93">
        <v>0</v>
      </c>
    </row>
    <row r="94" spans="1:35">
      <c r="A94" s="1" t="s">
        <v>1426</v>
      </c>
      <c r="B94">
        <f t="shared" ref="B94:D94" si="69">B90</f>
        <v>0</v>
      </c>
      <c r="C94" s="181">
        <f t="shared" si="68"/>
        <v>0</v>
      </c>
      <c r="D94">
        <f t="shared" si="69"/>
        <v>0</v>
      </c>
      <c r="E94">
        <f t="shared" ref="E94:F94" si="70">E90</f>
        <v>0</v>
      </c>
      <c r="F94">
        <f t="shared" si="70"/>
        <v>0</v>
      </c>
      <c r="G94">
        <f t="shared" ref="G94:AI94" si="71">G90</f>
        <v>0</v>
      </c>
      <c r="H94">
        <f t="shared" si="71"/>
        <v>0</v>
      </c>
      <c r="I94">
        <f t="shared" si="71"/>
        <v>0</v>
      </c>
      <c r="J94">
        <f t="shared" si="71"/>
        <v>0</v>
      </c>
      <c r="K94">
        <f t="shared" si="71"/>
        <v>0</v>
      </c>
      <c r="L94">
        <f t="shared" si="71"/>
        <v>0</v>
      </c>
      <c r="M94">
        <f t="shared" si="71"/>
        <v>0</v>
      </c>
      <c r="N94">
        <f t="shared" si="71"/>
        <v>0</v>
      </c>
      <c r="O94">
        <f t="shared" si="71"/>
        <v>0</v>
      </c>
      <c r="P94">
        <f t="shared" si="71"/>
        <v>0</v>
      </c>
      <c r="Q94">
        <f t="shared" si="71"/>
        <v>0</v>
      </c>
      <c r="R94">
        <f t="shared" si="71"/>
        <v>0</v>
      </c>
      <c r="S94">
        <f t="shared" si="71"/>
        <v>0</v>
      </c>
      <c r="T94">
        <f t="shared" si="71"/>
        <v>0</v>
      </c>
      <c r="U94">
        <f t="shared" si="71"/>
        <v>0</v>
      </c>
      <c r="V94">
        <f t="shared" si="71"/>
        <v>0</v>
      </c>
      <c r="W94">
        <f t="shared" si="71"/>
        <v>0</v>
      </c>
      <c r="X94">
        <f t="shared" si="71"/>
        <v>0</v>
      </c>
      <c r="Y94">
        <f t="shared" si="71"/>
        <v>0</v>
      </c>
      <c r="Z94">
        <f t="shared" si="71"/>
        <v>0</v>
      </c>
      <c r="AA94">
        <f t="shared" si="71"/>
        <v>0</v>
      </c>
      <c r="AB94">
        <f t="shared" si="71"/>
        <v>0</v>
      </c>
      <c r="AC94">
        <f t="shared" si="71"/>
        <v>0</v>
      </c>
      <c r="AD94">
        <f t="shared" si="71"/>
        <v>0</v>
      </c>
      <c r="AE94">
        <f t="shared" si="71"/>
        <v>0</v>
      </c>
      <c r="AF94">
        <f t="shared" si="71"/>
        <v>0</v>
      </c>
      <c r="AG94">
        <f t="shared" si="71"/>
        <v>0</v>
      </c>
      <c r="AH94">
        <f t="shared" si="71"/>
        <v>0</v>
      </c>
      <c r="AI94">
        <f t="shared" si="71"/>
        <v>0</v>
      </c>
    </row>
    <row r="95" spans="1:35">
      <c r="A95" s="1" t="s">
        <v>1427</v>
      </c>
      <c r="B95">
        <v>0</v>
      </c>
      <c r="C95" s="181">
        <f t="shared" si="68"/>
        <v>0</v>
      </c>
      <c r="D95">
        <v>0</v>
      </c>
      <c r="E95">
        <v>0</v>
      </c>
      <c r="F95">
        <v>0</v>
      </c>
      <c r="G95">
        <v>0</v>
      </c>
      <c r="H95">
        <v>0</v>
      </c>
      <c r="I95">
        <v>0</v>
      </c>
      <c r="J95">
        <v>0</v>
      </c>
      <c r="K95">
        <v>0</v>
      </c>
      <c r="L95">
        <v>0</v>
      </c>
      <c r="M95">
        <v>0</v>
      </c>
      <c r="N95">
        <v>0</v>
      </c>
      <c r="O95">
        <v>0</v>
      </c>
      <c r="P95">
        <v>0</v>
      </c>
      <c r="Q95">
        <v>0</v>
      </c>
      <c r="R95">
        <v>0</v>
      </c>
      <c r="S95">
        <v>0</v>
      </c>
      <c r="T95">
        <v>0</v>
      </c>
      <c r="U95">
        <v>0</v>
      </c>
      <c r="V95">
        <v>0</v>
      </c>
      <c r="W95">
        <v>0</v>
      </c>
      <c r="X95">
        <v>0</v>
      </c>
      <c r="Y95">
        <v>0</v>
      </c>
      <c r="Z95">
        <v>0</v>
      </c>
      <c r="AA95">
        <v>0</v>
      </c>
      <c r="AB95">
        <v>0</v>
      </c>
      <c r="AC95">
        <v>0</v>
      </c>
      <c r="AD95">
        <v>0</v>
      </c>
      <c r="AE95">
        <v>0</v>
      </c>
      <c r="AF95">
        <v>0</v>
      </c>
      <c r="AG95">
        <v>0</v>
      </c>
      <c r="AH95">
        <v>0</v>
      </c>
      <c r="AI95">
        <v>0</v>
      </c>
    </row>
    <row r="96" spans="1:35">
      <c r="A96" s="1" t="s">
        <v>1428</v>
      </c>
      <c r="B96">
        <f>B93</f>
        <v>0</v>
      </c>
      <c r="C96" s="181">
        <f t="shared" si="68"/>
        <v>0</v>
      </c>
      <c r="D96">
        <f t="shared" ref="D96" si="72">D93</f>
        <v>0</v>
      </c>
      <c r="E96">
        <f t="shared" ref="E96:F96" si="73">E93</f>
        <v>0</v>
      </c>
      <c r="F96">
        <f t="shared" si="73"/>
        <v>0</v>
      </c>
      <c r="G96">
        <f t="shared" ref="G96:AI96" si="74">G93</f>
        <v>0</v>
      </c>
      <c r="H96">
        <f t="shared" si="74"/>
        <v>0</v>
      </c>
      <c r="I96">
        <f t="shared" si="74"/>
        <v>0</v>
      </c>
      <c r="J96">
        <f t="shared" si="74"/>
        <v>0</v>
      </c>
      <c r="K96">
        <f t="shared" si="74"/>
        <v>0</v>
      </c>
      <c r="L96">
        <f t="shared" si="74"/>
        <v>0</v>
      </c>
      <c r="M96">
        <f t="shared" si="74"/>
        <v>0</v>
      </c>
      <c r="N96">
        <f t="shared" si="74"/>
        <v>0</v>
      </c>
      <c r="O96">
        <f t="shared" si="74"/>
        <v>0</v>
      </c>
      <c r="P96">
        <f t="shared" si="74"/>
        <v>0</v>
      </c>
      <c r="Q96">
        <f t="shared" si="74"/>
        <v>0</v>
      </c>
      <c r="R96">
        <f t="shared" si="74"/>
        <v>0</v>
      </c>
      <c r="S96">
        <f t="shared" si="74"/>
        <v>0</v>
      </c>
      <c r="T96">
        <f t="shared" si="74"/>
        <v>0</v>
      </c>
      <c r="U96">
        <f t="shared" si="74"/>
        <v>0</v>
      </c>
      <c r="V96">
        <f t="shared" si="74"/>
        <v>0</v>
      </c>
      <c r="W96">
        <f t="shared" si="74"/>
        <v>0</v>
      </c>
      <c r="X96">
        <f t="shared" si="74"/>
        <v>0</v>
      </c>
      <c r="Y96">
        <f t="shared" si="74"/>
        <v>0</v>
      </c>
      <c r="Z96">
        <f t="shared" si="74"/>
        <v>0</v>
      </c>
      <c r="AA96">
        <f t="shared" si="74"/>
        <v>0</v>
      </c>
      <c r="AB96">
        <f t="shared" si="74"/>
        <v>0</v>
      </c>
      <c r="AC96">
        <f t="shared" si="74"/>
        <v>0</v>
      </c>
      <c r="AD96">
        <f t="shared" si="74"/>
        <v>0</v>
      </c>
      <c r="AE96">
        <f t="shared" si="74"/>
        <v>0</v>
      </c>
      <c r="AF96">
        <f t="shared" si="74"/>
        <v>0</v>
      </c>
      <c r="AG96">
        <f t="shared" si="74"/>
        <v>0</v>
      </c>
      <c r="AH96">
        <f t="shared" si="74"/>
        <v>0</v>
      </c>
      <c r="AI96">
        <f t="shared" si="74"/>
        <v>0</v>
      </c>
    </row>
    <row r="97" spans="1:35" s="179" customFormat="1">
      <c r="A97" s="179" t="s">
        <v>991</v>
      </c>
      <c r="C97" s="183"/>
    </row>
    <row r="98" spans="1:35">
      <c r="A98" s="1" t="s">
        <v>1420</v>
      </c>
      <c r="B98" s="1">
        <v>2017</v>
      </c>
      <c r="C98" s="184">
        <v>2018</v>
      </c>
      <c r="D98" s="1">
        <v>2019</v>
      </c>
      <c r="E98" s="1">
        <v>2020</v>
      </c>
      <c r="F98" s="1">
        <v>2021</v>
      </c>
      <c r="G98" s="1">
        <v>2022</v>
      </c>
      <c r="H98" s="1">
        <v>2023</v>
      </c>
      <c r="I98" s="1">
        <v>2024</v>
      </c>
      <c r="J98" s="1">
        <v>2025</v>
      </c>
      <c r="K98" s="1">
        <v>2026</v>
      </c>
      <c r="L98" s="1">
        <v>2027</v>
      </c>
      <c r="M98" s="1">
        <v>2028</v>
      </c>
      <c r="N98" s="1">
        <v>2029</v>
      </c>
      <c r="O98" s="1">
        <v>2030</v>
      </c>
      <c r="P98" s="1">
        <v>2031</v>
      </c>
      <c r="Q98" s="1">
        <v>2032</v>
      </c>
      <c r="R98" s="1">
        <v>2033</v>
      </c>
      <c r="S98" s="1">
        <v>2034</v>
      </c>
      <c r="T98" s="1">
        <v>2035</v>
      </c>
      <c r="U98" s="1">
        <v>2036</v>
      </c>
      <c r="V98" s="1">
        <v>2037</v>
      </c>
      <c r="W98" s="1">
        <v>2038</v>
      </c>
      <c r="X98" s="1">
        <v>2039</v>
      </c>
      <c r="Y98" s="1">
        <v>2040</v>
      </c>
      <c r="Z98" s="1">
        <v>2041</v>
      </c>
      <c r="AA98" s="1">
        <v>2042</v>
      </c>
      <c r="AB98" s="1">
        <v>2043</v>
      </c>
      <c r="AC98" s="1">
        <v>2044</v>
      </c>
      <c r="AD98" s="1">
        <v>2045</v>
      </c>
      <c r="AE98" s="1">
        <v>2046</v>
      </c>
      <c r="AF98" s="1">
        <v>2047</v>
      </c>
      <c r="AG98" s="1">
        <v>2048</v>
      </c>
      <c r="AH98" s="1">
        <v>2049</v>
      </c>
      <c r="AI98" s="1">
        <v>2050</v>
      </c>
    </row>
    <row r="99" spans="1:35">
      <c r="A99" s="1" t="s">
        <v>1421</v>
      </c>
      <c r="B99" s="3">
        <f>'Start Year Prices'!B$8</f>
        <v>1.940434135390926E-5</v>
      </c>
      <c r="C99" s="180">
        <f>B99</f>
        <v>1.940434135390926E-5</v>
      </c>
      <c r="D99" s="3">
        <f>$B99*('AEO Table 3'!C$43/'AEO Table 3'!$D$43)</f>
        <v>2.0104498000699797E-5</v>
      </c>
      <c r="E99" s="3">
        <f>$B99*('AEO Table 3'!D$43/'AEO Table 3'!$D$43)</f>
        <v>1.940434135390926E-5</v>
      </c>
      <c r="F99" s="3">
        <f>$B99*('AEO Table 3'!E$43/'AEO Table 3'!$D$43)</f>
        <v>1.9513456675487008E-5</v>
      </c>
      <c r="G99" s="3">
        <f>$B99*('AEO Table 3'!F$43/'AEO Table 3'!$D$43)</f>
        <v>1.9813523809825808E-5</v>
      </c>
      <c r="H99" s="3">
        <f>$B99*('AEO Table 3'!G$43/'AEO Table 3'!$D$43)</f>
        <v>1.993173207486837E-5</v>
      </c>
      <c r="I99" s="3">
        <f>$B99*('AEO Table 3'!H$43/'AEO Table 3'!$D$43)</f>
        <v>2.0286356869996043E-5</v>
      </c>
      <c r="J99" s="3">
        <f>$B99*('AEO Table 3'!I$43/'AEO Table 3'!$D$43)</f>
        <v>2.0413658078503416E-5</v>
      </c>
      <c r="K99" s="3">
        <f>$B99*('AEO Table 3'!J$43/'AEO Table 3'!$D$43)</f>
        <v>2.0786468760560716E-5</v>
      </c>
      <c r="L99" s="3">
        <f>$B99*('AEO Table 3'!K$43/'AEO Table 3'!$D$43)</f>
        <v>2.0831933477884777E-5</v>
      </c>
      <c r="M99" s="3">
        <f>$B99*('AEO Table 3'!L$43/'AEO Table 3'!$D$43)</f>
        <v>2.1159279442618017E-5</v>
      </c>
      <c r="N99" s="3">
        <f>$B99*('AEO Table 3'!M$43/'AEO Table 3'!$D$43)</f>
        <v>2.1350231255379074E-5</v>
      </c>
      <c r="O99" s="3">
        <f>$B99*('AEO Table 3'!N$43/'AEO Table 3'!$D$43)</f>
        <v>2.1795785485154869E-5</v>
      </c>
      <c r="P99" s="3">
        <f>$B99*('AEO Table 3'!O$43/'AEO Table 3'!$D$43)</f>
        <v>2.2041294958704801E-5</v>
      </c>
      <c r="Q99" s="3">
        <f>$B99*('AEO Table 3'!P$43/'AEO Table 3'!$D$43)</f>
        <v>2.2204967941071424E-5</v>
      </c>
      <c r="R99" s="3">
        <f>$B99*('AEO Table 3'!Q$43/'AEO Table 3'!$D$43)</f>
        <v>2.2559592736199098E-5</v>
      </c>
      <c r="S99" s="3">
        <f>$B99*('AEO Table 3'!R$43/'AEO Table 3'!$D$43)</f>
        <v>2.2741451605495341E-5</v>
      </c>
      <c r="T99" s="3">
        <f>$B99*('AEO Table 3'!S$43/'AEO Table 3'!$D$43)</f>
        <v>2.2941496361721212E-5</v>
      </c>
      <c r="U99" s="3">
        <f>$B99*('AEO Table 3'!T$43/'AEO Table 3'!$D$43)</f>
        <v>2.3177912891806326E-5</v>
      </c>
      <c r="V99" s="3">
        <f>$B99*('AEO Table 3'!U$43/'AEO Table 3'!$D$43)</f>
        <v>2.3332492930708136E-5</v>
      </c>
      <c r="W99" s="3">
        <f>$B99*('AEO Table 3'!V$43/'AEO Table 3'!$D$43)</f>
        <v>2.3532537686934003E-5</v>
      </c>
      <c r="X99" s="3">
        <f>$B99*('AEO Table 3'!W$43/'AEO Table 3'!$D$43)</f>
        <v>2.3732582443159874E-5</v>
      </c>
      <c r="Y99" s="3">
        <f>$B99*('AEO Table 3'!X$43/'AEO Table 3'!$D$43)</f>
        <v>2.3732582443159874E-5</v>
      </c>
      <c r="Z99" s="3">
        <f>$B99*('AEO Table 3'!Y$43/'AEO Table 3'!$D$43)</f>
        <v>2.388716248206168E-5</v>
      </c>
      <c r="AA99" s="3">
        <f>$B99*('AEO Table 3'!Z$43/'AEO Table 3'!$D$43)</f>
        <v>2.4241787277189357E-5</v>
      </c>
      <c r="AB99" s="3">
        <f>$B99*('AEO Table 3'!AA$43/'AEO Table 3'!$D$43)</f>
        <v>2.4387274372626353E-5</v>
      </c>
      <c r="AC99" s="3">
        <f>$B99*('AEO Table 3'!AB$43/'AEO Table 3'!$D$43)</f>
        <v>2.457822618538741E-5</v>
      </c>
      <c r="AD99" s="3">
        <f>$B99*('AEO Table 3'!AC$43/'AEO Table 3'!$D$43)</f>
        <v>2.491466509358546E-5</v>
      </c>
      <c r="AE99" s="3">
        <f>$B99*('AEO Table 3'!AD$43/'AEO Table 3'!$D$43)</f>
        <v>2.4923758037050273E-5</v>
      </c>
      <c r="AF99" s="3">
        <f>$B99*('AEO Table 3'!AE$43/'AEO Table 3'!$D$43)</f>
        <v>2.5160174567135391E-5</v>
      </c>
      <c r="AG99" s="3">
        <f>$B99*('AEO Table 3'!AF$43/'AEO Table 3'!$D$43)</f>
        <v>2.5378405210290882E-5</v>
      </c>
      <c r="AH99" s="3">
        <f>$B99*('AEO Table 3'!AG$43/'AEO Table 3'!$D$43)</f>
        <v>2.5532985249192692E-5</v>
      </c>
      <c r="AI99" s="3">
        <f>$B99*('AEO Table 3'!AH$43/'AEO Table 3'!$D$43)</f>
        <v>2.5669379401164874E-5</v>
      </c>
    </row>
    <row r="100" spans="1:35">
      <c r="A100" s="1" t="s">
        <v>1422</v>
      </c>
      <c r="B100" s="3">
        <f>'Start Year Prices'!C$8</f>
        <v>1.940434135390926E-5</v>
      </c>
      <c r="C100" s="180">
        <f t="shared" ref="C100:C106" si="75">B100</f>
        <v>1.940434135390926E-5</v>
      </c>
      <c r="D100" s="3">
        <f>$B100*('AEO Table 3'!C$49/'AEO Table 3'!$D$49)</f>
        <v>1.994158027454776E-5</v>
      </c>
      <c r="E100" s="3">
        <f>$B100*('AEO Table 3'!D$49/'AEO Table 3'!$D$49)</f>
        <v>1.940434135390926E-5</v>
      </c>
      <c r="F100" s="3">
        <f>$B100*('AEO Table 3'!E$49/'AEO Table 3'!$D$49)</f>
        <v>1.8730516267006733E-5</v>
      </c>
      <c r="G100" s="3">
        <f>$B100*('AEO Table 3'!F$49/'AEO Table 3'!$D$49)</f>
        <v>1.8211488835203435E-5</v>
      </c>
      <c r="H100" s="3">
        <f>$B100*('AEO Table 3'!G$49/'AEO Table 3'!$D$49)</f>
        <v>1.760140395922412E-5</v>
      </c>
      <c r="I100" s="3">
        <f>$B100*('AEO Table 3'!H$49/'AEO Table 3'!$D$49)</f>
        <v>1.7228068438102453E-5</v>
      </c>
      <c r="J100" s="3">
        <f>$B100*('AEO Table 3'!I$49/'AEO Table 3'!$D$49)</f>
        <v>1.6627089306540738E-5</v>
      </c>
      <c r="K100" s="3">
        <f>$B100*('AEO Table 3'!J$49/'AEO Table 3'!$D$49)</f>
        <v>1.6827415683727975E-5</v>
      </c>
      <c r="L100" s="3">
        <f>$B100*('AEO Table 3'!K$49/'AEO Table 3'!$D$49)</f>
        <v>1.6781886961639965E-5</v>
      </c>
      <c r="M100" s="3">
        <f>$B100*('AEO Table 3'!L$49/'AEO Table 3'!$D$49)</f>
        <v>1.7055059294168017E-5</v>
      </c>
      <c r="N100" s="3">
        <f>$B100*('AEO Table 3'!M$49/'AEO Table 3'!$D$49)</f>
        <v>1.7228068438102453E-5</v>
      </c>
      <c r="O100" s="3">
        <f>$B100*('AEO Table 3'!N$49/'AEO Table 3'!$D$49)</f>
        <v>1.7319125882278466E-5</v>
      </c>
      <c r="P100" s="3">
        <f>$B100*('AEO Table 3'!O$49/'AEO Table 3'!$D$49)</f>
        <v>1.74830292817953E-5</v>
      </c>
      <c r="Q100" s="3">
        <f>$B100*('AEO Table 3'!P$49/'AEO Table 3'!$D$49)</f>
        <v>1.7619615448059325E-5</v>
      </c>
      <c r="R100" s="3">
        <f>$B100*('AEO Table 3'!Q$49/'AEO Table 3'!$D$49)</f>
        <v>1.7956527991510585E-5</v>
      </c>
      <c r="S100" s="3">
        <f>$B100*('AEO Table 3'!R$49/'AEO Table 3'!$D$49)</f>
        <v>1.818417160195063E-5</v>
      </c>
      <c r="T100" s="3">
        <f>$B100*('AEO Table 3'!S$49/'AEO Table 3'!$D$49)</f>
        <v>1.8402709467973073E-5</v>
      </c>
      <c r="U100" s="3">
        <f>$B100*('AEO Table 3'!T$49/'AEO Table 3'!$D$49)</f>
        <v>1.8657670311665919E-5</v>
      </c>
      <c r="V100" s="3">
        <f>$B100*('AEO Table 3'!U$49/'AEO Table 3'!$D$49)</f>
        <v>1.8785150733512342E-5</v>
      </c>
      <c r="W100" s="3">
        <f>$B100*('AEO Table 3'!V$49/'AEO Table 3'!$D$49)</f>
        <v>1.8876208177688362E-5</v>
      </c>
      <c r="X100" s="3">
        <f>$B100*('AEO Table 3'!W$49/'AEO Table 3'!$D$49)</f>
        <v>1.9094746043710801E-5</v>
      </c>
      <c r="Y100" s="3">
        <f>$B100*('AEO Table 3'!X$49/'AEO Table 3'!$D$49)</f>
        <v>1.9149380510216413E-5</v>
      </c>
      <c r="Z100" s="3">
        <f>$B100*('AEO Table 3'!Y$49/'AEO Table 3'!$D$49)</f>
        <v>1.9331495398568449E-5</v>
      </c>
      <c r="AA100" s="3">
        <f>$B100*('AEO Table 3'!Z$49/'AEO Table 3'!$D$49)</f>
        <v>1.9677513686437315E-5</v>
      </c>
      <c r="AB100" s="3">
        <f>$B100*('AEO Table 3'!AA$49/'AEO Table 3'!$D$49)</f>
        <v>1.981409985270134E-5</v>
      </c>
      <c r="AC100" s="3">
        <f>$B100*('AEO Table 3'!AB$49/'AEO Table 3'!$D$49)</f>
        <v>1.998710899663577E-5</v>
      </c>
      <c r="AD100" s="3">
        <f>$B100*('AEO Table 3'!AC$49/'AEO Table 3'!$D$49)</f>
        <v>2.0351338773339841E-5</v>
      </c>
      <c r="AE100" s="3">
        <f>$B100*('AEO Table 3'!AD$49/'AEO Table 3'!$D$49)</f>
        <v>2.0433290473098254E-5</v>
      </c>
      <c r="AF100" s="3">
        <f>$B100*('AEO Table 3'!AE$49/'AEO Table 3'!$D$49)</f>
        <v>2.0761097272131918E-5</v>
      </c>
      <c r="AG100" s="3">
        <f>$B100*('AEO Table 3'!AF$49/'AEO Table 3'!$D$49)</f>
        <v>2.1079798326747976E-5</v>
      </c>
      <c r="AH100" s="3">
        <f>$B100*('AEO Table 3'!AG$49/'AEO Table 3'!$D$49)</f>
        <v>2.1289230448352816E-5</v>
      </c>
      <c r="AI100" s="3">
        <f>$B100*('AEO Table 3'!AH$49/'AEO Table 3'!$D$49)</f>
        <v>2.1425816614616845E-5</v>
      </c>
    </row>
    <row r="101" spans="1:35">
      <c r="A101" s="1" t="s">
        <v>1423</v>
      </c>
      <c r="B101" s="3">
        <f>'Start Year Prices'!D$8</f>
        <v>1.3092837153855812E-5</v>
      </c>
      <c r="C101" s="180">
        <f t="shared" si="75"/>
        <v>1.3092837153855812E-5</v>
      </c>
      <c r="D101" s="3">
        <f>$B101*('AEO Table 3'!C$17/'AEO Table 3'!$D$17)</f>
        <v>1.3455502596145714E-5</v>
      </c>
      <c r="E101" s="3">
        <f>$B101*('AEO Table 3'!D$17/'AEO Table 3'!$D$17)</f>
        <v>1.3092837153855812E-5</v>
      </c>
      <c r="F101" s="3">
        <f>$B101*('AEO Table 3'!E$17/'AEO Table 3'!$D$17)</f>
        <v>1.3295683926662029E-5</v>
      </c>
      <c r="G101" s="3">
        <f>$B101*('AEO Table 3'!F$17/'AEO Table 3'!$D$17)</f>
        <v>1.3652202497048713E-5</v>
      </c>
      <c r="H101" s="3">
        <f>$B101*('AEO Table 3'!G$17/'AEO Table 3'!$D$17)</f>
        <v>1.3898077373177458E-5</v>
      </c>
      <c r="I101" s="3">
        <f>$B101*('AEO Table 3'!H$17/'AEO Table 3'!$D$17)</f>
        <v>1.4303770918789895E-5</v>
      </c>
      <c r="J101" s="3">
        <f>$B101*('AEO Table 3'!I$17/'AEO Table 3'!$D$17)</f>
        <v>1.4574233282531516E-5</v>
      </c>
      <c r="K101" s="3">
        <f>$B101*('AEO Table 3'!J$17/'AEO Table 3'!$D$17)</f>
        <v>1.4795520671047389E-5</v>
      </c>
      <c r="L101" s="3">
        <f>$B101*('AEO Table 3'!K$17/'AEO Table 3'!$D$17)</f>
        <v>1.4813961286757047E-5</v>
      </c>
      <c r="M101" s="3">
        <f>$B101*('AEO Table 3'!L$17/'AEO Table 3'!$D$17)</f>
        <v>1.5022954931466481E-5</v>
      </c>
      <c r="N101" s="3">
        <f>$B101*('AEO Table 3'!M$17/'AEO Table 3'!$D$17)</f>
        <v>1.5145892369530856E-5</v>
      </c>
      <c r="O101" s="3">
        <f>$B101*('AEO Table 3'!N$17/'AEO Table 3'!$D$17)</f>
        <v>1.5219654832369481E-5</v>
      </c>
      <c r="P101" s="3">
        <f>$B101*('AEO Table 3'!O$17/'AEO Table 3'!$D$17)</f>
        <v>1.5385620373756383E-5</v>
      </c>
      <c r="Q101" s="3">
        <f>$B101*('AEO Table 3'!P$17/'AEO Table 3'!$D$17)</f>
        <v>1.5490117196111101E-5</v>
      </c>
      <c r="R101" s="3">
        <f>$B101*('AEO Table 3'!Q$17/'AEO Table 3'!$D$17)</f>
        <v>1.5686817097014099E-5</v>
      </c>
      <c r="S101" s="3">
        <f>$B101*('AEO Table 3'!R$17/'AEO Table 3'!$D$17)</f>
        <v>1.582204827888491E-5</v>
      </c>
      <c r="T101" s="3">
        <f>$B101*('AEO Table 3'!S$17/'AEO Table 3'!$D$17)</f>
        <v>1.5951132588852502E-5</v>
      </c>
      <c r="U101" s="3">
        <f>$B101*('AEO Table 3'!T$17/'AEO Table 3'!$D$17)</f>
        <v>1.6098657514529752E-5</v>
      </c>
      <c r="V101" s="3">
        <f>$B101*('AEO Table 3'!U$17/'AEO Table 3'!$D$17)</f>
        <v>1.619700746498125E-5</v>
      </c>
      <c r="W101" s="3">
        <f>$B101*('AEO Table 3'!V$17/'AEO Table 3'!$D$17)</f>
        <v>1.6326091774948842E-5</v>
      </c>
      <c r="X101" s="3">
        <f>$B101*('AEO Table 3'!W$17/'AEO Table 3'!$D$17)</f>
        <v>1.6461322956819657E-5</v>
      </c>
      <c r="Y101" s="3">
        <f>$B101*('AEO Table 3'!X$17/'AEO Table 3'!$D$17)</f>
        <v>1.6467469828722873E-5</v>
      </c>
      <c r="Z101" s="3">
        <f>$B101*('AEO Table 3'!Y$17/'AEO Table 3'!$D$17)</f>
        <v>1.658426039488403E-5</v>
      </c>
      <c r="AA101" s="3">
        <f>$B101*('AEO Table 3'!Z$17/'AEO Table 3'!$D$17)</f>
        <v>1.681169465530312E-5</v>
      </c>
      <c r="AB101" s="3">
        <f>$B101*('AEO Table 3'!AA$17/'AEO Table 3'!$D$17)</f>
        <v>1.6910044605754619E-5</v>
      </c>
      <c r="AC101" s="3">
        <f>$B101*('AEO Table 3'!AB$17/'AEO Table 3'!$D$17)</f>
        <v>1.7032982043818991E-5</v>
      </c>
      <c r="AD101" s="3">
        <f>$B101*('AEO Table 3'!AC$17/'AEO Table 3'!$D$17)</f>
        <v>1.7248122560431647E-5</v>
      </c>
      <c r="AE101" s="3">
        <f>$B101*('AEO Table 3'!AD$17/'AEO Table 3'!$D$17)</f>
        <v>1.727885691994774E-5</v>
      </c>
      <c r="AF101" s="3">
        <f>$B101*('AEO Table 3'!AE$17/'AEO Table 3'!$D$17)</f>
        <v>1.7432528717528206E-5</v>
      </c>
      <c r="AG101" s="3">
        <f>$B101*('AEO Table 3'!AF$17/'AEO Table 3'!$D$17)</f>
        <v>1.759849425891511E-5</v>
      </c>
      <c r="AH101" s="3">
        <f>$B101*('AEO Table 3'!AG$17/'AEO Table 3'!$D$17)</f>
        <v>1.7709137953173047E-5</v>
      </c>
      <c r="AI101" s="3">
        <f>$B101*('AEO Table 3'!AH$17/'AEO Table 3'!$D$17)</f>
        <v>1.7789047287914895E-5</v>
      </c>
    </row>
    <row r="102" spans="1:35">
      <c r="A102" s="1" t="s">
        <v>1424</v>
      </c>
      <c r="B102" s="3">
        <f>'Start Year Prices'!C$8</f>
        <v>1.940434135390926E-5</v>
      </c>
      <c r="C102" s="180">
        <f t="shared" si="75"/>
        <v>1.940434135390926E-5</v>
      </c>
      <c r="D102" s="3">
        <f>$B102*('AEO Table 3'!C$23/'AEO Table 3'!$D$23)</f>
        <v>1.9939821307080749E-5</v>
      </c>
      <c r="E102" s="3">
        <f>$B102*('AEO Table 3'!D$23/'AEO Table 3'!$D$23)</f>
        <v>1.940434135390926E-5</v>
      </c>
      <c r="F102" s="3">
        <f>$B102*('AEO Table 3'!E$23/'AEO Table 3'!$D$23)</f>
        <v>1.8814405812279654E-5</v>
      </c>
      <c r="G102" s="3">
        <f>$B102*('AEO Table 3'!F$23/'AEO Table 3'!$D$23)</f>
        <v>1.8442292624482514E-5</v>
      </c>
      <c r="H102" s="3">
        <f>$B102*('AEO Table 3'!G$23/'AEO Table 3'!$D$23)</f>
        <v>1.791588860272071E-5</v>
      </c>
      <c r="I102" s="3">
        <f>$B102*('AEO Table 3'!H$23/'AEO Table 3'!$D$23)</f>
        <v>1.7616382866201063E-5</v>
      </c>
      <c r="J102" s="3">
        <f>$B102*('AEO Table 3'!I$23/'AEO Table 3'!$D$23)</f>
        <v>1.7099054775848947E-5</v>
      </c>
      <c r="K102" s="3">
        <f>$B102*('AEO Table 3'!J$23/'AEO Table 3'!$D$23)</f>
        <v>1.7443940169417025E-5</v>
      </c>
      <c r="L102" s="3">
        <f>$B102*('AEO Table 3'!K$23/'AEO Table 3'!$D$23)</f>
        <v>1.7480243895055772E-5</v>
      </c>
      <c r="M102" s="3">
        <f>$B102*('AEO Table 3'!L$23/'AEO Table 3'!$D$23)</f>
        <v>1.7788825562985107E-5</v>
      </c>
      <c r="N102" s="3">
        <f>$B102*('AEO Table 3'!M$23/'AEO Table 3'!$D$23)</f>
        <v>1.7979420122588514E-5</v>
      </c>
      <c r="O102" s="3">
        <f>$B102*('AEO Table 3'!N$23/'AEO Table 3'!$D$23)</f>
        <v>1.8360609241795339E-5</v>
      </c>
      <c r="P102" s="3">
        <f>$B102*('AEO Table 3'!O$23/'AEO Table 3'!$D$23)</f>
        <v>1.8605659389856867E-5</v>
      </c>
      <c r="Q102" s="3">
        <f>$B102*('AEO Table 3'!P$23/'AEO Table 3'!$D$23)</f>
        <v>1.8759950223821538E-5</v>
      </c>
      <c r="R102" s="3">
        <f>$B102*('AEO Table 3'!Q$23/'AEO Table 3'!$D$23)</f>
        <v>1.9113911548799298E-5</v>
      </c>
      <c r="S102" s="3">
        <f>$B102*('AEO Table 3'!R$23/'AEO Table 3'!$D$23)</f>
        <v>1.9304506108402712E-5</v>
      </c>
      <c r="T102" s="3">
        <f>$B102*('AEO Table 3'!S$23/'AEO Table 3'!$D$23)</f>
        <v>1.9504176599415811E-5</v>
      </c>
      <c r="U102" s="3">
        <f>$B102*('AEO Table 3'!T$23/'AEO Table 3'!$D$23)</f>
        <v>1.9740150816067653E-5</v>
      </c>
      <c r="V102" s="3">
        <f>$B102*('AEO Table 3'!U$23/'AEO Table 3'!$D$23)</f>
        <v>1.9876289787212944E-5</v>
      </c>
      <c r="W102" s="3">
        <f>$B102*('AEO Table 3'!V$23/'AEO Table 3'!$D$23)</f>
        <v>2.0066884346816358E-5</v>
      </c>
      <c r="X102" s="3">
        <f>$B102*('AEO Table 3'!W$23/'AEO Table 3'!$D$23)</f>
        <v>2.0284706700648831E-5</v>
      </c>
      <c r="Y102" s="3">
        <f>$B102*('AEO Table 3'!X$23/'AEO Table 3'!$D$23)</f>
        <v>2.0293782632058516E-5</v>
      </c>
      <c r="Z102" s="3">
        <f>$B102*('AEO Table 3'!Y$23/'AEO Table 3'!$D$23)</f>
        <v>2.0475301260252238E-5</v>
      </c>
      <c r="AA102" s="3">
        <f>$B102*('AEO Table 3'!Z$23/'AEO Table 3'!$D$23)</f>
        <v>2.0811110722410632E-5</v>
      </c>
      <c r="AB102" s="3">
        <f>$B102*('AEO Table 3'!AA$23/'AEO Table 3'!$D$23)</f>
        <v>2.0965401556375303E-5</v>
      </c>
      <c r="AC102" s="3">
        <f>$B102*('AEO Table 3'!AB$23/'AEO Table 3'!$D$23)</f>
        <v>2.1146920184569025E-5</v>
      </c>
      <c r="AD102" s="3">
        <f>$B102*('AEO Table 3'!AC$23/'AEO Table 3'!$D$23)</f>
        <v>2.1482729646727419E-5</v>
      </c>
      <c r="AE102" s="3">
        <f>$B102*('AEO Table 3'!AD$23/'AEO Table 3'!$D$23)</f>
        <v>2.1528109303775847E-5</v>
      </c>
      <c r="AF102" s="3">
        <f>$B102*('AEO Table 3'!AE$23/'AEO Table 3'!$D$23)</f>
        <v>2.1773159451837377E-5</v>
      </c>
      <c r="AG102" s="3">
        <f>$B102*('AEO Table 3'!AF$23/'AEO Table 3'!$D$23)</f>
        <v>2.2018209599898908E-5</v>
      </c>
      <c r="AH102" s="3">
        <f>$B102*('AEO Table 3'!AG$23/'AEO Table 3'!$D$23)</f>
        <v>2.2190652296682945E-5</v>
      </c>
      <c r="AI102" s="3">
        <f>$B102*('AEO Table 3'!AH$23/'AEO Table 3'!$D$23)</f>
        <v>2.2326791267828243E-5</v>
      </c>
    </row>
    <row r="103" spans="1:35">
      <c r="A103" s="1" t="s">
        <v>1425</v>
      </c>
      <c r="B103" s="3">
        <f>'Start Year Prices'!F$8</f>
        <v>1.940434135390926E-5</v>
      </c>
      <c r="C103" s="180">
        <f t="shared" si="75"/>
        <v>1.940434135390926E-5</v>
      </c>
      <c r="D103" s="3">
        <f>$B103*('AEO Table 3'!C$30/'AEO Table 3'!$D$30)</f>
        <v>1.994183249939313E-5</v>
      </c>
      <c r="E103" s="3">
        <f>$B103*('AEO Table 3'!D$30/'AEO Table 3'!$D$30)</f>
        <v>1.940434135390926E-5</v>
      </c>
      <c r="F103" s="3">
        <f>$B103*('AEO Table 3'!E$30/'AEO Table 3'!$D$30)</f>
        <v>1.8839520150180445E-5</v>
      </c>
      <c r="G103" s="3">
        <f>$B103*('AEO Table 3'!F$30/'AEO Table 3'!$D$30)</f>
        <v>1.848422939299619E-5</v>
      </c>
      <c r="H103" s="3">
        <f>$B103*('AEO Table 3'!G$30/'AEO Table 3'!$D$30)</f>
        <v>1.796495828634228E-5</v>
      </c>
      <c r="I103" s="3">
        <f>$B103*('AEO Table 3'!H$30/'AEO Table 3'!$D$30)</f>
        <v>1.7691657703892857E-5</v>
      </c>
      <c r="J103" s="3">
        <f>$B103*('AEO Table 3'!I$30/'AEO Table 3'!$D$30)</f>
        <v>1.7172386597238947E-5</v>
      </c>
      <c r="K103" s="3">
        <f>$B103*('AEO Table 3'!J$30/'AEO Table 3'!$D$30)</f>
        <v>1.753678737383818E-5</v>
      </c>
      <c r="L103" s="3">
        <f>$B103*('AEO Table 3'!K$30/'AEO Table 3'!$D$30)</f>
        <v>1.7582337470913084E-5</v>
      </c>
      <c r="M103" s="3">
        <f>$B103*('AEO Table 3'!L$30/'AEO Table 3'!$D$30)</f>
        <v>1.7901188150437413E-5</v>
      </c>
      <c r="N103" s="3">
        <f>$B103*('AEO Table 3'!M$30/'AEO Table 3'!$D$30)</f>
        <v>1.8092498558152013E-5</v>
      </c>
      <c r="O103" s="3">
        <f>$B103*('AEO Table 3'!N$30/'AEO Table 3'!$D$30)</f>
        <v>1.8210928810546765E-5</v>
      </c>
      <c r="P103" s="3">
        <f>$B103*('AEO Table 3'!O$30/'AEO Table 3'!$D$30)</f>
        <v>1.8456899334751249E-5</v>
      </c>
      <c r="Q103" s="3">
        <f>$B103*('AEO Table 3'!P$30/'AEO Table 3'!$D$30)</f>
        <v>1.8620879684220905E-5</v>
      </c>
      <c r="R103" s="3">
        <f>$B103*('AEO Table 3'!Q$30/'AEO Table 3'!$D$30)</f>
        <v>1.8948840383160216E-5</v>
      </c>
      <c r="S103" s="3">
        <f>$B103*('AEO Table 3'!R$30/'AEO Table 3'!$D$30)</f>
        <v>1.9140150790874815E-5</v>
      </c>
      <c r="T103" s="3">
        <f>$B103*('AEO Table 3'!S$30/'AEO Table 3'!$D$30)</f>
        <v>1.9349681237419371E-5</v>
      </c>
      <c r="U103" s="3">
        <f>$B103*('AEO Table 3'!T$30/'AEO Table 3'!$D$30)</f>
        <v>1.9586541742208875E-5</v>
      </c>
      <c r="V103" s="3">
        <f>$B103*('AEO Table 3'!U$30/'AEO Table 3'!$D$30)</f>
        <v>1.9723192033433589E-5</v>
      </c>
      <c r="W103" s="3">
        <f>$B103*('AEO Table 3'!V$30/'AEO Table 3'!$D$30)</f>
        <v>1.992361246056317E-5</v>
      </c>
      <c r="X103" s="3">
        <f>$B103*('AEO Table 3'!W$30/'AEO Table 3'!$D$30)</f>
        <v>2.0133142907107733E-5</v>
      </c>
      <c r="Y103" s="3">
        <f>$B103*('AEO Table 3'!X$30/'AEO Table 3'!$D$30)</f>
        <v>2.0151362945937692E-5</v>
      </c>
      <c r="Z103" s="3">
        <f>$B103*('AEO Table 3'!Y$30/'AEO Table 3'!$D$30)</f>
        <v>2.0333563334237307E-5</v>
      </c>
      <c r="AA103" s="3">
        <f>$B103*('AEO Table 3'!Z$30/'AEO Table 3'!$D$30)</f>
        <v>2.0670634052591599E-5</v>
      </c>
      <c r="AB103" s="3">
        <f>$B103*('AEO Table 3'!AA$30/'AEO Table 3'!$D$30)</f>
        <v>2.0834614402061255E-5</v>
      </c>
      <c r="AC103" s="3">
        <f>$B103*('AEO Table 3'!AB$30/'AEO Table 3'!$D$30)</f>
        <v>2.1016814790360873E-5</v>
      </c>
      <c r="AD103" s="3">
        <f>$B103*('AEO Table 3'!AC$30/'AEO Table 3'!$D$30)</f>
        <v>2.1362995528130147E-5</v>
      </c>
      <c r="AE103" s="3">
        <f>$B103*('AEO Table 3'!AD$30/'AEO Table 3'!$D$30)</f>
        <v>2.1399435605790069E-5</v>
      </c>
      <c r="AF103" s="3">
        <f>$B103*('AEO Table 3'!AE$30/'AEO Table 3'!$D$30)</f>
        <v>2.1654516149409535E-5</v>
      </c>
      <c r="AG103" s="3">
        <f>$B103*('AEO Table 3'!AF$30/'AEO Table 3'!$D$30)</f>
        <v>2.1882266634784057E-5</v>
      </c>
      <c r="AH103" s="3">
        <f>$B103*('AEO Table 3'!AG$30/'AEO Table 3'!$D$30)</f>
        <v>2.2055357003668694E-5</v>
      </c>
      <c r="AI103" s="3">
        <f>$B103*('AEO Table 3'!AH$30/'AEO Table 3'!$D$30)</f>
        <v>2.220111731430839E-5</v>
      </c>
    </row>
    <row r="104" spans="1:35">
      <c r="A104" s="1" t="s">
        <v>1426</v>
      </c>
      <c r="B104">
        <v>0</v>
      </c>
      <c r="C104" s="181">
        <f t="shared" si="75"/>
        <v>0</v>
      </c>
      <c r="D104">
        <v>0</v>
      </c>
      <c r="E104">
        <v>0</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c r="AE104">
        <v>0</v>
      </c>
      <c r="AF104">
        <v>0</v>
      </c>
      <c r="AG104">
        <v>0</v>
      </c>
      <c r="AH104">
        <v>0</v>
      </c>
      <c r="AI104">
        <v>0</v>
      </c>
    </row>
    <row r="105" spans="1:35">
      <c r="A105" s="1" t="s">
        <v>1427</v>
      </c>
      <c r="B105">
        <v>0</v>
      </c>
      <c r="C105" s="181">
        <f t="shared" si="75"/>
        <v>0</v>
      </c>
      <c r="D105">
        <v>0</v>
      </c>
      <c r="E105">
        <v>0</v>
      </c>
      <c r="F105">
        <v>0</v>
      </c>
      <c r="G105">
        <v>0</v>
      </c>
      <c r="H105">
        <v>0</v>
      </c>
      <c r="I105">
        <v>0</v>
      </c>
      <c r="J105">
        <v>0</v>
      </c>
      <c r="K105">
        <v>0</v>
      </c>
      <c r="L105">
        <v>0</v>
      </c>
      <c r="M105">
        <v>0</v>
      </c>
      <c r="N105">
        <v>0</v>
      </c>
      <c r="O105">
        <v>0</v>
      </c>
      <c r="P105">
        <v>0</v>
      </c>
      <c r="Q105">
        <v>0</v>
      </c>
      <c r="R105">
        <v>0</v>
      </c>
      <c r="S105">
        <v>0</v>
      </c>
      <c r="T105">
        <v>0</v>
      </c>
      <c r="U105">
        <v>0</v>
      </c>
      <c r="V105">
        <v>0</v>
      </c>
      <c r="W105">
        <v>0</v>
      </c>
      <c r="X105">
        <v>0</v>
      </c>
      <c r="Y105">
        <v>0</v>
      </c>
      <c r="Z105">
        <v>0</v>
      </c>
      <c r="AA105">
        <v>0</v>
      </c>
      <c r="AB105">
        <v>0</v>
      </c>
      <c r="AC105">
        <v>0</v>
      </c>
      <c r="AD105">
        <v>0</v>
      </c>
      <c r="AE105">
        <v>0</v>
      </c>
      <c r="AF105">
        <v>0</v>
      </c>
      <c r="AG105">
        <v>0</v>
      </c>
      <c r="AH105">
        <v>0</v>
      </c>
      <c r="AI105">
        <v>0</v>
      </c>
    </row>
    <row r="106" spans="1:35">
      <c r="A106" s="1" t="s">
        <v>1428</v>
      </c>
      <c r="B106" s="3">
        <f>B103</f>
        <v>1.940434135390926E-5</v>
      </c>
      <c r="C106" s="180">
        <f t="shared" si="75"/>
        <v>1.940434135390926E-5</v>
      </c>
      <c r="D106" s="3">
        <f t="shared" ref="D106" si="76">D103</f>
        <v>1.994183249939313E-5</v>
      </c>
      <c r="E106" s="3">
        <f t="shared" ref="E106:F106" si="77">E103</f>
        <v>1.940434135390926E-5</v>
      </c>
      <c r="F106" s="3">
        <f t="shared" si="77"/>
        <v>1.8839520150180445E-5</v>
      </c>
      <c r="G106" s="3">
        <f t="shared" ref="G106:AI106" si="78">G103</f>
        <v>1.848422939299619E-5</v>
      </c>
      <c r="H106" s="3">
        <f t="shared" si="78"/>
        <v>1.796495828634228E-5</v>
      </c>
      <c r="I106" s="3">
        <f t="shared" si="78"/>
        <v>1.7691657703892857E-5</v>
      </c>
      <c r="J106" s="3">
        <f t="shared" si="78"/>
        <v>1.7172386597238947E-5</v>
      </c>
      <c r="K106" s="3">
        <f t="shared" si="78"/>
        <v>1.753678737383818E-5</v>
      </c>
      <c r="L106" s="3">
        <f t="shared" si="78"/>
        <v>1.7582337470913084E-5</v>
      </c>
      <c r="M106" s="3">
        <f t="shared" si="78"/>
        <v>1.7901188150437413E-5</v>
      </c>
      <c r="N106" s="3">
        <f t="shared" si="78"/>
        <v>1.8092498558152013E-5</v>
      </c>
      <c r="O106" s="3">
        <f t="shared" si="78"/>
        <v>1.8210928810546765E-5</v>
      </c>
      <c r="P106" s="3">
        <f t="shared" si="78"/>
        <v>1.8456899334751249E-5</v>
      </c>
      <c r="Q106" s="3">
        <f t="shared" si="78"/>
        <v>1.8620879684220905E-5</v>
      </c>
      <c r="R106" s="3">
        <f t="shared" si="78"/>
        <v>1.8948840383160216E-5</v>
      </c>
      <c r="S106" s="3">
        <f t="shared" si="78"/>
        <v>1.9140150790874815E-5</v>
      </c>
      <c r="T106" s="3">
        <f t="shared" si="78"/>
        <v>1.9349681237419371E-5</v>
      </c>
      <c r="U106" s="3">
        <f t="shared" si="78"/>
        <v>1.9586541742208875E-5</v>
      </c>
      <c r="V106" s="3">
        <f t="shared" si="78"/>
        <v>1.9723192033433589E-5</v>
      </c>
      <c r="W106" s="3">
        <f t="shared" si="78"/>
        <v>1.992361246056317E-5</v>
      </c>
      <c r="X106" s="3">
        <f t="shared" si="78"/>
        <v>2.0133142907107733E-5</v>
      </c>
      <c r="Y106" s="3">
        <f t="shared" si="78"/>
        <v>2.0151362945937692E-5</v>
      </c>
      <c r="Z106" s="3">
        <f t="shared" si="78"/>
        <v>2.0333563334237307E-5</v>
      </c>
      <c r="AA106" s="3">
        <f t="shared" si="78"/>
        <v>2.0670634052591599E-5</v>
      </c>
      <c r="AB106" s="3">
        <f t="shared" si="78"/>
        <v>2.0834614402061255E-5</v>
      </c>
      <c r="AC106" s="3">
        <f t="shared" si="78"/>
        <v>2.1016814790360873E-5</v>
      </c>
      <c r="AD106" s="3">
        <f t="shared" si="78"/>
        <v>2.1362995528130147E-5</v>
      </c>
      <c r="AE106" s="3">
        <f t="shared" si="78"/>
        <v>2.1399435605790069E-5</v>
      </c>
      <c r="AF106" s="3">
        <f t="shared" si="78"/>
        <v>2.1654516149409535E-5</v>
      </c>
      <c r="AG106" s="3">
        <f t="shared" si="78"/>
        <v>2.1882266634784057E-5</v>
      </c>
      <c r="AH106" s="3">
        <f t="shared" si="78"/>
        <v>2.2055357003668694E-5</v>
      </c>
      <c r="AI106" s="3">
        <f t="shared" si="78"/>
        <v>2.220111731430839E-5</v>
      </c>
    </row>
    <row r="107" spans="1:35" s="179" customFormat="1">
      <c r="A107" s="179" t="s">
        <v>1431</v>
      </c>
      <c r="C107" s="183"/>
    </row>
    <row r="108" spans="1:35">
      <c r="A108" s="1" t="s">
        <v>1420</v>
      </c>
      <c r="B108" s="1">
        <v>2017</v>
      </c>
      <c r="C108" s="184">
        <v>2018</v>
      </c>
      <c r="D108" s="1">
        <v>2019</v>
      </c>
      <c r="E108" s="1">
        <v>2020</v>
      </c>
      <c r="F108" s="1">
        <v>2021</v>
      </c>
      <c r="G108" s="1">
        <v>2022</v>
      </c>
      <c r="H108" s="1">
        <v>2023</v>
      </c>
      <c r="I108" s="1">
        <v>2024</v>
      </c>
      <c r="J108" s="1">
        <v>2025</v>
      </c>
      <c r="K108" s="1">
        <v>2026</v>
      </c>
      <c r="L108" s="1">
        <v>2027</v>
      </c>
      <c r="M108" s="1">
        <v>2028</v>
      </c>
      <c r="N108" s="1">
        <v>2029</v>
      </c>
      <c r="O108" s="1">
        <v>2030</v>
      </c>
      <c r="P108" s="1">
        <v>2031</v>
      </c>
      <c r="Q108" s="1">
        <v>2032</v>
      </c>
      <c r="R108" s="1">
        <v>2033</v>
      </c>
      <c r="S108" s="1">
        <v>2034</v>
      </c>
      <c r="T108" s="1">
        <v>2035</v>
      </c>
      <c r="U108" s="1">
        <v>2036</v>
      </c>
      <c r="V108" s="1">
        <v>2037</v>
      </c>
      <c r="W108" s="1">
        <v>2038</v>
      </c>
      <c r="X108" s="1">
        <v>2039</v>
      </c>
      <c r="Y108" s="1">
        <v>2040</v>
      </c>
      <c r="Z108" s="1">
        <v>2041</v>
      </c>
      <c r="AA108" s="1">
        <v>2042</v>
      </c>
      <c r="AB108" s="1">
        <v>2043</v>
      </c>
      <c r="AC108" s="1">
        <v>2044</v>
      </c>
      <c r="AD108" s="1">
        <v>2045</v>
      </c>
      <c r="AE108" s="1">
        <v>2046</v>
      </c>
      <c r="AF108" s="1">
        <v>2047</v>
      </c>
      <c r="AG108" s="1">
        <v>2048</v>
      </c>
      <c r="AH108" s="1">
        <v>2049</v>
      </c>
      <c r="AI108" s="1">
        <v>2050</v>
      </c>
    </row>
    <row r="109" spans="1:35">
      <c r="A109" s="1" t="s">
        <v>1421</v>
      </c>
      <c r="B109" s="3">
        <f>'Start Year Prices'!$B$9</f>
        <v>2.4978810347681078E-5</v>
      </c>
      <c r="C109" s="180">
        <f>B109</f>
        <v>2.4978810347681078E-5</v>
      </c>
      <c r="D109" s="3">
        <f>$B109*('AEO Table 3'!C$40/'AEO Table 3'!$D$40)</f>
        <v>2.5287954040102873E-5</v>
      </c>
      <c r="E109" s="3">
        <f>$B109*('AEO Table 3'!D$40/'AEO Table 3'!$D$40)</f>
        <v>2.4978810347681078E-5</v>
      </c>
      <c r="F109" s="3">
        <f>$B109*('AEO Table 3'!E$40/'AEO Table 3'!$D$40)</f>
        <v>3.0821626134453017E-5</v>
      </c>
      <c r="G109" s="3">
        <f>$B109*('AEO Table 3'!F$40/'AEO Table 3'!$D$40)</f>
        <v>2.9296517251838822E-5</v>
      </c>
      <c r="H109" s="3">
        <f>$B109*('AEO Table 3'!G$40/'AEO Table 3'!$D$40)</f>
        <v>2.9492308257039298E-5</v>
      </c>
      <c r="I109" s="3">
        <f>$B109*('AEO Table 3'!H$40/'AEO Table 3'!$D$40)</f>
        <v>2.9389260359565361E-5</v>
      </c>
      <c r="J109" s="3">
        <f>$B109*('AEO Table 3'!I$40/'AEO Table 3'!$D$40)</f>
        <v>2.8709144236237411E-5</v>
      </c>
      <c r="K109" s="3">
        <f>$B109*('AEO Table 3'!J$40/'AEO Table 3'!$D$40)</f>
        <v>2.8791582554216562E-5</v>
      </c>
      <c r="L109" s="3">
        <f>$B109*('AEO Table 3'!K$40/'AEO Table 3'!$D$40)</f>
        <v>2.9018287928659209E-5</v>
      </c>
      <c r="M109" s="3">
        <f>$B109*('AEO Table 3'!L$40/'AEO Table 3'!$D$40)</f>
        <v>2.9296517251838822E-5</v>
      </c>
      <c r="N109" s="3">
        <f>$B109*('AEO Table 3'!M$40/'AEO Table 3'!$D$40)</f>
        <v>2.9585051364765833E-5</v>
      </c>
      <c r="O109" s="3">
        <f>$B109*('AEO Table 3'!N$40/'AEO Table 3'!$D$40)</f>
        <v>3.0976197980663909E-5</v>
      </c>
      <c r="P109" s="3">
        <f>$B109*('AEO Table 3'!O$40/'AEO Table 3'!$D$40)</f>
        <v>3.1316256042327886E-5</v>
      </c>
      <c r="Q109" s="3">
        <f>$B109*('AEO Table 3'!P$40/'AEO Table 3'!$D$40)</f>
        <v>3.1481132678286183E-5</v>
      </c>
      <c r="R109" s="3">
        <f>$B109*('AEO Table 3'!Q$40/'AEO Table 3'!$D$40)</f>
        <v>3.216124880161413E-5</v>
      </c>
      <c r="S109" s="3">
        <f>$B109*('AEO Table 3'!R$40/'AEO Table 3'!$D$40)</f>
        <v>3.266618349923639E-5</v>
      </c>
      <c r="T109" s="3">
        <f>$B109*('AEO Table 3'!S$40/'AEO Table 3'!$D$40)</f>
        <v>3.3779100791954864E-5</v>
      </c>
      <c r="U109" s="3">
        <f>$B109*('AEO Table 3'!T$40/'AEO Table 3'!$D$40)</f>
        <v>3.3655443314986136E-5</v>
      </c>
      <c r="V109" s="3">
        <f>$B109*('AEO Table 3'!U$40/'AEO Table 3'!$D$40)</f>
        <v>3.3830624740691823E-5</v>
      </c>
      <c r="W109" s="3">
        <f>$B109*('AEO Table 3'!V$40/'AEO Table 3'!$D$40)</f>
        <v>3.4799274976946788E-5</v>
      </c>
      <c r="X109" s="3">
        <f>$B109*('AEO Table 3'!W$40/'AEO Table 3'!$D$40)</f>
        <v>3.5829753951686109E-5</v>
      </c>
      <c r="Y109" s="3">
        <f>$B109*('AEO Table 3'!X$40/'AEO Table 3'!$D$40)</f>
        <v>3.6695356290467128E-5</v>
      </c>
      <c r="Z109" s="3">
        <f>$B109*('AEO Table 3'!Y$40/'AEO Table 3'!$D$40)</f>
        <v>3.7014804772636317E-5</v>
      </c>
      <c r="AA109" s="3">
        <f>$B109*('AEO Table 3'!Z$40/'AEO Table 3'!$D$40)</f>
        <v>3.8622351973229653E-5</v>
      </c>
      <c r="AB109" s="3">
        <f>$B109*('AEO Table 3'!AA$40/'AEO Table 3'!$D$40)</f>
        <v>3.9096372301609741E-5</v>
      </c>
      <c r="AC109" s="3">
        <f>$B109*('AEO Table 3'!AB$40/'AEO Table 3'!$D$40)</f>
        <v>3.951886868125287E-5</v>
      </c>
      <c r="AD109" s="3">
        <f>$B109*('AEO Table 3'!AC$40/'AEO Table 3'!$D$40)</f>
        <v>3.9951669850643382E-5</v>
      </c>
      <c r="AE109" s="3">
        <f>$B109*('AEO Table 3'!AD$40/'AEO Table 3'!$D$40)</f>
        <v>4.0456604548265642E-5</v>
      </c>
      <c r="AF109" s="3">
        <f>$B109*('AEO Table 3'!AE$40/'AEO Table 3'!$D$40)</f>
        <v>4.3754137267431459E-5</v>
      </c>
      <c r="AG109" s="3">
        <f>$B109*('AEO Table 3'!AF$40/'AEO Table 3'!$D$40)</f>
        <v>4.4867054560149925E-5</v>
      </c>
      <c r="AH109" s="3">
        <f>$B109*('AEO Table 3'!AG$40/'AEO Table 3'!$D$40)</f>
        <v>4.4918578508886892E-5</v>
      </c>
      <c r="AI109" s="3">
        <f>$B109*('AEO Table 3'!AH$40/'AEO Table 3'!$D$40)</f>
        <v>4.522772220130869E-5</v>
      </c>
    </row>
    <row r="110" spans="1:35">
      <c r="A110" s="1" t="s">
        <v>1422</v>
      </c>
      <c r="B110">
        <v>0</v>
      </c>
      <c r="C110" s="181">
        <v>0</v>
      </c>
      <c r="D110">
        <v>0</v>
      </c>
      <c r="E110">
        <v>0</v>
      </c>
      <c r="F110">
        <v>0</v>
      </c>
      <c r="G110">
        <v>0</v>
      </c>
      <c r="H110">
        <v>0</v>
      </c>
      <c r="I110">
        <v>0</v>
      </c>
      <c r="J110">
        <v>0</v>
      </c>
      <c r="K110">
        <v>0</v>
      </c>
      <c r="L110">
        <v>0</v>
      </c>
      <c r="M110">
        <v>0</v>
      </c>
      <c r="N110">
        <v>0</v>
      </c>
      <c r="O110">
        <v>0</v>
      </c>
      <c r="P110">
        <v>0</v>
      </c>
      <c r="Q110">
        <v>0</v>
      </c>
      <c r="R110">
        <v>0</v>
      </c>
      <c r="S110">
        <v>0</v>
      </c>
      <c r="T110">
        <v>0</v>
      </c>
      <c r="U110">
        <v>0</v>
      </c>
      <c r="V110">
        <v>0</v>
      </c>
      <c r="W110">
        <v>0</v>
      </c>
      <c r="X110">
        <v>0</v>
      </c>
      <c r="Y110">
        <v>0</v>
      </c>
      <c r="Z110">
        <v>0</v>
      </c>
      <c r="AA110">
        <v>0</v>
      </c>
      <c r="AB110">
        <v>0</v>
      </c>
      <c r="AC110">
        <v>0</v>
      </c>
      <c r="AD110">
        <v>0</v>
      </c>
      <c r="AE110">
        <v>0</v>
      </c>
      <c r="AF110">
        <v>0</v>
      </c>
      <c r="AG110">
        <v>0</v>
      </c>
      <c r="AH110">
        <v>0</v>
      </c>
      <c r="AI110">
        <v>0</v>
      </c>
    </row>
    <row r="111" spans="1:35">
      <c r="A111" s="1" t="s">
        <v>1423</v>
      </c>
      <c r="B111">
        <v>0</v>
      </c>
      <c r="C111" s="181">
        <v>0</v>
      </c>
      <c r="D111">
        <v>0</v>
      </c>
      <c r="E111">
        <v>0</v>
      </c>
      <c r="F111">
        <v>0</v>
      </c>
      <c r="G111">
        <v>0</v>
      </c>
      <c r="H111">
        <v>0</v>
      </c>
      <c r="I111">
        <v>0</v>
      </c>
      <c r="J111">
        <v>0</v>
      </c>
      <c r="K111">
        <v>0</v>
      </c>
      <c r="L111">
        <v>0</v>
      </c>
      <c r="M111">
        <v>0</v>
      </c>
      <c r="N111">
        <v>0</v>
      </c>
      <c r="O111">
        <v>0</v>
      </c>
      <c r="P111">
        <v>0</v>
      </c>
      <c r="Q111">
        <v>0</v>
      </c>
      <c r="R111">
        <v>0</v>
      </c>
      <c r="S111">
        <v>0</v>
      </c>
      <c r="T111">
        <v>0</v>
      </c>
      <c r="U111">
        <v>0</v>
      </c>
      <c r="V111">
        <v>0</v>
      </c>
      <c r="W111">
        <v>0</v>
      </c>
      <c r="X111">
        <v>0</v>
      </c>
      <c r="Y111">
        <v>0</v>
      </c>
      <c r="Z111">
        <v>0</v>
      </c>
      <c r="AA111">
        <v>0</v>
      </c>
      <c r="AB111">
        <v>0</v>
      </c>
      <c r="AC111">
        <v>0</v>
      </c>
      <c r="AD111">
        <v>0</v>
      </c>
      <c r="AE111">
        <v>0</v>
      </c>
      <c r="AF111">
        <v>0</v>
      </c>
      <c r="AG111">
        <v>0</v>
      </c>
      <c r="AH111">
        <v>0</v>
      </c>
      <c r="AI111">
        <v>0</v>
      </c>
    </row>
    <row r="112" spans="1:35">
      <c r="A112" s="1" t="s">
        <v>1424</v>
      </c>
      <c r="B112">
        <v>0</v>
      </c>
      <c r="C112" s="181">
        <v>0</v>
      </c>
      <c r="D112">
        <v>0</v>
      </c>
      <c r="E112">
        <v>0</v>
      </c>
      <c r="F112">
        <v>0</v>
      </c>
      <c r="G112">
        <v>0</v>
      </c>
      <c r="H112">
        <v>0</v>
      </c>
      <c r="I112">
        <v>0</v>
      </c>
      <c r="J112">
        <v>0</v>
      </c>
      <c r="K112">
        <v>0</v>
      </c>
      <c r="L112">
        <v>0</v>
      </c>
      <c r="M112">
        <v>0</v>
      </c>
      <c r="N112">
        <v>0</v>
      </c>
      <c r="O112">
        <v>0</v>
      </c>
      <c r="P112">
        <v>0</v>
      </c>
      <c r="Q112">
        <v>0</v>
      </c>
      <c r="R112">
        <v>0</v>
      </c>
      <c r="S112">
        <v>0</v>
      </c>
      <c r="T112">
        <v>0</v>
      </c>
      <c r="U112">
        <v>0</v>
      </c>
      <c r="V112">
        <v>0</v>
      </c>
      <c r="W112">
        <v>0</v>
      </c>
      <c r="X112">
        <v>0</v>
      </c>
      <c r="Y112">
        <v>0</v>
      </c>
      <c r="Z112">
        <v>0</v>
      </c>
      <c r="AA112">
        <v>0</v>
      </c>
      <c r="AB112">
        <v>0</v>
      </c>
      <c r="AC112">
        <v>0</v>
      </c>
      <c r="AD112">
        <v>0</v>
      </c>
      <c r="AE112">
        <v>0</v>
      </c>
      <c r="AF112">
        <v>0</v>
      </c>
      <c r="AG112">
        <v>0</v>
      </c>
      <c r="AH112">
        <v>0</v>
      </c>
      <c r="AI112">
        <v>0</v>
      </c>
    </row>
    <row r="113" spans="1:35">
      <c r="A113" s="1" t="s">
        <v>1425</v>
      </c>
      <c r="B113">
        <v>0</v>
      </c>
      <c r="C113" s="181">
        <v>0</v>
      </c>
      <c r="D113">
        <v>0</v>
      </c>
      <c r="E113">
        <v>0</v>
      </c>
      <c r="F113">
        <v>0</v>
      </c>
      <c r="G113">
        <v>0</v>
      </c>
      <c r="H113">
        <v>0</v>
      </c>
      <c r="I113">
        <v>0</v>
      </c>
      <c r="J113">
        <v>0</v>
      </c>
      <c r="K113">
        <v>0</v>
      </c>
      <c r="L113">
        <v>0</v>
      </c>
      <c r="M113">
        <v>0</v>
      </c>
      <c r="N113">
        <v>0</v>
      </c>
      <c r="O113">
        <v>0</v>
      </c>
      <c r="P113">
        <v>0</v>
      </c>
      <c r="Q113">
        <v>0</v>
      </c>
      <c r="R113">
        <v>0</v>
      </c>
      <c r="S113">
        <v>0</v>
      </c>
      <c r="T113">
        <v>0</v>
      </c>
      <c r="U113">
        <v>0</v>
      </c>
      <c r="V113">
        <v>0</v>
      </c>
      <c r="W113">
        <v>0</v>
      </c>
      <c r="X113">
        <v>0</v>
      </c>
      <c r="Y113">
        <v>0</v>
      </c>
      <c r="Z113">
        <v>0</v>
      </c>
      <c r="AA113">
        <v>0</v>
      </c>
      <c r="AB113">
        <v>0</v>
      </c>
      <c r="AC113">
        <v>0</v>
      </c>
      <c r="AD113">
        <v>0</v>
      </c>
      <c r="AE113">
        <v>0</v>
      </c>
      <c r="AF113">
        <v>0</v>
      </c>
      <c r="AG113">
        <v>0</v>
      </c>
      <c r="AH113">
        <v>0</v>
      </c>
      <c r="AI113">
        <v>0</v>
      </c>
    </row>
    <row r="114" spans="1:35">
      <c r="A114" s="1" t="s">
        <v>1426</v>
      </c>
      <c r="B114">
        <f t="shared" ref="B114:D114" si="79">B110</f>
        <v>0</v>
      </c>
      <c r="C114" s="181">
        <f t="shared" si="79"/>
        <v>0</v>
      </c>
      <c r="D114">
        <f t="shared" si="79"/>
        <v>0</v>
      </c>
      <c r="E114">
        <f t="shared" ref="E114:F114" si="80">E110</f>
        <v>0</v>
      </c>
      <c r="F114">
        <f t="shared" si="80"/>
        <v>0</v>
      </c>
      <c r="G114">
        <f t="shared" ref="G114:AI114" si="81">G110</f>
        <v>0</v>
      </c>
      <c r="H114">
        <f t="shared" si="81"/>
        <v>0</v>
      </c>
      <c r="I114">
        <f t="shared" si="81"/>
        <v>0</v>
      </c>
      <c r="J114">
        <f t="shared" si="81"/>
        <v>0</v>
      </c>
      <c r="K114">
        <f t="shared" si="81"/>
        <v>0</v>
      </c>
      <c r="L114">
        <f t="shared" si="81"/>
        <v>0</v>
      </c>
      <c r="M114">
        <f t="shared" si="81"/>
        <v>0</v>
      </c>
      <c r="N114">
        <f t="shared" si="81"/>
        <v>0</v>
      </c>
      <c r="O114">
        <f t="shared" si="81"/>
        <v>0</v>
      </c>
      <c r="P114">
        <f t="shared" si="81"/>
        <v>0</v>
      </c>
      <c r="Q114">
        <f t="shared" si="81"/>
        <v>0</v>
      </c>
      <c r="R114">
        <f t="shared" si="81"/>
        <v>0</v>
      </c>
      <c r="S114">
        <f t="shared" si="81"/>
        <v>0</v>
      </c>
      <c r="T114">
        <f t="shared" si="81"/>
        <v>0</v>
      </c>
      <c r="U114">
        <f t="shared" si="81"/>
        <v>0</v>
      </c>
      <c r="V114">
        <f t="shared" si="81"/>
        <v>0</v>
      </c>
      <c r="W114">
        <f t="shared" si="81"/>
        <v>0</v>
      </c>
      <c r="X114">
        <f t="shared" si="81"/>
        <v>0</v>
      </c>
      <c r="Y114">
        <f t="shared" si="81"/>
        <v>0</v>
      </c>
      <c r="Z114">
        <f t="shared" si="81"/>
        <v>0</v>
      </c>
      <c r="AA114">
        <f t="shared" si="81"/>
        <v>0</v>
      </c>
      <c r="AB114">
        <f t="shared" si="81"/>
        <v>0</v>
      </c>
      <c r="AC114">
        <f t="shared" si="81"/>
        <v>0</v>
      </c>
      <c r="AD114">
        <f t="shared" si="81"/>
        <v>0</v>
      </c>
      <c r="AE114">
        <f t="shared" si="81"/>
        <v>0</v>
      </c>
      <c r="AF114">
        <f t="shared" si="81"/>
        <v>0</v>
      </c>
      <c r="AG114">
        <f t="shared" si="81"/>
        <v>0</v>
      </c>
      <c r="AH114">
        <f t="shared" si="81"/>
        <v>0</v>
      </c>
      <c r="AI114">
        <f t="shared" si="81"/>
        <v>0</v>
      </c>
    </row>
    <row r="115" spans="1:35">
      <c r="A115" s="1" t="s">
        <v>1427</v>
      </c>
      <c r="B115">
        <v>0</v>
      </c>
      <c r="C115" s="181">
        <v>0</v>
      </c>
      <c r="D115">
        <v>0</v>
      </c>
      <c r="E115">
        <v>0</v>
      </c>
      <c r="F115">
        <v>0</v>
      </c>
      <c r="G115">
        <v>0</v>
      </c>
      <c r="H115">
        <v>0</v>
      </c>
      <c r="I115">
        <v>0</v>
      </c>
      <c r="J115">
        <v>0</v>
      </c>
      <c r="K115">
        <v>0</v>
      </c>
      <c r="L115">
        <v>0</v>
      </c>
      <c r="M115">
        <v>0</v>
      </c>
      <c r="N115">
        <v>0</v>
      </c>
      <c r="O115">
        <v>0</v>
      </c>
      <c r="P115">
        <v>0</v>
      </c>
      <c r="Q115">
        <v>0</v>
      </c>
      <c r="R115">
        <v>0</v>
      </c>
      <c r="S115">
        <v>0</v>
      </c>
      <c r="T115">
        <v>0</v>
      </c>
      <c r="U115">
        <v>0</v>
      </c>
      <c r="V115">
        <v>0</v>
      </c>
      <c r="W115">
        <v>0</v>
      </c>
      <c r="X115">
        <v>0</v>
      </c>
      <c r="Y115">
        <v>0</v>
      </c>
      <c r="Z115">
        <v>0</v>
      </c>
      <c r="AA115">
        <v>0</v>
      </c>
      <c r="AB115">
        <v>0</v>
      </c>
      <c r="AC115">
        <v>0</v>
      </c>
      <c r="AD115">
        <v>0</v>
      </c>
      <c r="AE115">
        <v>0</v>
      </c>
      <c r="AF115">
        <v>0</v>
      </c>
      <c r="AG115">
        <v>0</v>
      </c>
      <c r="AH115">
        <v>0</v>
      </c>
      <c r="AI115">
        <v>0</v>
      </c>
    </row>
    <row r="116" spans="1:35">
      <c r="A116" s="1" t="s">
        <v>1428</v>
      </c>
      <c r="B116">
        <f>B113</f>
        <v>0</v>
      </c>
      <c r="C116" s="181">
        <f t="shared" ref="C116:D116" si="82">C113</f>
        <v>0</v>
      </c>
      <c r="D116">
        <f t="shared" si="82"/>
        <v>0</v>
      </c>
      <c r="E116">
        <f t="shared" ref="E116:F116" si="83">E113</f>
        <v>0</v>
      </c>
      <c r="F116">
        <f t="shared" si="83"/>
        <v>0</v>
      </c>
      <c r="G116">
        <f t="shared" ref="G116:AI116" si="84">G113</f>
        <v>0</v>
      </c>
      <c r="H116">
        <f t="shared" si="84"/>
        <v>0</v>
      </c>
      <c r="I116">
        <f t="shared" si="84"/>
        <v>0</v>
      </c>
      <c r="J116">
        <f t="shared" si="84"/>
        <v>0</v>
      </c>
      <c r="K116">
        <f t="shared" si="84"/>
        <v>0</v>
      </c>
      <c r="L116">
        <f t="shared" si="84"/>
        <v>0</v>
      </c>
      <c r="M116">
        <f t="shared" si="84"/>
        <v>0</v>
      </c>
      <c r="N116">
        <f t="shared" si="84"/>
        <v>0</v>
      </c>
      <c r="O116">
        <f t="shared" si="84"/>
        <v>0</v>
      </c>
      <c r="P116">
        <f t="shared" si="84"/>
        <v>0</v>
      </c>
      <c r="Q116">
        <f t="shared" si="84"/>
        <v>0</v>
      </c>
      <c r="R116">
        <f t="shared" si="84"/>
        <v>0</v>
      </c>
      <c r="S116">
        <f t="shared" si="84"/>
        <v>0</v>
      </c>
      <c r="T116">
        <f t="shared" si="84"/>
        <v>0</v>
      </c>
      <c r="U116">
        <f t="shared" si="84"/>
        <v>0</v>
      </c>
      <c r="V116">
        <f t="shared" si="84"/>
        <v>0</v>
      </c>
      <c r="W116">
        <f t="shared" si="84"/>
        <v>0</v>
      </c>
      <c r="X116">
        <f t="shared" si="84"/>
        <v>0</v>
      </c>
      <c r="Y116">
        <f t="shared" si="84"/>
        <v>0</v>
      </c>
      <c r="Z116">
        <f t="shared" si="84"/>
        <v>0</v>
      </c>
      <c r="AA116">
        <f t="shared" si="84"/>
        <v>0</v>
      </c>
      <c r="AB116">
        <f t="shared" si="84"/>
        <v>0</v>
      </c>
      <c r="AC116">
        <f t="shared" si="84"/>
        <v>0</v>
      </c>
      <c r="AD116">
        <f t="shared" si="84"/>
        <v>0</v>
      </c>
      <c r="AE116">
        <f t="shared" si="84"/>
        <v>0</v>
      </c>
      <c r="AF116">
        <f t="shared" si="84"/>
        <v>0</v>
      </c>
      <c r="AG116">
        <f t="shared" si="84"/>
        <v>0</v>
      </c>
      <c r="AH116">
        <f t="shared" si="84"/>
        <v>0</v>
      </c>
      <c r="AI116">
        <f t="shared" si="84"/>
        <v>0</v>
      </c>
    </row>
    <row r="117" spans="1:35" s="179" customFormat="1">
      <c r="A117" s="179" t="s">
        <v>1432</v>
      </c>
      <c r="C117" s="183"/>
    </row>
    <row r="118" spans="1:35">
      <c r="A118" s="1" t="s">
        <v>1420</v>
      </c>
      <c r="B118" s="1">
        <v>2017</v>
      </c>
      <c r="C118" s="184">
        <v>2018</v>
      </c>
      <c r="D118" s="1">
        <v>2019</v>
      </c>
      <c r="E118" s="1">
        <v>2020</v>
      </c>
      <c r="F118" s="1">
        <v>2021</v>
      </c>
      <c r="G118" s="1">
        <v>2022</v>
      </c>
      <c r="H118" s="1">
        <v>2023</v>
      </c>
      <c r="I118" s="1">
        <v>2024</v>
      </c>
      <c r="J118" s="1">
        <v>2025</v>
      </c>
      <c r="K118" s="1">
        <v>2026</v>
      </c>
      <c r="L118" s="1">
        <v>2027</v>
      </c>
      <c r="M118" s="1">
        <v>2028</v>
      </c>
      <c r="N118" s="1">
        <v>2029</v>
      </c>
      <c r="O118" s="1">
        <v>2030</v>
      </c>
      <c r="P118" s="1">
        <v>2031</v>
      </c>
      <c r="Q118" s="1">
        <v>2032</v>
      </c>
      <c r="R118" s="1">
        <v>2033</v>
      </c>
      <c r="S118" s="1">
        <v>2034</v>
      </c>
      <c r="T118" s="1">
        <v>2035</v>
      </c>
      <c r="U118" s="1">
        <v>2036</v>
      </c>
      <c r="V118" s="1">
        <v>2037</v>
      </c>
      <c r="W118" s="1">
        <v>2038</v>
      </c>
      <c r="X118" s="1">
        <v>2039</v>
      </c>
      <c r="Y118" s="1">
        <v>2040</v>
      </c>
      <c r="Z118" s="1">
        <v>2041</v>
      </c>
      <c r="AA118" s="1">
        <v>2042</v>
      </c>
      <c r="AB118" s="1">
        <v>2043</v>
      </c>
      <c r="AC118" s="1">
        <v>2044</v>
      </c>
      <c r="AD118" s="1">
        <v>2045</v>
      </c>
      <c r="AE118" s="1">
        <v>2046</v>
      </c>
      <c r="AF118" s="1">
        <v>2047</v>
      </c>
      <c r="AG118" s="1">
        <v>2048</v>
      </c>
      <c r="AH118" s="1">
        <v>2049</v>
      </c>
      <c r="AI118" s="1">
        <v>2050</v>
      </c>
    </row>
    <row r="119" spans="1:35">
      <c r="A119" s="1" t="s">
        <v>1421</v>
      </c>
      <c r="B119" s="3">
        <f>'Start Year Prices'!B$10</f>
        <v>1.940434135390926E-5</v>
      </c>
      <c r="C119" s="180">
        <f>B119</f>
        <v>1.940434135390926E-5</v>
      </c>
      <c r="D119" s="3">
        <f>$B119*('AEO Table 3'!C$43/'AEO Table 3'!$D$43)</f>
        <v>2.0104498000699797E-5</v>
      </c>
      <c r="E119" s="3">
        <f>$B119*('AEO Table 3'!D$43/'AEO Table 3'!$D$43)</f>
        <v>1.940434135390926E-5</v>
      </c>
      <c r="F119" s="3">
        <f>$B119*('AEO Table 3'!E$43/'AEO Table 3'!$D$43)</f>
        <v>1.9513456675487008E-5</v>
      </c>
      <c r="G119" s="3">
        <f>$B119*('AEO Table 3'!F$43/'AEO Table 3'!$D$43)</f>
        <v>1.9813523809825808E-5</v>
      </c>
      <c r="H119" s="3">
        <f>$B119*('AEO Table 3'!G$43/'AEO Table 3'!$D$43)</f>
        <v>1.993173207486837E-5</v>
      </c>
      <c r="I119" s="3">
        <f>$B119*('AEO Table 3'!H$43/'AEO Table 3'!$D$43)</f>
        <v>2.0286356869996043E-5</v>
      </c>
      <c r="J119" s="3">
        <f>$B119*('AEO Table 3'!I$43/'AEO Table 3'!$D$43)</f>
        <v>2.0413658078503416E-5</v>
      </c>
      <c r="K119" s="3">
        <f>$B119*('AEO Table 3'!J$43/'AEO Table 3'!$D$43)</f>
        <v>2.0786468760560716E-5</v>
      </c>
      <c r="L119" s="3">
        <f>$B119*('AEO Table 3'!K$43/'AEO Table 3'!$D$43)</f>
        <v>2.0831933477884777E-5</v>
      </c>
      <c r="M119" s="3">
        <f>$B119*('AEO Table 3'!L$43/'AEO Table 3'!$D$43)</f>
        <v>2.1159279442618017E-5</v>
      </c>
      <c r="N119" s="3">
        <f>$B119*('AEO Table 3'!M$43/'AEO Table 3'!$D$43)</f>
        <v>2.1350231255379074E-5</v>
      </c>
      <c r="O119" s="3">
        <f>$B119*('AEO Table 3'!N$43/'AEO Table 3'!$D$43)</f>
        <v>2.1795785485154869E-5</v>
      </c>
      <c r="P119" s="3">
        <f>$B119*('AEO Table 3'!O$43/'AEO Table 3'!$D$43)</f>
        <v>2.2041294958704801E-5</v>
      </c>
      <c r="Q119" s="3">
        <f>$B119*('AEO Table 3'!P$43/'AEO Table 3'!$D$43)</f>
        <v>2.2204967941071424E-5</v>
      </c>
      <c r="R119" s="3">
        <f>$B119*('AEO Table 3'!Q$43/'AEO Table 3'!$D$43)</f>
        <v>2.2559592736199098E-5</v>
      </c>
      <c r="S119" s="3">
        <f>$B119*('AEO Table 3'!R$43/'AEO Table 3'!$D$43)</f>
        <v>2.2741451605495341E-5</v>
      </c>
      <c r="T119" s="3">
        <f>$B119*('AEO Table 3'!S$43/'AEO Table 3'!$D$43)</f>
        <v>2.2941496361721212E-5</v>
      </c>
      <c r="U119" s="3">
        <f>$B119*('AEO Table 3'!T$43/'AEO Table 3'!$D$43)</f>
        <v>2.3177912891806326E-5</v>
      </c>
      <c r="V119" s="3">
        <f>$B119*('AEO Table 3'!U$43/'AEO Table 3'!$D$43)</f>
        <v>2.3332492930708136E-5</v>
      </c>
      <c r="W119" s="3">
        <f>$B119*('AEO Table 3'!V$43/'AEO Table 3'!$D$43)</f>
        <v>2.3532537686934003E-5</v>
      </c>
      <c r="X119" s="3">
        <f>$B119*('AEO Table 3'!W$43/'AEO Table 3'!$D$43)</f>
        <v>2.3732582443159874E-5</v>
      </c>
      <c r="Y119" s="3">
        <f>$B119*('AEO Table 3'!X$43/'AEO Table 3'!$D$43)</f>
        <v>2.3732582443159874E-5</v>
      </c>
      <c r="Z119" s="3">
        <f>$B119*('AEO Table 3'!Y$43/'AEO Table 3'!$D$43)</f>
        <v>2.388716248206168E-5</v>
      </c>
      <c r="AA119" s="3">
        <f>$B119*('AEO Table 3'!Z$43/'AEO Table 3'!$D$43)</f>
        <v>2.4241787277189357E-5</v>
      </c>
      <c r="AB119" s="3">
        <f>$B119*('AEO Table 3'!AA$43/'AEO Table 3'!$D$43)</f>
        <v>2.4387274372626353E-5</v>
      </c>
      <c r="AC119" s="3">
        <f>$B119*('AEO Table 3'!AB$43/'AEO Table 3'!$D$43)</f>
        <v>2.457822618538741E-5</v>
      </c>
      <c r="AD119" s="3">
        <f>$B119*('AEO Table 3'!AC$43/'AEO Table 3'!$D$43)</f>
        <v>2.491466509358546E-5</v>
      </c>
      <c r="AE119" s="3">
        <f>$B119*('AEO Table 3'!AD$43/'AEO Table 3'!$D$43)</f>
        <v>2.4923758037050273E-5</v>
      </c>
      <c r="AF119" s="3">
        <f>$B119*('AEO Table 3'!AE$43/'AEO Table 3'!$D$43)</f>
        <v>2.5160174567135391E-5</v>
      </c>
      <c r="AG119" s="3">
        <f>$B119*('AEO Table 3'!AF$43/'AEO Table 3'!$D$43)</f>
        <v>2.5378405210290882E-5</v>
      </c>
      <c r="AH119" s="3">
        <f>$B119*('AEO Table 3'!AG$43/'AEO Table 3'!$D$43)</f>
        <v>2.5532985249192692E-5</v>
      </c>
      <c r="AI119" s="3">
        <f>$B119*('AEO Table 3'!AH$43/'AEO Table 3'!$D$43)</f>
        <v>2.5669379401164874E-5</v>
      </c>
    </row>
    <row r="120" spans="1:35">
      <c r="A120" s="1" t="s">
        <v>1422</v>
      </c>
      <c r="B120" s="3">
        <f>'Start Year Prices'!C$10</f>
        <v>1.940434135390926E-5</v>
      </c>
      <c r="C120" s="180">
        <f t="shared" ref="C120:C126" si="85">B120</f>
        <v>1.940434135390926E-5</v>
      </c>
      <c r="D120" s="3">
        <f>$B120*('AEO Table 3'!C$49/'AEO Table 3'!$D$49)</f>
        <v>1.994158027454776E-5</v>
      </c>
      <c r="E120" s="3">
        <f>$B120*('AEO Table 3'!D$49/'AEO Table 3'!$D$49)</f>
        <v>1.940434135390926E-5</v>
      </c>
      <c r="F120" s="3">
        <f>$B120*('AEO Table 3'!E$49/'AEO Table 3'!$D$49)</f>
        <v>1.8730516267006733E-5</v>
      </c>
      <c r="G120" s="3">
        <f>$B120*('AEO Table 3'!F$49/'AEO Table 3'!$D$49)</f>
        <v>1.8211488835203435E-5</v>
      </c>
      <c r="H120" s="3">
        <f>$B120*('AEO Table 3'!G$49/'AEO Table 3'!$D$49)</f>
        <v>1.760140395922412E-5</v>
      </c>
      <c r="I120" s="3">
        <f>$B120*('AEO Table 3'!H$49/'AEO Table 3'!$D$49)</f>
        <v>1.7228068438102453E-5</v>
      </c>
      <c r="J120" s="3">
        <f>$B120*('AEO Table 3'!I$49/'AEO Table 3'!$D$49)</f>
        <v>1.6627089306540738E-5</v>
      </c>
      <c r="K120" s="3">
        <f>$B120*('AEO Table 3'!J$49/'AEO Table 3'!$D$49)</f>
        <v>1.6827415683727975E-5</v>
      </c>
      <c r="L120" s="3">
        <f>$B120*('AEO Table 3'!K$49/'AEO Table 3'!$D$49)</f>
        <v>1.6781886961639965E-5</v>
      </c>
      <c r="M120" s="3">
        <f>$B120*('AEO Table 3'!L$49/'AEO Table 3'!$D$49)</f>
        <v>1.7055059294168017E-5</v>
      </c>
      <c r="N120" s="3">
        <f>$B120*('AEO Table 3'!M$49/'AEO Table 3'!$D$49)</f>
        <v>1.7228068438102453E-5</v>
      </c>
      <c r="O120" s="3">
        <f>$B120*('AEO Table 3'!N$49/'AEO Table 3'!$D$49)</f>
        <v>1.7319125882278466E-5</v>
      </c>
      <c r="P120" s="3">
        <f>$B120*('AEO Table 3'!O$49/'AEO Table 3'!$D$49)</f>
        <v>1.74830292817953E-5</v>
      </c>
      <c r="Q120" s="3">
        <f>$B120*('AEO Table 3'!P$49/'AEO Table 3'!$D$49)</f>
        <v>1.7619615448059325E-5</v>
      </c>
      <c r="R120" s="3">
        <f>$B120*('AEO Table 3'!Q$49/'AEO Table 3'!$D$49)</f>
        <v>1.7956527991510585E-5</v>
      </c>
      <c r="S120" s="3">
        <f>$B120*('AEO Table 3'!R$49/'AEO Table 3'!$D$49)</f>
        <v>1.818417160195063E-5</v>
      </c>
      <c r="T120" s="3">
        <f>$B120*('AEO Table 3'!S$49/'AEO Table 3'!$D$49)</f>
        <v>1.8402709467973073E-5</v>
      </c>
      <c r="U120" s="3">
        <f>$B120*('AEO Table 3'!T$49/'AEO Table 3'!$D$49)</f>
        <v>1.8657670311665919E-5</v>
      </c>
      <c r="V120" s="3">
        <f>$B120*('AEO Table 3'!U$49/'AEO Table 3'!$D$49)</f>
        <v>1.8785150733512342E-5</v>
      </c>
      <c r="W120" s="3">
        <f>$B120*('AEO Table 3'!V$49/'AEO Table 3'!$D$49)</f>
        <v>1.8876208177688362E-5</v>
      </c>
      <c r="X120" s="3">
        <f>$B120*('AEO Table 3'!W$49/'AEO Table 3'!$D$49)</f>
        <v>1.9094746043710801E-5</v>
      </c>
      <c r="Y120" s="3">
        <f>$B120*('AEO Table 3'!X$49/'AEO Table 3'!$D$49)</f>
        <v>1.9149380510216413E-5</v>
      </c>
      <c r="Z120" s="3">
        <f>$B120*('AEO Table 3'!Y$49/'AEO Table 3'!$D$49)</f>
        <v>1.9331495398568449E-5</v>
      </c>
      <c r="AA120" s="3">
        <f>$B120*('AEO Table 3'!Z$49/'AEO Table 3'!$D$49)</f>
        <v>1.9677513686437315E-5</v>
      </c>
      <c r="AB120" s="3">
        <f>$B120*('AEO Table 3'!AA$49/'AEO Table 3'!$D$49)</f>
        <v>1.981409985270134E-5</v>
      </c>
      <c r="AC120" s="3">
        <f>$B120*('AEO Table 3'!AB$49/'AEO Table 3'!$D$49)</f>
        <v>1.998710899663577E-5</v>
      </c>
      <c r="AD120" s="3">
        <f>$B120*('AEO Table 3'!AC$49/'AEO Table 3'!$D$49)</f>
        <v>2.0351338773339841E-5</v>
      </c>
      <c r="AE120" s="3">
        <f>$B120*('AEO Table 3'!AD$49/'AEO Table 3'!$D$49)</f>
        <v>2.0433290473098254E-5</v>
      </c>
      <c r="AF120" s="3">
        <f>$B120*('AEO Table 3'!AE$49/'AEO Table 3'!$D$49)</f>
        <v>2.0761097272131918E-5</v>
      </c>
      <c r="AG120" s="3">
        <f>$B120*('AEO Table 3'!AF$49/'AEO Table 3'!$D$49)</f>
        <v>2.1079798326747976E-5</v>
      </c>
      <c r="AH120" s="3">
        <f>$B120*('AEO Table 3'!AG$49/'AEO Table 3'!$D$49)</f>
        <v>2.1289230448352816E-5</v>
      </c>
      <c r="AI120" s="3">
        <f>$B120*('AEO Table 3'!AH$49/'AEO Table 3'!$D$49)</f>
        <v>2.1425816614616845E-5</v>
      </c>
    </row>
    <row r="121" spans="1:35">
      <c r="A121" s="1" t="s">
        <v>1423</v>
      </c>
      <c r="B121" s="3">
        <f>'Start Year Prices'!D$10</f>
        <v>1.3092837153855812E-5</v>
      </c>
      <c r="C121" s="180">
        <f t="shared" si="85"/>
        <v>1.3092837153855812E-5</v>
      </c>
      <c r="D121" s="3">
        <f>$B121*('AEO Table 3'!C$17/'AEO Table 3'!$D$17)</f>
        <v>1.3455502596145714E-5</v>
      </c>
      <c r="E121" s="3">
        <f>$B121*('AEO Table 3'!D$17/'AEO Table 3'!$D$17)</f>
        <v>1.3092837153855812E-5</v>
      </c>
      <c r="F121" s="3">
        <f>$B121*('AEO Table 3'!E$17/'AEO Table 3'!$D$17)</f>
        <v>1.3295683926662029E-5</v>
      </c>
      <c r="G121" s="3">
        <f>$B121*('AEO Table 3'!F$17/'AEO Table 3'!$D$17)</f>
        <v>1.3652202497048713E-5</v>
      </c>
      <c r="H121" s="3">
        <f>$B121*('AEO Table 3'!G$17/'AEO Table 3'!$D$17)</f>
        <v>1.3898077373177458E-5</v>
      </c>
      <c r="I121" s="3">
        <f>$B121*('AEO Table 3'!H$17/'AEO Table 3'!$D$17)</f>
        <v>1.4303770918789895E-5</v>
      </c>
      <c r="J121" s="3">
        <f>$B121*('AEO Table 3'!I$17/'AEO Table 3'!$D$17)</f>
        <v>1.4574233282531516E-5</v>
      </c>
      <c r="K121" s="3">
        <f>$B121*('AEO Table 3'!J$17/'AEO Table 3'!$D$17)</f>
        <v>1.4795520671047389E-5</v>
      </c>
      <c r="L121" s="3">
        <f>$B121*('AEO Table 3'!K$17/'AEO Table 3'!$D$17)</f>
        <v>1.4813961286757047E-5</v>
      </c>
      <c r="M121" s="3">
        <f>$B121*('AEO Table 3'!L$17/'AEO Table 3'!$D$17)</f>
        <v>1.5022954931466481E-5</v>
      </c>
      <c r="N121" s="3">
        <f>$B121*('AEO Table 3'!M$17/'AEO Table 3'!$D$17)</f>
        <v>1.5145892369530856E-5</v>
      </c>
      <c r="O121" s="3">
        <f>$B121*('AEO Table 3'!N$17/'AEO Table 3'!$D$17)</f>
        <v>1.5219654832369481E-5</v>
      </c>
      <c r="P121" s="3">
        <f>$B121*('AEO Table 3'!O$17/'AEO Table 3'!$D$17)</f>
        <v>1.5385620373756383E-5</v>
      </c>
      <c r="Q121" s="3">
        <f>$B121*('AEO Table 3'!P$17/'AEO Table 3'!$D$17)</f>
        <v>1.5490117196111101E-5</v>
      </c>
      <c r="R121" s="3">
        <f>$B121*('AEO Table 3'!Q$17/'AEO Table 3'!$D$17)</f>
        <v>1.5686817097014099E-5</v>
      </c>
      <c r="S121" s="3">
        <f>$B121*('AEO Table 3'!R$17/'AEO Table 3'!$D$17)</f>
        <v>1.582204827888491E-5</v>
      </c>
      <c r="T121" s="3">
        <f>$B121*('AEO Table 3'!S$17/'AEO Table 3'!$D$17)</f>
        <v>1.5951132588852502E-5</v>
      </c>
      <c r="U121" s="3">
        <f>$B121*('AEO Table 3'!T$17/'AEO Table 3'!$D$17)</f>
        <v>1.6098657514529752E-5</v>
      </c>
      <c r="V121" s="3">
        <f>$B121*('AEO Table 3'!U$17/'AEO Table 3'!$D$17)</f>
        <v>1.619700746498125E-5</v>
      </c>
      <c r="W121" s="3">
        <f>$B121*('AEO Table 3'!V$17/'AEO Table 3'!$D$17)</f>
        <v>1.6326091774948842E-5</v>
      </c>
      <c r="X121" s="3">
        <f>$B121*('AEO Table 3'!W$17/'AEO Table 3'!$D$17)</f>
        <v>1.6461322956819657E-5</v>
      </c>
      <c r="Y121" s="3">
        <f>$B121*('AEO Table 3'!X$17/'AEO Table 3'!$D$17)</f>
        <v>1.6467469828722873E-5</v>
      </c>
      <c r="Z121" s="3">
        <f>$B121*('AEO Table 3'!Y$17/'AEO Table 3'!$D$17)</f>
        <v>1.658426039488403E-5</v>
      </c>
      <c r="AA121" s="3">
        <f>$B121*('AEO Table 3'!Z$17/'AEO Table 3'!$D$17)</f>
        <v>1.681169465530312E-5</v>
      </c>
      <c r="AB121" s="3">
        <f>$B121*('AEO Table 3'!AA$17/'AEO Table 3'!$D$17)</f>
        <v>1.6910044605754619E-5</v>
      </c>
      <c r="AC121" s="3">
        <f>$B121*('AEO Table 3'!AB$17/'AEO Table 3'!$D$17)</f>
        <v>1.7032982043818991E-5</v>
      </c>
      <c r="AD121" s="3">
        <f>$B121*('AEO Table 3'!AC$17/'AEO Table 3'!$D$17)</f>
        <v>1.7248122560431647E-5</v>
      </c>
      <c r="AE121" s="3">
        <f>$B121*('AEO Table 3'!AD$17/'AEO Table 3'!$D$17)</f>
        <v>1.727885691994774E-5</v>
      </c>
      <c r="AF121" s="3">
        <f>$B121*('AEO Table 3'!AE$17/'AEO Table 3'!$D$17)</f>
        <v>1.7432528717528206E-5</v>
      </c>
      <c r="AG121" s="3">
        <f>$B121*('AEO Table 3'!AF$17/'AEO Table 3'!$D$17)</f>
        <v>1.759849425891511E-5</v>
      </c>
      <c r="AH121" s="3">
        <f>$B121*('AEO Table 3'!AG$17/'AEO Table 3'!$D$17)</f>
        <v>1.7709137953173047E-5</v>
      </c>
      <c r="AI121" s="3">
        <f>$B121*('AEO Table 3'!AH$17/'AEO Table 3'!$D$17)</f>
        <v>1.7789047287914895E-5</v>
      </c>
    </row>
    <row r="122" spans="1:35">
      <c r="A122" s="1" t="s">
        <v>1424</v>
      </c>
      <c r="B122" s="3">
        <f>'Start Year Prices'!C$10</f>
        <v>1.940434135390926E-5</v>
      </c>
      <c r="C122" s="180">
        <f t="shared" si="85"/>
        <v>1.940434135390926E-5</v>
      </c>
      <c r="D122" s="3">
        <f>$B122*('AEO Table 3'!C$23/'AEO Table 3'!$D$23)</f>
        <v>1.9939821307080749E-5</v>
      </c>
      <c r="E122" s="3">
        <f>$B122*('AEO Table 3'!D$23/'AEO Table 3'!$D$23)</f>
        <v>1.940434135390926E-5</v>
      </c>
      <c r="F122" s="3">
        <f>$B122*('AEO Table 3'!E$23/'AEO Table 3'!$D$23)</f>
        <v>1.8814405812279654E-5</v>
      </c>
      <c r="G122" s="3">
        <f>$B122*('AEO Table 3'!F$23/'AEO Table 3'!$D$23)</f>
        <v>1.8442292624482514E-5</v>
      </c>
      <c r="H122" s="3">
        <f>$B122*('AEO Table 3'!G$23/'AEO Table 3'!$D$23)</f>
        <v>1.791588860272071E-5</v>
      </c>
      <c r="I122" s="3">
        <f>$B122*('AEO Table 3'!H$23/'AEO Table 3'!$D$23)</f>
        <v>1.7616382866201063E-5</v>
      </c>
      <c r="J122" s="3">
        <f>$B122*('AEO Table 3'!I$23/'AEO Table 3'!$D$23)</f>
        <v>1.7099054775848947E-5</v>
      </c>
      <c r="K122" s="3">
        <f>$B122*('AEO Table 3'!J$23/'AEO Table 3'!$D$23)</f>
        <v>1.7443940169417025E-5</v>
      </c>
      <c r="L122" s="3">
        <f>$B122*('AEO Table 3'!K$23/'AEO Table 3'!$D$23)</f>
        <v>1.7480243895055772E-5</v>
      </c>
      <c r="M122" s="3">
        <f>$B122*('AEO Table 3'!L$23/'AEO Table 3'!$D$23)</f>
        <v>1.7788825562985107E-5</v>
      </c>
      <c r="N122" s="3">
        <f>$B122*('AEO Table 3'!M$23/'AEO Table 3'!$D$23)</f>
        <v>1.7979420122588514E-5</v>
      </c>
      <c r="O122" s="3">
        <f>$B122*('AEO Table 3'!N$23/'AEO Table 3'!$D$23)</f>
        <v>1.8360609241795339E-5</v>
      </c>
      <c r="P122" s="3">
        <f>$B122*('AEO Table 3'!O$23/'AEO Table 3'!$D$23)</f>
        <v>1.8605659389856867E-5</v>
      </c>
      <c r="Q122" s="3">
        <f>$B122*('AEO Table 3'!P$23/'AEO Table 3'!$D$23)</f>
        <v>1.8759950223821538E-5</v>
      </c>
      <c r="R122" s="3">
        <f>$B122*('AEO Table 3'!Q$23/'AEO Table 3'!$D$23)</f>
        <v>1.9113911548799298E-5</v>
      </c>
      <c r="S122" s="3">
        <f>$B122*('AEO Table 3'!R$23/'AEO Table 3'!$D$23)</f>
        <v>1.9304506108402712E-5</v>
      </c>
      <c r="T122" s="3">
        <f>$B122*('AEO Table 3'!S$23/'AEO Table 3'!$D$23)</f>
        <v>1.9504176599415811E-5</v>
      </c>
      <c r="U122" s="3">
        <f>$B122*('AEO Table 3'!T$23/'AEO Table 3'!$D$23)</f>
        <v>1.9740150816067653E-5</v>
      </c>
      <c r="V122" s="3">
        <f>$B122*('AEO Table 3'!U$23/'AEO Table 3'!$D$23)</f>
        <v>1.9876289787212944E-5</v>
      </c>
      <c r="W122" s="3">
        <f>$B122*('AEO Table 3'!V$23/'AEO Table 3'!$D$23)</f>
        <v>2.0066884346816358E-5</v>
      </c>
      <c r="X122" s="3">
        <f>$B122*('AEO Table 3'!W$23/'AEO Table 3'!$D$23)</f>
        <v>2.0284706700648831E-5</v>
      </c>
      <c r="Y122" s="3">
        <f>$B122*('AEO Table 3'!X$23/'AEO Table 3'!$D$23)</f>
        <v>2.0293782632058516E-5</v>
      </c>
      <c r="Z122" s="3">
        <f>$B122*('AEO Table 3'!Y$23/'AEO Table 3'!$D$23)</f>
        <v>2.0475301260252238E-5</v>
      </c>
      <c r="AA122" s="3">
        <f>$B122*('AEO Table 3'!Z$23/'AEO Table 3'!$D$23)</f>
        <v>2.0811110722410632E-5</v>
      </c>
      <c r="AB122" s="3">
        <f>$B122*('AEO Table 3'!AA$23/'AEO Table 3'!$D$23)</f>
        <v>2.0965401556375303E-5</v>
      </c>
      <c r="AC122" s="3">
        <f>$B122*('AEO Table 3'!AB$23/'AEO Table 3'!$D$23)</f>
        <v>2.1146920184569025E-5</v>
      </c>
      <c r="AD122" s="3">
        <f>$B122*('AEO Table 3'!AC$23/'AEO Table 3'!$D$23)</f>
        <v>2.1482729646727419E-5</v>
      </c>
      <c r="AE122" s="3">
        <f>$B122*('AEO Table 3'!AD$23/'AEO Table 3'!$D$23)</f>
        <v>2.1528109303775847E-5</v>
      </c>
      <c r="AF122" s="3">
        <f>$B122*('AEO Table 3'!AE$23/'AEO Table 3'!$D$23)</f>
        <v>2.1773159451837377E-5</v>
      </c>
      <c r="AG122" s="3">
        <f>$B122*('AEO Table 3'!AF$23/'AEO Table 3'!$D$23)</f>
        <v>2.2018209599898908E-5</v>
      </c>
      <c r="AH122" s="3">
        <f>$B122*('AEO Table 3'!AG$23/'AEO Table 3'!$D$23)</f>
        <v>2.2190652296682945E-5</v>
      </c>
      <c r="AI122" s="3">
        <f>$B122*('AEO Table 3'!AH$23/'AEO Table 3'!$D$23)</f>
        <v>2.2326791267828243E-5</v>
      </c>
    </row>
    <row r="123" spans="1:35">
      <c r="A123" s="1" t="s">
        <v>1425</v>
      </c>
      <c r="B123" s="3">
        <f>'Start Year Prices'!F$10</f>
        <v>1.940434135390926E-5</v>
      </c>
      <c r="C123" s="180">
        <f t="shared" si="85"/>
        <v>1.940434135390926E-5</v>
      </c>
      <c r="D123" s="3">
        <f>$B123*('AEO Table 3'!C$30/'AEO Table 3'!$D$30)</f>
        <v>1.994183249939313E-5</v>
      </c>
      <c r="E123" s="3">
        <f>$B123*('AEO Table 3'!D$30/'AEO Table 3'!$D$30)</f>
        <v>1.940434135390926E-5</v>
      </c>
      <c r="F123" s="3">
        <f>$B123*('AEO Table 3'!E$30/'AEO Table 3'!$D$30)</f>
        <v>1.8839520150180445E-5</v>
      </c>
      <c r="G123" s="3">
        <f>$B123*('AEO Table 3'!F$30/'AEO Table 3'!$D$30)</f>
        <v>1.848422939299619E-5</v>
      </c>
      <c r="H123" s="3">
        <f>$B123*('AEO Table 3'!G$30/'AEO Table 3'!$D$30)</f>
        <v>1.796495828634228E-5</v>
      </c>
      <c r="I123" s="3">
        <f>$B123*('AEO Table 3'!H$30/'AEO Table 3'!$D$30)</f>
        <v>1.7691657703892857E-5</v>
      </c>
      <c r="J123" s="3">
        <f>$B123*('AEO Table 3'!I$30/'AEO Table 3'!$D$30)</f>
        <v>1.7172386597238947E-5</v>
      </c>
      <c r="K123" s="3">
        <f>$B123*('AEO Table 3'!J$30/'AEO Table 3'!$D$30)</f>
        <v>1.753678737383818E-5</v>
      </c>
      <c r="L123" s="3">
        <f>$B123*('AEO Table 3'!K$30/'AEO Table 3'!$D$30)</f>
        <v>1.7582337470913084E-5</v>
      </c>
      <c r="M123" s="3">
        <f>$B123*('AEO Table 3'!L$30/'AEO Table 3'!$D$30)</f>
        <v>1.7901188150437413E-5</v>
      </c>
      <c r="N123" s="3">
        <f>$B123*('AEO Table 3'!M$30/'AEO Table 3'!$D$30)</f>
        <v>1.8092498558152013E-5</v>
      </c>
      <c r="O123" s="3">
        <f>$B123*('AEO Table 3'!N$30/'AEO Table 3'!$D$30)</f>
        <v>1.8210928810546765E-5</v>
      </c>
      <c r="P123" s="3">
        <f>$B123*('AEO Table 3'!O$30/'AEO Table 3'!$D$30)</f>
        <v>1.8456899334751249E-5</v>
      </c>
      <c r="Q123" s="3">
        <f>$B123*('AEO Table 3'!P$30/'AEO Table 3'!$D$30)</f>
        <v>1.8620879684220905E-5</v>
      </c>
      <c r="R123" s="3">
        <f>$B123*('AEO Table 3'!Q$30/'AEO Table 3'!$D$30)</f>
        <v>1.8948840383160216E-5</v>
      </c>
      <c r="S123" s="3">
        <f>$B123*('AEO Table 3'!R$30/'AEO Table 3'!$D$30)</f>
        <v>1.9140150790874815E-5</v>
      </c>
      <c r="T123" s="3">
        <f>$B123*('AEO Table 3'!S$30/'AEO Table 3'!$D$30)</f>
        <v>1.9349681237419371E-5</v>
      </c>
      <c r="U123" s="3">
        <f>$B123*('AEO Table 3'!T$30/'AEO Table 3'!$D$30)</f>
        <v>1.9586541742208875E-5</v>
      </c>
      <c r="V123" s="3">
        <f>$B123*('AEO Table 3'!U$30/'AEO Table 3'!$D$30)</f>
        <v>1.9723192033433589E-5</v>
      </c>
      <c r="W123" s="3">
        <f>$B123*('AEO Table 3'!V$30/'AEO Table 3'!$D$30)</f>
        <v>1.992361246056317E-5</v>
      </c>
      <c r="X123" s="3">
        <f>$B123*('AEO Table 3'!W$30/'AEO Table 3'!$D$30)</f>
        <v>2.0133142907107733E-5</v>
      </c>
      <c r="Y123" s="3">
        <f>$B123*('AEO Table 3'!X$30/'AEO Table 3'!$D$30)</f>
        <v>2.0151362945937692E-5</v>
      </c>
      <c r="Z123" s="3">
        <f>$B123*('AEO Table 3'!Y$30/'AEO Table 3'!$D$30)</f>
        <v>2.0333563334237307E-5</v>
      </c>
      <c r="AA123" s="3">
        <f>$B123*('AEO Table 3'!Z$30/'AEO Table 3'!$D$30)</f>
        <v>2.0670634052591599E-5</v>
      </c>
      <c r="AB123" s="3">
        <f>$B123*('AEO Table 3'!AA$30/'AEO Table 3'!$D$30)</f>
        <v>2.0834614402061255E-5</v>
      </c>
      <c r="AC123" s="3">
        <f>$B123*('AEO Table 3'!AB$30/'AEO Table 3'!$D$30)</f>
        <v>2.1016814790360873E-5</v>
      </c>
      <c r="AD123" s="3">
        <f>$B123*('AEO Table 3'!AC$30/'AEO Table 3'!$D$30)</f>
        <v>2.1362995528130147E-5</v>
      </c>
      <c r="AE123" s="3">
        <f>$B123*('AEO Table 3'!AD$30/'AEO Table 3'!$D$30)</f>
        <v>2.1399435605790069E-5</v>
      </c>
      <c r="AF123" s="3">
        <f>$B123*('AEO Table 3'!AE$30/'AEO Table 3'!$D$30)</f>
        <v>2.1654516149409535E-5</v>
      </c>
      <c r="AG123" s="3">
        <f>$B123*('AEO Table 3'!AF$30/'AEO Table 3'!$D$30)</f>
        <v>2.1882266634784057E-5</v>
      </c>
      <c r="AH123" s="3">
        <f>$B123*('AEO Table 3'!AG$30/'AEO Table 3'!$D$30)</f>
        <v>2.2055357003668694E-5</v>
      </c>
      <c r="AI123" s="3">
        <f>$B123*('AEO Table 3'!AH$30/'AEO Table 3'!$D$30)</f>
        <v>2.220111731430839E-5</v>
      </c>
    </row>
    <row r="124" spans="1:35">
      <c r="A124" s="1" t="s">
        <v>1426</v>
      </c>
      <c r="B124">
        <v>0</v>
      </c>
      <c r="C124" s="181">
        <f t="shared" si="85"/>
        <v>0</v>
      </c>
      <c r="D124">
        <v>0</v>
      </c>
      <c r="E124">
        <v>0</v>
      </c>
      <c r="F124">
        <v>0</v>
      </c>
      <c r="G124">
        <v>0</v>
      </c>
      <c r="H124">
        <v>0</v>
      </c>
      <c r="I124">
        <v>0</v>
      </c>
      <c r="J124">
        <v>0</v>
      </c>
      <c r="K124">
        <v>0</v>
      </c>
      <c r="L124">
        <v>0</v>
      </c>
      <c r="M124">
        <v>0</v>
      </c>
      <c r="N124">
        <v>0</v>
      </c>
      <c r="O124">
        <v>0</v>
      </c>
      <c r="P124">
        <v>0</v>
      </c>
      <c r="Q124">
        <v>0</v>
      </c>
      <c r="R124">
        <v>0</v>
      </c>
      <c r="S124">
        <v>0</v>
      </c>
      <c r="T124">
        <v>0</v>
      </c>
      <c r="U124">
        <v>0</v>
      </c>
      <c r="V124">
        <v>0</v>
      </c>
      <c r="W124">
        <v>0</v>
      </c>
      <c r="X124">
        <v>0</v>
      </c>
      <c r="Y124">
        <v>0</v>
      </c>
      <c r="Z124">
        <v>0</v>
      </c>
      <c r="AA124">
        <v>0</v>
      </c>
      <c r="AB124">
        <v>0</v>
      </c>
      <c r="AC124">
        <v>0</v>
      </c>
      <c r="AD124">
        <v>0</v>
      </c>
      <c r="AE124">
        <v>0</v>
      </c>
      <c r="AF124">
        <v>0</v>
      </c>
      <c r="AG124">
        <v>0</v>
      </c>
      <c r="AH124">
        <v>0</v>
      </c>
      <c r="AI124">
        <v>0</v>
      </c>
    </row>
    <row r="125" spans="1:35">
      <c r="A125" s="1" t="s">
        <v>1427</v>
      </c>
      <c r="B125">
        <v>0</v>
      </c>
      <c r="C125" s="181">
        <f t="shared" si="85"/>
        <v>0</v>
      </c>
      <c r="D125">
        <v>0</v>
      </c>
      <c r="E125">
        <v>0</v>
      </c>
      <c r="F125">
        <v>0</v>
      </c>
      <c r="G125">
        <v>0</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row>
    <row r="126" spans="1:35">
      <c r="A126" s="1" t="s">
        <v>1428</v>
      </c>
      <c r="B126" s="3">
        <f>B123</f>
        <v>1.940434135390926E-5</v>
      </c>
      <c r="C126" s="180">
        <f t="shared" si="85"/>
        <v>1.940434135390926E-5</v>
      </c>
      <c r="D126" s="3">
        <f t="shared" ref="D126" si="86">D123</f>
        <v>1.994183249939313E-5</v>
      </c>
      <c r="E126" s="3">
        <f t="shared" ref="E126:F126" si="87">E123</f>
        <v>1.940434135390926E-5</v>
      </c>
      <c r="F126" s="3">
        <f t="shared" si="87"/>
        <v>1.8839520150180445E-5</v>
      </c>
      <c r="G126" s="3">
        <f t="shared" ref="G126:AI126" si="88">G123</f>
        <v>1.848422939299619E-5</v>
      </c>
      <c r="H126" s="3">
        <f t="shared" si="88"/>
        <v>1.796495828634228E-5</v>
      </c>
      <c r="I126" s="3">
        <f t="shared" si="88"/>
        <v>1.7691657703892857E-5</v>
      </c>
      <c r="J126" s="3">
        <f t="shared" si="88"/>
        <v>1.7172386597238947E-5</v>
      </c>
      <c r="K126" s="3">
        <f t="shared" si="88"/>
        <v>1.753678737383818E-5</v>
      </c>
      <c r="L126" s="3">
        <f t="shared" si="88"/>
        <v>1.7582337470913084E-5</v>
      </c>
      <c r="M126" s="3">
        <f t="shared" si="88"/>
        <v>1.7901188150437413E-5</v>
      </c>
      <c r="N126" s="3">
        <f t="shared" si="88"/>
        <v>1.8092498558152013E-5</v>
      </c>
      <c r="O126" s="3">
        <f t="shared" si="88"/>
        <v>1.8210928810546765E-5</v>
      </c>
      <c r="P126" s="3">
        <f t="shared" si="88"/>
        <v>1.8456899334751249E-5</v>
      </c>
      <c r="Q126" s="3">
        <f t="shared" si="88"/>
        <v>1.8620879684220905E-5</v>
      </c>
      <c r="R126" s="3">
        <f t="shared" si="88"/>
        <v>1.8948840383160216E-5</v>
      </c>
      <c r="S126" s="3">
        <f t="shared" si="88"/>
        <v>1.9140150790874815E-5</v>
      </c>
      <c r="T126" s="3">
        <f t="shared" si="88"/>
        <v>1.9349681237419371E-5</v>
      </c>
      <c r="U126" s="3">
        <f t="shared" si="88"/>
        <v>1.9586541742208875E-5</v>
      </c>
      <c r="V126" s="3">
        <f t="shared" si="88"/>
        <v>1.9723192033433589E-5</v>
      </c>
      <c r="W126" s="3">
        <f t="shared" si="88"/>
        <v>1.992361246056317E-5</v>
      </c>
      <c r="X126" s="3">
        <f t="shared" si="88"/>
        <v>2.0133142907107733E-5</v>
      </c>
      <c r="Y126" s="3">
        <f t="shared" si="88"/>
        <v>2.0151362945937692E-5</v>
      </c>
      <c r="Z126" s="3">
        <f t="shared" si="88"/>
        <v>2.0333563334237307E-5</v>
      </c>
      <c r="AA126" s="3">
        <f t="shared" si="88"/>
        <v>2.0670634052591599E-5</v>
      </c>
      <c r="AB126" s="3">
        <f t="shared" si="88"/>
        <v>2.0834614402061255E-5</v>
      </c>
      <c r="AC126" s="3">
        <f t="shared" si="88"/>
        <v>2.1016814790360873E-5</v>
      </c>
      <c r="AD126" s="3">
        <f t="shared" si="88"/>
        <v>2.1362995528130147E-5</v>
      </c>
      <c r="AE126" s="3">
        <f t="shared" si="88"/>
        <v>2.1399435605790069E-5</v>
      </c>
      <c r="AF126" s="3">
        <f t="shared" si="88"/>
        <v>2.1654516149409535E-5</v>
      </c>
      <c r="AG126" s="3">
        <f t="shared" si="88"/>
        <v>2.1882266634784057E-5</v>
      </c>
      <c r="AH126" s="3">
        <f t="shared" si="88"/>
        <v>2.2055357003668694E-5</v>
      </c>
      <c r="AI126" s="3">
        <f t="shared" si="88"/>
        <v>2.220111731430839E-5</v>
      </c>
    </row>
    <row r="127" spans="1:35" s="179" customFormat="1">
      <c r="A127" s="179" t="s">
        <v>548</v>
      </c>
      <c r="C127" s="183"/>
    </row>
    <row r="128" spans="1:35">
      <c r="A128" s="1" t="s">
        <v>1420</v>
      </c>
      <c r="B128" s="1">
        <v>2017</v>
      </c>
      <c r="C128" s="184">
        <v>2018</v>
      </c>
      <c r="D128" s="1">
        <v>2019</v>
      </c>
      <c r="E128" s="1">
        <v>2020</v>
      </c>
      <c r="F128" s="1">
        <v>2021</v>
      </c>
      <c r="G128" s="1">
        <v>2022</v>
      </c>
      <c r="H128" s="1">
        <v>2023</v>
      </c>
      <c r="I128" s="1">
        <v>2024</v>
      </c>
      <c r="J128" s="1">
        <v>2025</v>
      </c>
      <c r="K128" s="1">
        <v>2026</v>
      </c>
      <c r="L128" s="1">
        <v>2027</v>
      </c>
      <c r="M128" s="1">
        <v>2028</v>
      </c>
      <c r="N128" s="1">
        <v>2029</v>
      </c>
      <c r="O128" s="1">
        <v>2030</v>
      </c>
      <c r="P128" s="1">
        <v>2031</v>
      </c>
      <c r="Q128" s="1">
        <v>2032</v>
      </c>
      <c r="R128" s="1">
        <v>2033</v>
      </c>
      <c r="S128" s="1">
        <v>2034</v>
      </c>
      <c r="T128" s="1">
        <v>2035</v>
      </c>
      <c r="U128" s="1">
        <v>2036</v>
      </c>
      <c r="V128" s="1">
        <v>2037</v>
      </c>
      <c r="W128" s="1">
        <v>2038</v>
      </c>
      <c r="X128" s="1">
        <v>2039</v>
      </c>
      <c r="Y128" s="1">
        <v>2040</v>
      </c>
      <c r="Z128" s="1">
        <v>2041</v>
      </c>
      <c r="AA128" s="1">
        <v>2042</v>
      </c>
      <c r="AB128" s="1">
        <v>2043</v>
      </c>
      <c r="AC128" s="1">
        <v>2044</v>
      </c>
      <c r="AD128" s="1">
        <v>2045</v>
      </c>
      <c r="AE128" s="1">
        <v>2046</v>
      </c>
      <c r="AF128" s="1">
        <v>2047</v>
      </c>
      <c r="AG128" s="1">
        <v>2048</v>
      </c>
      <c r="AH128" s="1">
        <v>2049</v>
      </c>
      <c r="AI128" s="1">
        <v>2050</v>
      </c>
    </row>
    <row r="129" spans="1:35">
      <c r="A129" s="1" t="s">
        <v>1421</v>
      </c>
      <c r="B129" s="3">
        <f>'Start Year Prices'!$B$11</f>
        <v>2.547793435977131E-5</v>
      </c>
      <c r="C129" s="180">
        <f>B129</f>
        <v>2.547793435977131E-5</v>
      </c>
      <c r="D129" s="3">
        <f>$B129*('AEO Table 3'!C$43/'AEO Table 3'!$D$43)</f>
        <v>2.6397241269659963E-5</v>
      </c>
      <c r="E129" s="3">
        <f>$B129*('AEO Table 3'!D$43/'AEO Table 3'!$D$43)</f>
        <v>2.547793435977131E-5</v>
      </c>
      <c r="F129" s="3">
        <f>$B129*('AEO Table 3'!E$43/'AEO Table 3'!$D$43)</f>
        <v>2.5621202969104612E-5</v>
      </c>
      <c r="G129" s="3">
        <f>$B129*('AEO Table 3'!F$43/'AEO Table 3'!$D$43)</f>
        <v>2.6015191644771169E-5</v>
      </c>
      <c r="H129" s="3">
        <f>$B129*('AEO Table 3'!G$43/'AEO Table 3'!$D$43)</f>
        <v>2.6170399304882249E-5</v>
      </c>
      <c r="I129" s="3">
        <f>$B129*('AEO Table 3'!H$43/'AEO Table 3'!$D$43)</f>
        <v>2.6636022285215459E-5</v>
      </c>
      <c r="J129" s="3">
        <f>$B129*('AEO Table 3'!I$43/'AEO Table 3'!$D$43)</f>
        <v>2.6803168996104305E-5</v>
      </c>
      <c r="K129" s="3">
        <f>$B129*('AEO Table 3'!J$43/'AEO Table 3'!$D$43)</f>
        <v>2.7292670077993074E-5</v>
      </c>
      <c r="L129" s="3">
        <f>$B129*('AEO Table 3'!K$43/'AEO Table 3'!$D$43)</f>
        <v>2.7352365331881946E-5</v>
      </c>
      <c r="M129" s="3">
        <f>$B129*('AEO Table 3'!L$43/'AEO Table 3'!$D$43)</f>
        <v>2.7782171159881837E-5</v>
      </c>
      <c r="N129" s="3">
        <f>$B129*('AEO Table 3'!M$43/'AEO Table 3'!$D$43)</f>
        <v>2.8032891226215106E-5</v>
      </c>
      <c r="O129" s="3">
        <f>$B129*('AEO Table 3'!N$43/'AEO Table 3'!$D$43)</f>
        <v>2.8617904714326066E-5</v>
      </c>
      <c r="P129" s="3">
        <f>$B129*('AEO Table 3'!O$43/'AEO Table 3'!$D$43)</f>
        <v>2.8940259085325985E-5</v>
      </c>
      <c r="Q129" s="3">
        <f>$B129*('AEO Table 3'!P$43/'AEO Table 3'!$D$43)</f>
        <v>2.9155161999325936E-5</v>
      </c>
      <c r="R129" s="3">
        <f>$B129*('AEO Table 3'!Q$43/'AEO Table 3'!$D$43)</f>
        <v>2.9620784979659146E-5</v>
      </c>
      <c r="S129" s="3">
        <f>$B129*('AEO Table 3'!R$43/'AEO Table 3'!$D$43)</f>
        <v>2.9859565995214645E-5</v>
      </c>
      <c r="T129" s="3">
        <f>$B129*('AEO Table 3'!S$43/'AEO Table 3'!$D$43)</f>
        <v>3.0122225112325686E-5</v>
      </c>
      <c r="U129" s="3">
        <f>$B129*('AEO Table 3'!T$43/'AEO Table 3'!$D$43)</f>
        <v>3.0432640432547827E-5</v>
      </c>
      <c r="V129" s="3">
        <f>$B129*('AEO Table 3'!U$43/'AEO Table 3'!$D$43)</f>
        <v>3.063560429577E-5</v>
      </c>
      <c r="W129" s="3">
        <f>$B129*('AEO Table 3'!V$43/'AEO Table 3'!$D$43)</f>
        <v>3.0898263412881047E-5</v>
      </c>
      <c r="X129" s="3">
        <f>$B129*('AEO Table 3'!W$43/'AEO Table 3'!$D$43)</f>
        <v>3.1160922529992095E-5</v>
      </c>
      <c r="Y129" s="3">
        <f>$B129*('AEO Table 3'!X$43/'AEO Table 3'!$D$43)</f>
        <v>3.1160922529992095E-5</v>
      </c>
      <c r="Z129" s="3">
        <f>$B129*('AEO Table 3'!Y$43/'AEO Table 3'!$D$43)</f>
        <v>3.1363886393214258E-5</v>
      </c>
      <c r="AA129" s="3">
        <f>$B129*('AEO Table 3'!Z$43/'AEO Table 3'!$D$43)</f>
        <v>3.1829509373547475E-5</v>
      </c>
      <c r="AB129" s="3">
        <f>$B129*('AEO Table 3'!AA$43/'AEO Table 3'!$D$43)</f>
        <v>3.2020534185991877E-5</v>
      </c>
      <c r="AC129" s="3">
        <f>$B129*('AEO Table 3'!AB$43/'AEO Table 3'!$D$43)</f>
        <v>3.2271254252325143E-5</v>
      </c>
      <c r="AD129" s="3">
        <f>$B129*('AEO Table 3'!AC$43/'AEO Table 3'!$D$43)</f>
        <v>3.2712999131102805E-5</v>
      </c>
      <c r="AE129" s="3">
        <f>$B129*('AEO Table 3'!AD$43/'AEO Table 3'!$D$43)</f>
        <v>3.2724938181880579E-5</v>
      </c>
      <c r="AF129" s="3">
        <f>$B129*('AEO Table 3'!AE$43/'AEO Table 3'!$D$43)</f>
        <v>3.303535350210273E-5</v>
      </c>
      <c r="AG129" s="3">
        <f>$B129*('AEO Table 3'!AF$43/'AEO Table 3'!$D$43)</f>
        <v>3.332189072076932E-5</v>
      </c>
      <c r="AH129" s="3">
        <f>$B129*('AEO Table 3'!AG$43/'AEO Table 3'!$D$43)</f>
        <v>3.3524854583991489E-5</v>
      </c>
      <c r="AI129" s="3">
        <f>$B129*('AEO Table 3'!AH$43/'AEO Table 3'!$D$43)</f>
        <v>3.370394034565811E-5</v>
      </c>
    </row>
    <row r="130" spans="1:35">
      <c r="A130" s="1" t="s">
        <v>1422</v>
      </c>
      <c r="B130">
        <v>0</v>
      </c>
      <c r="C130" s="181">
        <f t="shared" ref="C130:C136" si="89">B130</f>
        <v>0</v>
      </c>
      <c r="D130" s="3">
        <f>$B130*('AEO Table 3'!C$49/'AEO Table 3'!$D$49)</f>
        <v>0</v>
      </c>
      <c r="E130" s="3">
        <f>$B130*('AEO Table 3'!D$49/'AEO Table 3'!$D$49)</f>
        <v>0</v>
      </c>
      <c r="F130" s="3">
        <f>$B130*('AEO Table 3'!E$49/'AEO Table 3'!$D$49)</f>
        <v>0</v>
      </c>
      <c r="G130" s="3">
        <f>$B130*('AEO Table 3'!F$49/'AEO Table 3'!$D$49)</f>
        <v>0</v>
      </c>
      <c r="H130" s="3">
        <f>$B130*('AEO Table 3'!G$49/'AEO Table 3'!$D$49)</f>
        <v>0</v>
      </c>
      <c r="I130" s="3">
        <f>$B130*('AEO Table 3'!H$49/'AEO Table 3'!$D$49)</f>
        <v>0</v>
      </c>
      <c r="J130" s="3">
        <f>$B130*('AEO Table 3'!I$49/'AEO Table 3'!$D$49)</f>
        <v>0</v>
      </c>
      <c r="K130" s="3">
        <f>$B130*('AEO Table 3'!J$49/'AEO Table 3'!$D$49)</f>
        <v>0</v>
      </c>
      <c r="L130" s="3">
        <f>$B130*('AEO Table 3'!K$49/'AEO Table 3'!$D$49)</f>
        <v>0</v>
      </c>
      <c r="M130" s="3">
        <f>$B130*('AEO Table 3'!L$49/'AEO Table 3'!$D$49)</f>
        <v>0</v>
      </c>
      <c r="N130" s="3">
        <f>$B130*('AEO Table 3'!M$49/'AEO Table 3'!$D$49)</f>
        <v>0</v>
      </c>
      <c r="O130" s="3">
        <f>$B130*('AEO Table 3'!N$49/'AEO Table 3'!$D$49)</f>
        <v>0</v>
      </c>
      <c r="P130" s="3">
        <f>$B130*('AEO Table 3'!O$49/'AEO Table 3'!$D$49)</f>
        <v>0</v>
      </c>
      <c r="Q130" s="3">
        <f>$B130*('AEO Table 3'!P$49/'AEO Table 3'!$D$49)</f>
        <v>0</v>
      </c>
      <c r="R130" s="3">
        <f>$B130*('AEO Table 3'!Q$49/'AEO Table 3'!$D$49)</f>
        <v>0</v>
      </c>
      <c r="S130" s="3">
        <f>$B130*('AEO Table 3'!R$49/'AEO Table 3'!$D$49)</f>
        <v>0</v>
      </c>
      <c r="T130" s="3">
        <f>$B130*('AEO Table 3'!S$49/'AEO Table 3'!$D$49)</f>
        <v>0</v>
      </c>
      <c r="U130" s="3">
        <f>$B130*('AEO Table 3'!T$49/'AEO Table 3'!$D$49)</f>
        <v>0</v>
      </c>
      <c r="V130" s="3">
        <f>$B130*('AEO Table 3'!U$49/'AEO Table 3'!$D$49)</f>
        <v>0</v>
      </c>
      <c r="W130" s="3">
        <f>$B130*('AEO Table 3'!V$49/'AEO Table 3'!$D$49)</f>
        <v>0</v>
      </c>
      <c r="X130" s="3">
        <f>$B130*('AEO Table 3'!W$49/'AEO Table 3'!$D$49)</f>
        <v>0</v>
      </c>
      <c r="Y130" s="3">
        <f>$B130*('AEO Table 3'!X$49/'AEO Table 3'!$D$49)</f>
        <v>0</v>
      </c>
      <c r="Z130" s="3">
        <f>$B130*('AEO Table 3'!Y$49/'AEO Table 3'!$D$49)</f>
        <v>0</v>
      </c>
      <c r="AA130" s="3">
        <f>$B130*('AEO Table 3'!Z$49/'AEO Table 3'!$D$49)</f>
        <v>0</v>
      </c>
      <c r="AB130" s="3">
        <f>$B130*('AEO Table 3'!AA$49/'AEO Table 3'!$D$49)</f>
        <v>0</v>
      </c>
      <c r="AC130" s="3">
        <f>$B130*('AEO Table 3'!AB$49/'AEO Table 3'!$D$49)</f>
        <v>0</v>
      </c>
      <c r="AD130" s="3">
        <f>$B130*('AEO Table 3'!AC$49/'AEO Table 3'!$D$49)</f>
        <v>0</v>
      </c>
      <c r="AE130" s="3">
        <f>$B130*('AEO Table 3'!AD$49/'AEO Table 3'!$D$49)</f>
        <v>0</v>
      </c>
      <c r="AF130" s="3">
        <f>$B130*('AEO Table 3'!AE$49/'AEO Table 3'!$D$49)</f>
        <v>0</v>
      </c>
      <c r="AG130" s="3">
        <f>$B130*('AEO Table 3'!AF$49/'AEO Table 3'!$D$49)</f>
        <v>0</v>
      </c>
      <c r="AH130" s="3">
        <f>$B130*('AEO Table 3'!AG$49/'AEO Table 3'!$D$49)</f>
        <v>0</v>
      </c>
      <c r="AI130" s="3">
        <f>$B130*('AEO Table 3'!AH$49/'AEO Table 3'!$D$49)</f>
        <v>0</v>
      </c>
    </row>
    <row r="131" spans="1:35">
      <c r="A131" s="1" t="s">
        <v>1423</v>
      </c>
      <c r="B131" s="7">
        <f>'Start Year Prices'!D11</f>
        <v>1.3092837153855812E-5</v>
      </c>
      <c r="C131" s="181">
        <f t="shared" si="89"/>
        <v>1.3092837153855812E-5</v>
      </c>
      <c r="D131" s="3">
        <f>$B131*('AEO Table 3'!C$17/'AEO Table 3'!$D$17)</f>
        <v>1.3455502596145714E-5</v>
      </c>
      <c r="E131" s="3">
        <f>$B131*('AEO Table 3'!D$17/'AEO Table 3'!$D$17)</f>
        <v>1.3092837153855812E-5</v>
      </c>
      <c r="F131" s="3">
        <f>$B131*('AEO Table 3'!E$17/'AEO Table 3'!$D$17)</f>
        <v>1.3295683926662029E-5</v>
      </c>
      <c r="G131" s="3">
        <f>$B131*('AEO Table 3'!F$17/'AEO Table 3'!$D$17)</f>
        <v>1.3652202497048713E-5</v>
      </c>
      <c r="H131" s="3">
        <f>$B131*('AEO Table 3'!G$17/'AEO Table 3'!$D$17)</f>
        <v>1.3898077373177458E-5</v>
      </c>
      <c r="I131" s="3">
        <f>$B131*('AEO Table 3'!H$17/'AEO Table 3'!$D$17)</f>
        <v>1.4303770918789895E-5</v>
      </c>
      <c r="J131" s="3">
        <f>$B131*('AEO Table 3'!I$17/'AEO Table 3'!$D$17)</f>
        <v>1.4574233282531516E-5</v>
      </c>
      <c r="K131" s="3">
        <f>$B131*('AEO Table 3'!J$17/'AEO Table 3'!$D$17)</f>
        <v>1.4795520671047389E-5</v>
      </c>
      <c r="L131" s="3">
        <f>$B131*('AEO Table 3'!K$17/'AEO Table 3'!$D$17)</f>
        <v>1.4813961286757047E-5</v>
      </c>
      <c r="M131" s="3">
        <f>$B131*('AEO Table 3'!L$17/'AEO Table 3'!$D$17)</f>
        <v>1.5022954931466481E-5</v>
      </c>
      <c r="N131" s="3">
        <f>$B131*('AEO Table 3'!M$17/'AEO Table 3'!$D$17)</f>
        <v>1.5145892369530856E-5</v>
      </c>
      <c r="O131" s="3">
        <f>$B131*('AEO Table 3'!N$17/'AEO Table 3'!$D$17)</f>
        <v>1.5219654832369481E-5</v>
      </c>
      <c r="P131" s="3">
        <f>$B131*('AEO Table 3'!O$17/'AEO Table 3'!$D$17)</f>
        <v>1.5385620373756383E-5</v>
      </c>
      <c r="Q131" s="3">
        <f>$B131*('AEO Table 3'!P$17/'AEO Table 3'!$D$17)</f>
        <v>1.5490117196111101E-5</v>
      </c>
      <c r="R131" s="3">
        <f>$B131*('AEO Table 3'!Q$17/'AEO Table 3'!$D$17)</f>
        <v>1.5686817097014099E-5</v>
      </c>
      <c r="S131" s="3">
        <f>$B131*('AEO Table 3'!R$17/'AEO Table 3'!$D$17)</f>
        <v>1.582204827888491E-5</v>
      </c>
      <c r="T131" s="3">
        <f>$B131*('AEO Table 3'!S$17/'AEO Table 3'!$D$17)</f>
        <v>1.5951132588852502E-5</v>
      </c>
      <c r="U131" s="3">
        <f>$B131*('AEO Table 3'!T$17/'AEO Table 3'!$D$17)</f>
        <v>1.6098657514529752E-5</v>
      </c>
      <c r="V131" s="3">
        <f>$B131*('AEO Table 3'!U$17/'AEO Table 3'!$D$17)</f>
        <v>1.619700746498125E-5</v>
      </c>
      <c r="W131" s="3">
        <f>$B131*('AEO Table 3'!V$17/'AEO Table 3'!$D$17)</f>
        <v>1.6326091774948842E-5</v>
      </c>
      <c r="X131" s="3">
        <f>$B131*('AEO Table 3'!W$17/'AEO Table 3'!$D$17)</f>
        <v>1.6461322956819657E-5</v>
      </c>
      <c r="Y131" s="3">
        <f>$B131*('AEO Table 3'!X$17/'AEO Table 3'!$D$17)</f>
        <v>1.6467469828722873E-5</v>
      </c>
      <c r="Z131" s="3">
        <f>$B131*('AEO Table 3'!Y$17/'AEO Table 3'!$D$17)</f>
        <v>1.658426039488403E-5</v>
      </c>
      <c r="AA131" s="3">
        <f>$B131*('AEO Table 3'!Z$17/'AEO Table 3'!$D$17)</f>
        <v>1.681169465530312E-5</v>
      </c>
      <c r="AB131" s="3">
        <f>$B131*('AEO Table 3'!AA$17/'AEO Table 3'!$D$17)</f>
        <v>1.6910044605754619E-5</v>
      </c>
      <c r="AC131" s="3">
        <f>$B131*('AEO Table 3'!AB$17/'AEO Table 3'!$D$17)</f>
        <v>1.7032982043818991E-5</v>
      </c>
      <c r="AD131" s="3">
        <f>$B131*('AEO Table 3'!AC$17/'AEO Table 3'!$D$17)</f>
        <v>1.7248122560431647E-5</v>
      </c>
      <c r="AE131" s="3">
        <f>$B131*('AEO Table 3'!AD$17/'AEO Table 3'!$D$17)</f>
        <v>1.727885691994774E-5</v>
      </c>
      <c r="AF131" s="3">
        <f>$B131*('AEO Table 3'!AE$17/'AEO Table 3'!$D$17)</f>
        <v>1.7432528717528206E-5</v>
      </c>
      <c r="AG131" s="3">
        <f>$B131*('AEO Table 3'!AF$17/'AEO Table 3'!$D$17)</f>
        <v>1.759849425891511E-5</v>
      </c>
      <c r="AH131" s="3">
        <f>$B131*('AEO Table 3'!AG$17/'AEO Table 3'!$D$17)</f>
        <v>1.7709137953173047E-5</v>
      </c>
      <c r="AI131" s="3">
        <f>$B131*('AEO Table 3'!AH$17/'AEO Table 3'!$D$17)</f>
        <v>1.7789047287914895E-5</v>
      </c>
    </row>
    <row r="132" spans="1:35">
      <c r="A132" s="1" t="s">
        <v>1424</v>
      </c>
      <c r="B132" s="7">
        <f>'Start Year Prices'!E11</f>
        <v>1.3092837153855812E-5</v>
      </c>
      <c r="C132" s="181">
        <f t="shared" si="89"/>
        <v>1.3092837153855812E-5</v>
      </c>
      <c r="D132" s="3">
        <f>$B132*('AEO Table 3'!C$23/'AEO Table 3'!$D$23)</f>
        <v>1.3454145569233498E-5</v>
      </c>
      <c r="E132" s="3">
        <f>$B132*('AEO Table 3'!D$23/'AEO Table 3'!$D$23)</f>
        <v>1.3092837153855812E-5</v>
      </c>
      <c r="F132" s="3">
        <f>$B132*('AEO Table 3'!E$23/'AEO Table 3'!$D$23)</f>
        <v>1.2694785509795651E-5</v>
      </c>
      <c r="G132" s="3">
        <f>$B132*('AEO Table 3'!F$23/'AEO Table 3'!$D$23)</f>
        <v>1.2443706780465393E-5</v>
      </c>
      <c r="H132" s="3">
        <f>$B132*('AEO Table 3'!G$23/'AEO Table 3'!$D$23)</f>
        <v>1.2088522236534785E-5</v>
      </c>
      <c r="I132" s="3">
        <f>$B132*('AEO Table 3'!H$23/'AEO Table 3'!$D$23)</f>
        <v>1.1886434478781165E-5</v>
      </c>
      <c r="J132" s="3">
        <f>$B132*('AEO Table 3'!I$23/'AEO Table 3'!$D$23)</f>
        <v>1.1537373806297639E-5</v>
      </c>
      <c r="K132" s="3">
        <f>$B132*('AEO Table 3'!J$23/'AEO Table 3'!$D$23)</f>
        <v>1.1770080921286655E-5</v>
      </c>
      <c r="L132" s="3">
        <f>$B132*('AEO Table 3'!K$23/'AEO Table 3'!$D$23)</f>
        <v>1.1794576407074976E-5</v>
      </c>
      <c r="M132" s="3">
        <f>$B132*('AEO Table 3'!L$23/'AEO Table 3'!$D$23)</f>
        <v>1.2002788036275677E-5</v>
      </c>
      <c r="N132" s="3">
        <f>$B132*('AEO Table 3'!M$23/'AEO Table 3'!$D$23)</f>
        <v>1.2131389336664341E-5</v>
      </c>
      <c r="O132" s="3">
        <f>$B132*('AEO Table 3'!N$23/'AEO Table 3'!$D$23)</f>
        <v>1.2388591937441679E-5</v>
      </c>
      <c r="P132" s="3">
        <f>$B132*('AEO Table 3'!O$23/'AEO Table 3'!$D$23)</f>
        <v>1.2553936466512824E-5</v>
      </c>
      <c r="Q132" s="3">
        <f>$B132*('AEO Table 3'!P$23/'AEO Table 3'!$D$23)</f>
        <v>1.2658042281113176E-5</v>
      </c>
      <c r="R132" s="3">
        <f>$B132*('AEO Table 3'!Q$23/'AEO Table 3'!$D$23)</f>
        <v>1.2896873267549271E-5</v>
      </c>
      <c r="S132" s="3">
        <f>$B132*('AEO Table 3'!R$23/'AEO Table 3'!$D$23)</f>
        <v>1.3025474567937939E-5</v>
      </c>
      <c r="T132" s="3">
        <f>$B132*('AEO Table 3'!S$23/'AEO Table 3'!$D$23)</f>
        <v>1.3160199739773687E-5</v>
      </c>
      <c r="U132" s="3">
        <f>$B132*('AEO Table 3'!T$23/'AEO Table 3'!$D$23)</f>
        <v>1.3319420397397752E-5</v>
      </c>
      <c r="V132" s="3">
        <f>$B132*('AEO Table 3'!U$23/'AEO Table 3'!$D$23)</f>
        <v>1.3411278469103942E-5</v>
      </c>
      <c r="W132" s="3">
        <f>$B132*('AEO Table 3'!V$23/'AEO Table 3'!$D$23)</f>
        <v>1.3539879769492612E-5</v>
      </c>
      <c r="X132" s="3">
        <f>$B132*('AEO Table 3'!W$23/'AEO Table 3'!$D$23)</f>
        <v>1.3686852684222516E-5</v>
      </c>
      <c r="Y132" s="3">
        <f>$B132*('AEO Table 3'!X$23/'AEO Table 3'!$D$23)</f>
        <v>1.3692976555669597E-5</v>
      </c>
      <c r="Z132" s="3">
        <f>$B132*('AEO Table 3'!Y$23/'AEO Table 3'!$D$23)</f>
        <v>1.3815453984611184E-5</v>
      </c>
      <c r="AA132" s="3">
        <f>$B132*('AEO Table 3'!Z$23/'AEO Table 3'!$D$23)</f>
        <v>1.4042037228153124E-5</v>
      </c>
      <c r="AB132" s="3">
        <f>$B132*('AEO Table 3'!AA$23/'AEO Table 3'!$D$23)</f>
        <v>1.4146143042753476E-5</v>
      </c>
      <c r="AC132" s="3">
        <f>$B132*('AEO Table 3'!AB$23/'AEO Table 3'!$D$23)</f>
        <v>1.4268620471695063E-5</v>
      </c>
      <c r="AD132" s="3">
        <f>$B132*('AEO Table 3'!AC$23/'AEO Table 3'!$D$23)</f>
        <v>1.4495203715237002E-5</v>
      </c>
      <c r="AE132" s="3">
        <f>$B132*('AEO Table 3'!AD$23/'AEO Table 3'!$D$23)</f>
        <v>1.4525823072472397E-5</v>
      </c>
      <c r="AF132" s="3">
        <f>$B132*('AEO Table 3'!AE$23/'AEO Table 3'!$D$23)</f>
        <v>1.4691167601543542E-5</v>
      </c>
      <c r="AG132" s="3">
        <f>$B132*('AEO Table 3'!AF$23/'AEO Table 3'!$D$23)</f>
        <v>1.4856512130614688E-5</v>
      </c>
      <c r="AH132" s="3">
        <f>$B132*('AEO Table 3'!AG$23/'AEO Table 3'!$D$23)</f>
        <v>1.4972865688109196E-5</v>
      </c>
      <c r="AI132" s="3">
        <f>$B132*('AEO Table 3'!AH$23/'AEO Table 3'!$D$23)</f>
        <v>1.5064723759815389E-5</v>
      </c>
    </row>
    <row r="133" spans="1:35">
      <c r="A133" s="1" t="s">
        <v>1425</v>
      </c>
      <c r="B133">
        <v>0</v>
      </c>
      <c r="C133" s="181">
        <f t="shared" si="89"/>
        <v>0</v>
      </c>
      <c r="D133" s="3">
        <f>$B133*('AEO Table 3'!C$30/'AEO Table 3'!$D$30)</f>
        <v>0</v>
      </c>
      <c r="E133" s="3">
        <f>$B133*('AEO Table 3'!D$30/'AEO Table 3'!$D$30)</f>
        <v>0</v>
      </c>
      <c r="F133" s="3">
        <f>$B133*('AEO Table 3'!E$30/'AEO Table 3'!$D$30)</f>
        <v>0</v>
      </c>
      <c r="G133" s="3">
        <f>$B133*('AEO Table 3'!F$30/'AEO Table 3'!$D$30)</f>
        <v>0</v>
      </c>
      <c r="H133" s="3">
        <f>$B133*('AEO Table 3'!G$30/'AEO Table 3'!$D$30)</f>
        <v>0</v>
      </c>
      <c r="I133" s="3">
        <f>$B133*('AEO Table 3'!H$30/'AEO Table 3'!$D$30)</f>
        <v>0</v>
      </c>
      <c r="J133" s="3">
        <f>$B133*('AEO Table 3'!I$30/'AEO Table 3'!$D$30)</f>
        <v>0</v>
      </c>
      <c r="K133" s="3">
        <f>$B133*('AEO Table 3'!J$30/'AEO Table 3'!$D$30)</f>
        <v>0</v>
      </c>
      <c r="L133" s="3">
        <f>$B133*('AEO Table 3'!K$30/'AEO Table 3'!$D$30)</f>
        <v>0</v>
      </c>
      <c r="M133" s="3">
        <f>$B133*('AEO Table 3'!L$30/'AEO Table 3'!$D$30)</f>
        <v>0</v>
      </c>
      <c r="N133" s="3">
        <f>$B133*('AEO Table 3'!M$30/'AEO Table 3'!$D$30)</f>
        <v>0</v>
      </c>
      <c r="O133" s="3">
        <f>$B133*('AEO Table 3'!N$30/'AEO Table 3'!$D$30)</f>
        <v>0</v>
      </c>
      <c r="P133" s="3">
        <f>$B133*('AEO Table 3'!O$30/'AEO Table 3'!$D$30)</f>
        <v>0</v>
      </c>
      <c r="Q133" s="3">
        <f>$B133*('AEO Table 3'!P$30/'AEO Table 3'!$D$30)</f>
        <v>0</v>
      </c>
      <c r="R133" s="3">
        <f>$B133*('AEO Table 3'!Q$30/'AEO Table 3'!$D$30)</f>
        <v>0</v>
      </c>
      <c r="S133" s="3">
        <f>$B133*('AEO Table 3'!R$30/'AEO Table 3'!$D$30)</f>
        <v>0</v>
      </c>
      <c r="T133" s="3">
        <f>$B133*('AEO Table 3'!S$30/'AEO Table 3'!$D$30)</f>
        <v>0</v>
      </c>
      <c r="U133" s="3">
        <f>$B133*('AEO Table 3'!T$30/'AEO Table 3'!$D$30)</f>
        <v>0</v>
      </c>
      <c r="V133" s="3">
        <f>$B133*('AEO Table 3'!U$30/'AEO Table 3'!$D$30)</f>
        <v>0</v>
      </c>
      <c r="W133" s="3">
        <f>$B133*('AEO Table 3'!V$30/'AEO Table 3'!$D$30)</f>
        <v>0</v>
      </c>
      <c r="X133" s="3">
        <f>$B133*('AEO Table 3'!W$30/'AEO Table 3'!$D$30)</f>
        <v>0</v>
      </c>
      <c r="Y133" s="3">
        <f>$B133*('AEO Table 3'!X$30/'AEO Table 3'!$D$30)</f>
        <v>0</v>
      </c>
      <c r="Z133" s="3">
        <f>$B133*('AEO Table 3'!Y$30/'AEO Table 3'!$D$30)</f>
        <v>0</v>
      </c>
      <c r="AA133" s="3">
        <f>$B133*('AEO Table 3'!Z$30/'AEO Table 3'!$D$30)</f>
        <v>0</v>
      </c>
      <c r="AB133" s="3">
        <f>$B133*('AEO Table 3'!AA$30/'AEO Table 3'!$D$30)</f>
        <v>0</v>
      </c>
      <c r="AC133" s="3">
        <f>$B133*('AEO Table 3'!AB$30/'AEO Table 3'!$D$30)</f>
        <v>0</v>
      </c>
      <c r="AD133" s="3">
        <f>$B133*('AEO Table 3'!AC$30/'AEO Table 3'!$D$30)</f>
        <v>0</v>
      </c>
      <c r="AE133" s="3">
        <f>$B133*('AEO Table 3'!AD$30/'AEO Table 3'!$D$30)</f>
        <v>0</v>
      </c>
      <c r="AF133" s="3">
        <f>$B133*('AEO Table 3'!AE$30/'AEO Table 3'!$D$30)</f>
        <v>0</v>
      </c>
      <c r="AG133" s="3">
        <f>$B133*('AEO Table 3'!AF$30/'AEO Table 3'!$D$30)</f>
        <v>0</v>
      </c>
      <c r="AH133" s="3">
        <f>$B133*('AEO Table 3'!AG$30/'AEO Table 3'!$D$30)</f>
        <v>0</v>
      </c>
      <c r="AI133" s="3">
        <f>$B133*('AEO Table 3'!AH$30/'AEO Table 3'!$D$30)</f>
        <v>0</v>
      </c>
    </row>
    <row r="134" spans="1:35">
      <c r="A134" s="1" t="s">
        <v>1426</v>
      </c>
      <c r="B134">
        <f t="shared" ref="B134" si="90">B130</f>
        <v>0</v>
      </c>
      <c r="C134" s="181">
        <f t="shared" si="89"/>
        <v>0</v>
      </c>
      <c r="D134">
        <v>0</v>
      </c>
      <c r="E134">
        <v>0</v>
      </c>
      <c r="F134">
        <v>0</v>
      </c>
      <c r="G134">
        <v>0</v>
      </c>
      <c r="H134">
        <v>0</v>
      </c>
      <c r="I134">
        <v>0</v>
      </c>
      <c r="J134">
        <v>0</v>
      </c>
      <c r="K134">
        <v>0</v>
      </c>
      <c r="L134">
        <v>0</v>
      </c>
      <c r="M134">
        <v>0</v>
      </c>
      <c r="N134">
        <v>0</v>
      </c>
      <c r="O134">
        <v>0</v>
      </c>
      <c r="P134">
        <v>0</v>
      </c>
      <c r="Q134">
        <v>0</v>
      </c>
      <c r="R134">
        <v>0</v>
      </c>
      <c r="S134">
        <v>0</v>
      </c>
      <c r="T134">
        <v>0</v>
      </c>
      <c r="U134">
        <v>0</v>
      </c>
      <c r="V134">
        <v>0</v>
      </c>
      <c r="W134">
        <v>0</v>
      </c>
      <c r="X134">
        <v>0</v>
      </c>
      <c r="Y134">
        <v>0</v>
      </c>
      <c r="Z134">
        <v>0</v>
      </c>
      <c r="AA134">
        <v>0</v>
      </c>
      <c r="AB134">
        <v>0</v>
      </c>
      <c r="AC134">
        <v>0</v>
      </c>
      <c r="AD134">
        <v>0</v>
      </c>
      <c r="AE134">
        <v>0</v>
      </c>
      <c r="AF134">
        <v>0</v>
      </c>
      <c r="AG134">
        <v>0</v>
      </c>
      <c r="AH134">
        <v>0</v>
      </c>
      <c r="AI134">
        <v>0</v>
      </c>
    </row>
    <row r="135" spans="1:35">
      <c r="A135" s="1" t="s">
        <v>1427</v>
      </c>
      <c r="B135">
        <v>0</v>
      </c>
      <c r="C135" s="181">
        <f t="shared" si="89"/>
        <v>0</v>
      </c>
      <c r="D135">
        <v>0</v>
      </c>
      <c r="E135">
        <v>0</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c r="AD135">
        <v>0</v>
      </c>
      <c r="AE135">
        <v>0</v>
      </c>
      <c r="AF135">
        <v>0</v>
      </c>
      <c r="AG135">
        <v>0</v>
      </c>
      <c r="AH135">
        <v>0</v>
      </c>
      <c r="AI135">
        <v>0</v>
      </c>
    </row>
    <row r="136" spans="1:35">
      <c r="A136" s="1" t="s">
        <v>1428</v>
      </c>
      <c r="B136">
        <f>B133</f>
        <v>0</v>
      </c>
      <c r="C136" s="181">
        <f t="shared" si="89"/>
        <v>0</v>
      </c>
      <c r="D136" s="3">
        <f t="shared" ref="D136" si="91">D133</f>
        <v>0</v>
      </c>
      <c r="E136" s="3">
        <f t="shared" ref="E136:F136" si="92">E133</f>
        <v>0</v>
      </c>
      <c r="F136" s="3">
        <f t="shared" si="92"/>
        <v>0</v>
      </c>
      <c r="G136" s="3">
        <f t="shared" ref="G136:AI136" si="93">G133</f>
        <v>0</v>
      </c>
      <c r="H136" s="3">
        <f t="shared" si="93"/>
        <v>0</v>
      </c>
      <c r="I136" s="3">
        <f t="shared" si="93"/>
        <v>0</v>
      </c>
      <c r="J136" s="3">
        <f t="shared" si="93"/>
        <v>0</v>
      </c>
      <c r="K136" s="3">
        <f t="shared" si="93"/>
        <v>0</v>
      </c>
      <c r="L136" s="3">
        <f t="shared" si="93"/>
        <v>0</v>
      </c>
      <c r="M136" s="3">
        <f t="shared" si="93"/>
        <v>0</v>
      </c>
      <c r="N136" s="3">
        <f t="shared" si="93"/>
        <v>0</v>
      </c>
      <c r="O136" s="3">
        <f t="shared" si="93"/>
        <v>0</v>
      </c>
      <c r="P136" s="3">
        <f t="shared" si="93"/>
        <v>0</v>
      </c>
      <c r="Q136" s="3">
        <f t="shared" si="93"/>
        <v>0</v>
      </c>
      <c r="R136" s="3">
        <f t="shared" si="93"/>
        <v>0</v>
      </c>
      <c r="S136" s="3">
        <f t="shared" si="93"/>
        <v>0</v>
      </c>
      <c r="T136" s="3">
        <f t="shared" si="93"/>
        <v>0</v>
      </c>
      <c r="U136" s="3">
        <f t="shared" si="93"/>
        <v>0</v>
      </c>
      <c r="V136" s="3">
        <f t="shared" si="93"/>
        <v>0</v>
      </c>
      <c r="W136" s="3">
        <f t="shared" si="93"/>
        <v>0</v>
      </c>
      <c r="X136" s="3">
        <f t="shared" si="93"/>
        <v>0</v>
      </c>
      <c r="Y136" s="3">
        <f t="shared" si="93"/>
        <v>0</v>
      </c>
      <c r="Z136" s="3">
        <f t="shared" si="93"/>
        <v>0</v>
      </c>
      <c r="AA136" s="3">
        <f t="shared" si="93"/>
        <v>0</v>
      </c>
      <c r="AB136" s="3">
        <f t="shared" si="93"/>
        <v>0</v>
      </c>
      <c r="AC136" s="3">
        <f t="shared" si="93"/>
        <v>0</v>
      </c>
      <c r="AD136" s="3">
        <f t="shared" si="93"/>
        <v>0</v>
      </c>
      <c r="AE136" s="3">
        <f t="shared" si="93"/>
        <v>0</v>
      </c>
      <c r="AF136" s="3">
        <f t="shared" si="93"/>
        <v>0</v>
      </c>
      <c r="AG136" s="3">
        <f t="shared" si="93"/>
        <v>0</v>
      </c>
      <c r="AH136" s="3">
        <f t="shared" si="93"/>
        <v>0</v>
      </c>
      <c r="AI136" s="3">
        <f t="shared" si="93"/>
        <v>0</v>
      </c>
    </row>
    <row r="137" spans="1:35" s="179" customFormat="1">
      <c r="A137" s="179" t="s">
        <v>1433</v>
      </c>
      <c r="C137" s="183"/>
    </row>
    <row r="138" spans="1:35">
      <c r="A138" s="1" t="s">
        <v>1420</v>
      </c>
      <c r="B138" s="1">
        <v>2017</v>
      </c>
      <c r="C138" s="184">
        <v>2018</v>
      </c>
      <c r="D138" s="1">
        <v>2019</v>
      </c>
      <c r="E138" s="1">
        <v>2020</v>
      </c>
      <c r="F138" s="1">
        <v>2021</v>
      </c>
      <c r="G138" s="1">
        <v>2022</v>
      </c>
      <c r="H138" s="1">
        <v>2023</v>
      </c>
      <c r="I138" s="1">
        <v>2024</v>
      </c>
      <c r="J138" s="1">
        <v>2025</v>
      </c>
      <c r="K138" s="1">
        <v>2026</v>
      </c>
      <c r="L138" s="1">
        <v>2027</v>
      </c>
      <c r="M138" s="1">
        <v>2028</v>
      </c>
      <c r="N138" s="1">
        <v>2029</v>
      </c>
      <c r="O138" s="1">
        <v>2030</v>
      </c>
      <c r="P138" s="1">
        <v>2031</v>
      </c>
      <c r="Q138" s="1">
        <v>2032</v>
      </c>
      <c r="R138" s="1">
        <v>2033</v>
      </c>
      <c r="S138" s="1">
        <v>2034</v>
      </c>
      <c r="T138" s="1">
        <v>2035</v>
      </c>
      <c r="U138" s="1">
        <v>2036</v>
      </c>
      <c r="V138" s="1">
        <v>2037</v>
      </c>
      <c r="W138" s="1">
        <v>2038</v>
      </c>
      <c r="X138" s="1">
        <v>2039</v>
      </c>
      <c r="Y138" s="1">
        <v>2040</v>
      </c>
      <c r="Z138" s="1">
        <v>2041</v>
      </c>
      <c r="AA138" s="1">
        <v>2042</v>
      </c>
      <c r="AB138" s="1">
        <v>2043</v>
      </c>
      <c r="AC138" s="1">
        <v>2044</v>
      </c>
      <c r="AD138" s="1">
        <v>2045</v>
      </c>
      <c r="AE138" s="1">
        <v>2046</v>
      </c>
      <c r="AF138" s="1">
        <v>2047</v>
      </c>
      <c r="AG138" s="1">
        <v>2048</v>
      </c>
      <c r="AH138" s="1">
        <v>2049</v>
      </c>
      <c r="AI138" s="1">
        <v>2050</v>
      </c>
    </row>
    <row r="139" spans="1:35">
      <c r="A139" s="1" t="s">
        <v>1421</v>
      </c>
      <c r="B139">
        <v>0</v>
      </c>
      <c r="C139" s="181">
        <v>0</v>
      </c>
      <c r="D139">
        <v>0</v>
      </c>
      <c r="E139">
        <v>0</v>
      </c>
      <c r="F139">
        <v>0</v>
      </c>
      <c r="G139">
        <v>0</v>
      </c>
      <c r="H139">
        <v>0</v>
      </c>
      <c r="I139">
        <v>0</v>
      </c>
      <c r="J139">
        <v>0</v>
      </c>
      <c r="K139">
        <v>0</v>
      </c>
      <c r="L139">
        <v>0</v>
      </c>
      <c r="M139">
        <v>0</v>
      </c>
      <c r="N139">
        <v>0</v>
      </c>
      <c r="O139">
        <v>0</v>
      </c>
      <c r="P139">
        <v>0</v>
      </c>
      <c r="Q139">
        <v>0</v>
      </c>
      <c r="R139">
        <v>0</v>
      </c>
      <c r="S139">
        <v>0</v>
      </c>
      <c r="T139">
        <v>0</v>
      </c>
      <c r="U139">
        <v>0</v>
      </c>
      <c r="V139">
        <v>0</v>
      </c>
      <c r="W139">
        <v>0</v>
      </c>
      <c r="X139">
        <v>0</v>
      </c>
      <c r="Y139">
        <v>0</v>
      </c>
      <c r="Z139">
        <v>0</v>
      </c>
      <c r="AA139">
        <v>0</v>
      </c>
      <c r="AB139">
        <v>0</v>
      </c>
      <c r="AC139">
        <v>0</v>
      </c>
      <c r="AD139">
        <v>0</v>
      </c>
      <c r="AE139">
        <v>0</v>
      </c>
      <c r="AF139">
        <v>0</v>
      </c>
      <c r="AG139">
        <v>0</v>
      </c>
      <c r="AH139">
        <v>0</v>
      </c>
      <c r="AI139">
        <v>0</v>
      </c>
    </row>
    <row r="140" spans="1:35">
      <c r="A140" s="1" t="s">
        <v>1422</v>
      </c>
      <c r="B140">
        <v>0</v>
      </c>
      <c r="C140" s="181">
        <v>0</v>
      </c>
      <c r="D140">
        <v>0</v>
      </c>
      <c r="E140">
        <v>0</v>
      </c>
      <c r="F140">
        <v>0</v>
      </c>
      <c r="G140">
        <v>0</v>
      </c>
      <c r="H140">
        <v>0</v>
      </c>
      <c r="I140">
        <v>0</v>
      </c>
      <c r="J140">
        <v>0</v>
      </c>
      <c r="K140">
        <v>0</v>
      </c>
      <c r="L140">
        <v>0</v>
      </c>
      <c r="M140">
        <v>0</v>
      </c>
      <c r="N140">
        <v>0</v>
      </c>
      <c r="O140">
        <v>0</v>
      </c>
      <c r="P140">
        <v>0</v>
      </c>
      <c r="Q140">
        <v>0</v>
      </c>
      <c r="R140">
        <v>0</v>
      </c>
      <c r="S140">
        <v>0</v>
      </c>
      <c r="T140">
        <v>0</v>
      </c>
      <c r="U140">
        <v>0</v>
      </c>
      <c r="V140">
        <v>0</v>
      </c>
      <c r="W140">
        <v>0</v>
      </c>
      <c r="X140">
        <v>0</v>
      </c>
      <c r="Y140">
        <v>0</v>
      </c>
      <c r="Z140">
        <v>0</v>
      </c>
      <c r="AA140">
        <v>0</v>
      </c>
      <c r="AB140">
        <v>0</v>
      </c>
      <c r="AC140">
        <v>0</v>
      </c>
      <c r="AD140">
        <v>0</v>
      </c>
      <c r="AE140">
        <v>0</v>
      </c>
      <c r="AF140">
        <v>0</v>
      </c>
      <c r="AG140">
        <v>0</v>
      </c>
      <c r="AH140">
        <v>0</v>
      </c>
      <c r="AI140">
        <v>0</v>
      </c>
    </row>
    <row r="141" spans="1:35">
      <c r="A141" s="1" t="s">
        <v>1423</v>
      </c>
      <c r="B141">
        <v>0</v>
      </c>
      <c r="C141" s="181">
        <v>0</v>
      </c>
      <c r="D141">
        <v>0</v>
      </c>
      <c r="E141">
        <v>0</v>
      </c>
      <c r="F141">
        <v>0</v>
      </c>
      <c r="G141">
        <v>0</v>
      </c>
      <c r="H141">
        <v>0</v>
      </c>
      <c r="I141">
        <v>0</v>
      </c>
      <c r="J141">
        <v>0</v>
      </c>
      <c r="K141">
        <v>0</v>
      </c>
      <c r="L141">
        <v>0</v>
      </c>
      <c r="M141">
        <v>0</v>
      </c>
      <c r="N141">
        <v>0</v>
      </c>
      <c r="O141">
        <v>0</v>
      </c>
      <c r="P141">
        <v>0</v>
      </c>
      <c r="Q141">
        <v>0</v>
      </c>
      <c r="R141">
        <v>0</v>
      </c>
      <c r="S141">
        <v>0</v>
      </c>
      <c r="T141">
        <v>0</v>
      </c>
      <c r="U141">
        <v>0</v>
      </c>
      <c r="V141">
        <v>0</v>
      </c>
      <c r="W141">
        <v>0</v>
      </c>
      <c r="X141">
        <v>0</v>
      </c>
      <c r="Y141">
        <v>0</v>
      </c>
      <c r="Z141">
        <v>0</v>
      </c>
      <c r="AA141">
        <v>0</v>
      </c>
      <c r="AB141">
        <v>0</v>
      </c>
      <c r="AC141">
        <v>0</v>
      </c>
      <c r="AD141">
        <v>0</v>
      </c>
      <c r="AE141">
        <v>0</v>
      </c>
      <c r="AF141">
        <v>0</v>
      </c>
      <c r="AG141">
        <v>0</v>
      </c>
      <c r="AH141">
        <v>0</v>
      </c>
      <c r="AI141">
        <v>0</v>
      </c>
    </row>
    <row r="142" spans="1:35">
      <c r="A142" s="1" t="s">
        <v>1424</v>
      </c>
      <c r="B142">
        <v>0</v>
      </c>
      <c r="C142" s="181">
        <v>0</v>
      </c>
      <c r="D142">
        <v>0</v>
      </c>
      <c r="E142">
        <v>0</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c r="AD142">
        <v>0</v>
      </c>
      <c r="AE142">
        <v>0</v>
      </c>
      <c r="AF142">
        <v>0</v>
      </c>
      <c r="AG142">
        <v>0</v>
      </c>
      <c r="AH142">
        <v>0</v>
      </c>
      <c r="AI142">
        <v>0</v>
      </c>
    </row>
    <row r="143" spans="1:35">
      <c r="A143" s="1" t="s">
        <v>1425</v>
      </c>
      <c r="B143">
        <v>0</v>
      </c>
      <c r="C143" s="181">
        <v>0</v>
      </c>
      <c r="D143">
        <v>0</v>
      </c>
      <c r="E143">
        <v>0</v>
      </c>
      <c r="F143">
        <v>0</v>
      </c>
      <c r="G143">
        <v>0</v>
      </c>
      <c r="H143">
        <v>0</v>
      </c>
      <c r="I143">
        <v>0</v>
      </c>
      <c r="J143">
        <v>0</v>
      </c>
      <c r="K143">
        <v>0</v>
      </c>
      <c r="L143">
        <v>0</v>
      </c>
      <c r="M143">
        <v>0</v>
      </c>
      <c r="N143">
        <v>0</v>
      </c>
      <c r="O143">
        <v>0</v>
      </c>
      <c r="P143">
        <v>0</v>
      </c>
      <c r="Q143">
        <v>0</v>
      </c>
      <c r="R143">
        <v>0</v>
      </c>
      <c r="S143">
        <v>0</v>
      </c>
      <c r="T143">
        <v>0</v>
      </c>
      <c r="U143">
        <v>0</v>
      </c>
      <c r="V143">
        <v>0</v>
      </c>
      <c r="W143">
        <v>0</v>
      </c>
      <c r="X143">
        <v>0</v>
      </c>
      <c r="Y143">
        <v>0</v>
      </c>
      <c r="Z143">
        <v>0</v>
      </c>
      <c r="AA143">
        <v>0</v>
      </c>
      <c r="AB143">
        <v>0</v>
      </c>
      <c r="AC143">
        <v>0</v>
      </c>
      <c r="AD143">
        <v>0</v>
      </c>
      <c r="AE143">
        <v>0</v>
      </c>
      <c r="AF143">
        <v>0</v>
      </c>
      <c r="AG143">
        <v>0</v>
      </c>
      <c r="AH143">
        <v>0</v>
      </c>
      <c r="AI143">
        <v>0</v>
      </c>
    </row>
    <row r="144" spans="1:35">
      <c r="A144" s="1" t="s">
        <v>1426</v>
      </c>
      <c r="B144">
        <v>0</v>
      </c>
      <c r="C144" s="181">
        <v>0</v>
      </c>
      <c r="D144">
        <v>0</v>
      </c>
      <c r="E144">
        <v>0</v>
      </c>
      <c r="F144">
        <v>0</v>
      </c>
      <c r="G144">
        <v>0</v>
      </c>
      <c r="H144">
        <v>0</v>
      </c>
      <c r="I144">
        <v>0</v>
      </c>
      <c r="J144">
        <v>0</v>
      </c>
      <c r="K144">
        <v>0</v>
      </c>
      <c r="L144">
        <v>0</v>
      </c>
      <c r="M144">
        <v>0</v>
      </c>
      <c r="N144">
        <v>0</v>
      </c>
      <c r="O144">
        <v>0</v>
      </c>
      <c r="P144">
        <v>0</v>
      </c>
      <c r="Q144">
        <v>0</v>
      </c>
      <c r="R144">
        <v>0</v>
      </c>
      <c r="S144">
        <v>0</v>
      </c>
      <c r="T144">
        <v>0</v>
      </c>
      <c r="U144">
        <v>0</v>
      </c>
      <c r="V144">
        <v>0</v>
      </c>
      <c r="W144">
        <v>0</v>
      </c>
      <c r="X144">
        <v>0</v>
      </c>
      <c r="Y144">
        <v>0</v>
      </c>
      <c r="Z144">
        <v>0</v>
      </c>
      <c r="AA144">
        <v>0</v>
      </c>
      <c r="AB144">
        <v>0</v>
      </c>
      <c r="AC144">
        <v>0</v>
      </c>
      <c r="AD144">
        <v>0</v>
      </c>
      <c r="AE144">
        <v>0</v>
      </c>
      <c r="AF144">
        <v>0</v>
      </c>
      <c r="AG144">
        <v>0</v>
      </c>
      <c r="AH144">
        <v>0</v>
      </c>
      <c r="AI144">
        <v>0</v>
      </c>
    </row>
    <row r="145" spans="1:35">
      <c r="A145" s="1" t="s">
        <v>1427</v>
      </c>
      <c r="B145">
        <v>0</v>
      </c>
      <c r="C145" s="181">
        <v>0</v>
      </c>
      <c r="D145">
        <v>0</v>
      </c>
      <c r="E145">
        <v>0</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c r="AC145">
        <v>0</v>
      </c>
      <c r="AD145">
        <v>0</v>
      </c>
      <c r="AE145">
        <v>0</v>
      </c>
      <c r="AF145">
        <v>0</v>
      </c>
      <c r="AG145">
        <v>0</v>
      </c>
      <c r="AH145">
        <v>0</v>
      </c>
      <c r="AI145">
        <v>0</v>
      </c>
    </row>
    <row r="146" spans="1:35">
      <c r="A146" s="1" t="s">
        <v>1428</v>
      </c>
      <c r="B146">
        <f>B143</f>
        <v>0</v>
      </c>
      <c r="C146" s="181">
        <f t="shared" ref="C146:D146" si="94">C143</f>
        <v>0</v>
      </c>
      <c r="D146">
        <f t="shared" si="94"/>
        <v>0</v>
      </c>
      <c r="E146">
        <f t="shared" ref="E146:F146" si="95">E143</f>
        <v>0</v>
      </c>
      <c r="F146">
        <f t="shared" si="95"/>
        <v>0</v>
      </c>
      <c r="G146">
        <f t="shared" ref="G146:AI146" si="96">G143</f>
        <v>0</v>
      </c>
      <c r="H146">
        <f t="shared" si="96"/>
        <v>0</v>
      </c>
      <c r="I146">
        <f t="shared" si="96"/>
        <v>0</v>
      </c>
      <c r="J146">
        <f t="shared" si="96"/>
        <v>0</v>
      </c>
      <c r="K146">
        <f t="shared" si="96"/>
        <v>0</v>
      </c>
      <c r="L146">
        <f t="shared" si="96"/>
        <v>0</v>
      </c>
      <c r="M146">
        <f t="shared" si="96"/>
        <v>0</v>
      </c>
      <c r="N146">
        <f t="shared" si="96"/>
        <v>0</v>
      </c>
      <c r="O146">
        <f t="shared" si="96"/>
        <v>0</v>
      </c>
      <c r="P146">
        <f t="shared" si="96"/>
        <v>0</v>
      </c>
      <c r="Q146">
        <f t="shared" si="96"/>
        <v>0</v>
      </c>
      <c r="R146">
        <f t="shared" si="96"/>
        <v>0</v>
      </c>
      <c r="S146">
        <f t="shared" si="96"/>
        <v>0</v>
      </c>
      <c r="T146">
        <f t="shared" si="96"/>
        <v>0</v>
      </c>
      <c r="U146">
        <f t="shared" si="96"/>
        <v>0</v>
      </c>
      <c r="V146">
        <f t="shared" si="96"/>
        <v>0</v>
      </c>
      <c r="W146">
        <f t="shared" si="96"/>
        <v>0</v>
      </c>
      <c r="X146">
        <f t="shared" si="96"/>
        <v>0</v>
      </c>
      <c r="Y146">
        <f t="shared" si="96"/>
        <v>0</v>
      </c>
      <c r="Z146">
        <f t="shared" si="96"/>
        <v>0</v>
      </c>
      <c r="AA146">
        <f t="shared" si="96"/>
        <v>0</v>
      </c>
      <c r="AB146">
        <f t="shared" si="96"/>
        <v>0</v>
      </c>
      <c r="AC146">
        <f t="shared" si="96"/>
        <v>0</v>
      </c>
      <c r="AD146">
        <f t="shared" si="96"/>
        <v>0</v>
      </c>
      <c r="AE146">
        <f t="shared" si="96"/>
        <v>0</v>
      </c>
      <c r="AF146">
        <f t="shared" si="96"/>
        <v>0</v>
      </c>
      <c r="AG146">
        <f t="shared" si="96"/>
        <v>0</v>
      </c>
      <c r="AH146">
        <f t="shared" si="96"/>
        <v>0</v>
      </c>
      <c r="AI146">
        <f t="shared" si="96"/>
        <v>0</v>
      </c>
    </row>
    <row r="147" spans="1:35" s="179" customFormat="1">
      <c r="A147" s="179" t="s">
        <v>487</v>
      </c>
      <c r="C147" s="183"/>
    </row>
    <row r="148" spans="1:35">
      <c r="A148" s="1" t="s">
        <v>1420</v>
      </c>
      <c r="B148" s="1">
        <v>2017</v>
      </c>
      <c r="C148" s="184">
        <v>2018</v>
      </c>
      <c r="D148" s="1">
        <v>2019</v>
      </c>
      <c r="E148" s="1">
        <v>2020</v>
      </c>
      <c r="F148" s="1">
        <v>2021</v>
      </c>
      <c r="G148" s="1">
        <v>2022</v>
      </c>
      <c r="H148" s="1">
        <v>2023</v>
      </c>
      <c r="I148" s="1">
        <v>2024</v>
      </c>
      <c r="J148" s="1">
        <v>2025</v>
      </c>
      <c r="K148" s="1">
        <v>2026</v>
      </c>
      <c r="L148" s="1">
        <v>2027</v>
      </c>
      <c r="M148" s="1">
        <v>2028</v>
      </c>
      <c r="N148" s="1">
        <v>2029</v>
      </c>
      <c r="O148" s="1">
        <v>2030</v>
      </c>
      <c r="P148" s="1">
        <v>2031</v>
      </c>
      <c r="Q148" s="1">
        <v>2032</v>
      </c>
      <c r="R148" s="1">
        <v>2033</v>
      </c>
      <c r="S148" s="1">
        <v>2034</v>
      </c>
      <c r="T148" s="1">
        <v>2035</v>
      </c>
      <c r="U148" s="1">
        <v>2036</v>
      </c>
      <c r="V148" s="1">
        <v>2037</v>
      </c>
      <c r="W148" s="1">
        <v>2038</v>
      </c>
      <c r="X148" s="1">
        <v>2039</v>
      </c>
      <c r="Y148" s="1">
        <v>2040</v>
      </c>
      <c r="Z148" s="1">
        <v>2041</v>
      </c>
      <c r="AA148" s="1">
        <v>2042</v>
      </c>
      <c r="AB148" s="1">
        <v>2043</v>
      </c>
      <c r="AC148" s="1">
        <v>2044</v>
      </c>
      <c r="AD148" s="1">
        <v>2045</v>
      </c>
      <c r="AE148" s="1">
        <v>2046</v>
      </c>
      <c r="AF148" s="1">
        <v>2047</v>
      </c>
      <c r="AG148" s="1">
        <v>2048</v>
      </c>
      <c r="AH148" s="1">
        <v>2049</v>
      </c>
      <c r="AI148" s="1">
        <v>2050</v>
      </c>
    </row>
    <row r="149" spans="1:35">
      <c r="A149" s="1" t="s">
        <v>1421</v>
      </c>
      <c r="B149">
        <v>0</v>
      </c>
      <c r="C149" s="181">
        <f>B149</f>
        <v>0</v>
      </c>
      <c r="D149">
        <v>0</v>
      </c>
      <c r="E149">
        <v>0</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c r="AD149">
        <v>0</v>
      </c>
      <c r="AE149">
        <v>0</v>
      </c>
      <c r="AF149">
        <v>0</v>
      </c>
      <c r="AG149">
        <v>0</v>
      </c>
      <c r="AH149">
        <v>0</v>
      </c>
      <c r="AI149">
        <v>0</v>
      </c>
    </row>
    <row r="150" spans="1:35">
      <c r="A150" s="1" t="s">
        <v>1422</v>
      </c>
      <c r="B150" s="7">
        <f>'Start Year Prices'!$C$13</f>
        <v>1.8905991541657415E-6</v>
      </c>
      <c r="C150" s="182">
        <f t="shared" ref="C150:C156" si="97">B150</f>
        <v>1.8905991541657415E-6</v>
      </c>
      <c r="D150" s="7">
        <f>$B150*('AEO Table 3'!C$52/'AEO Table 3'!$D$52)</f>
        <v>1.8814214883688203E-6</v>
      </c>
      <c r="E150" s="7">
        <f>$B150*('AEO Table 3'!D$52/'AEO Table 3'!$D$52)</f>
        <v>1.8905991541657415E-6</v>
      </c>
      <c r="F150" s="7">
        <f>$B150*('AEO Table 3'!E$52/'AEO Table 3'!$D$52)</f>
        <v>1.863066156774978E-6</v>
      </c>
      <c r="G150" s="7">
        <f>$B150*('AEO Table 3'!F$52/'AEO Table 3'!$D$52)</f>
        <v>1.8355331593842151E-6</v>
      </c>
      <c r="H150" s="7">
        <f>$B150*('AEO Table 3'!G$52/'AEO Table 3'!$D$52)</f>
        <v>1.8171778277903729E-6</v>
      </c>
      <c r="I150" s="7">
        <f>$B150*('AEO Table 3'!H$52/'AEO Table 3'!$D$52)</f>
        <v>1.8080001619934516E-6</v>
      </c>
      <c r="J150" s="7">
        <f>$B150*('AEO Table 3'!I$52/'AEO Table 3'!$D$52)</f>
        <v>1.7896448303996096E-6</v>
      </c>
      <c r="K150" s="7">
        <f>$B150*('AEO Table 3'!J$52/'AEO Table 3'!$D$52)</f>
        <v>1.7988224961965306E-6</v>
      </c>
      <c r="L150" s="7">
        <f>$B150*('AEO Table 3'!K$52/'AEO Table 3'!$D$52)</f>
        <v>1.8080001619934516E-6</v>
      </c>
      <c r="M150" s="7">
        <f>$B150*('AEO Table 3'!L$52/'AEO Table 3'!$D$52)</f>
        <v>1.7988224961965306E-6</v>
      </c>
      <c r="N150" s="7">
        <f>$B150*('AEO Table 3'!M$52/'AEO Table 3'!$D$52)</f>
        <v>1.7988224961965306E-6</v>
      </c>
      <c r="O150" s="7">
        <f>$B150*('AEO Table 3'!N$52/'AEO Table 3'!$D$52)</f>
        <v>1.7988224961965306E-6</v>
      </c>
      <c r="P150" s="7">
        <f>$B150*('AEO Table 3'!O$52/'AEO Table 3'!$D$52)</f>
        <v>1.7896448303996096E-6</v>
      </c>
      <c r="Q150" s="7">
        <f>$B150*('AEO Table 3'!P$52/'AEO Table 3'!$D$52)</f>
        <v>1.7896448303996096E-6</v>
      </c>
      <c r="R150" s="7">
        <f>$B150*('AEO Table 3'!Q$52/'AEO Table 3'!$D$52)</f>
        <v>1.7988224961965306E-6</v>
      </c>
      <c r="S150" s="7">
        <f>$B150*('AEO Table 3'!R$52/'AEO Table 3'!$D$52)</f>
        <v>1.7988224961965306E-6</v>
      </c>
      <c r="T150" s="7">
        <f>$B150*('AEO Table 3'!S$52/'AEO Table 3'!$D$52)</f>
        <v>1.7896448303996096E-6</v>
      </c>
      <c r="U150" s="7">
        <f>$B150*('AEO Table 3'!T$52/'AEO Table 3'!$D$52)</f>
        <v>1.7896448303996096E-6</v>
      </c>
      <c r="V150" s="7">
        <f>$B150*('AEO Table 3'!U$52/'AEO Table 3'!$D$52)</f>
        <v>1.7988224961965306E-6</v>
      </c>
      <c r="W150" s="7">
        <f>$B150*('AEO Table 3'!V$52/'AEO Table 3'!$D$52)</f>
        <v>1.7988224961965306E-6</v>
      </c>
      <c r="X150" s="7">
        <f>$B150*('AEO Table 3'!W$52/'AEO Table 3'!$D$52)</f>
        <v>1.7896448303996096E-6</v>
      </c>
      <c r="Y150" s="7">
        <f>$B150*('AEO Table 3'!X$52/'AEO Table 3'!$D$52)</f>
        <v>1.7896448303996096E-6</v>
      </c>
      <c r="Z150" s="7">
        <f>$B150*('AEO Table 3'!Y$52/'AEO Table 3'!$D$52)</f>
        <v>1.7896448303996096E-6</v>
      </c>
      <c r="AA150" s="7">
        <f>$B150*('AEO Table 3'!Z$52/'AEO Table 3'!$D$52)</f>
        <v>1.7896448303996096E-6</v>
      </c>
      <c r="AB150" s="7">
        <f>$B150*('AEO Table 3'!AA$52/'AEO Table 3'!$D$52)</f>
        <v>1.7896448303996096E-6</v>
      </c>
      <c r="AC150" s="7">
        <f>$B150*('AEO Table 3'!AB$52/'AEO Table 3'!$D$52)</f>
        <v>1.7896448303996096E-6</v>
      </c>
      <c r="AD150" s="7">
        <f>$B150*('AEO Table 3'!AC$52/'AEO Table 3'!$D$52)</f>
        <v>1.7896448303996096E-6</v>
      </c>
      <c r="AE150" s="7">
        <f>$B150*('AEO Table 3'!AD$52/'AEO Table 3'!$D$52)</f>
        <v>1.7896448303996096E-6</v>
      </c>
      <c r="AF150" s="7">
        <f>$B150*('AEO Table 3'!AE$52/'AEO Table 3'!$D$52)</f>
        <v>1.7896448303996096E-6</v>
      </c>
      <c r="AG150" s="7">
        <f>$B150*('AEO Table 3'!AF$52/'AEO Table 3'!$D$52)</f>
        <v>1.7896448303996096E-6</v>
      </c>
      <c r="AH150" s="7">
        <f>$B150*('AEO Table 3'!AG$52/'AEO Table 3'!$D$52)</f>
        <v>1.7896448303996096E-6</v>
      </c>
      <c r="AI150" s="7">
        <f>$B150*('AEO Table 3'!AH$52/'AEO Table 3'!$D$52)</f>
        <v>1.7896448303996096E-6</v>
      </c>
    </row>
    <row r="151" spans="1:35">
      <c r="A151" s="1" t="s">
        <v>1423</v>
      </c>
      <c r="B151">
        <v>0</v>
      </c>
      <c r="C151" s="181">
        <f t="shared" si="97"/>
        <v>0</v>
      </c>
      <c r="D151">
        <v>0</v>
      </c>
      <c r="E151">
        <v>0</v>
      </c>
      <c r="F151">
        <v>0</v>
      </c>
      <c r="G151">
        <v>0</v>
      </c>
      <c r="H151">
        <v>0</v>
      </c>
      <c r="I151">
        <v>0</v>
      </c>
      <c r="J151">
        <v>0</v>
      </c>
      <c r="K151">
        <v>0</v>
      </c>
      <c r="L151">
        <v>0</v>
      </c>
      <c r="M151">
        <v>0</v>
      </c>
      <c r="N151">
        <v>0</v>
      </c>
      <c r="O151">
        <v>0</v>
      </c>
      <c r="P151">
        <v>0</v>
      </c>
      <c r="Q151">
        <v>0</v>
      </c>
      <c r="R151">
        <v>0</v>
      </c>
      <c r="S151">
        <v>0</v>
      </c>
      <c r="T151">
        <v>0</v>
      </c>
      <c r="U151">
        <v>0</v>
      </c>
      <c r="V151">
        <v>0</v>
      </c>
      <c r="W151">
        <v>0</v>
      </c>
      <c r="X151">
        <v>0</v>
      </c>
      <c r="Y151">
        <v>0</v>
      </c>
      <c r="Z151">
        <v>0</v>
      </c>
      <c r="AA151">
        <v>0</v>
      </c>
      <c r="AB151">
        <v>0</v>
      </c>
      <c r="AC151">
        <v>0</v>
      </c>
      <c r="AD151">
        <v>0</v>
      </c>
      <c r="AE151">
        <v>0</v>
      </c>
      <c r="AF151">
        <v>0</v>
      </c>
      <c r="AG151">
        <v>0</v>
      </c>
      <c r="AH151">
        <v>0</v>
      </c>
      <c r="AI151">
        <v>0</v>
      </c>
    </row>
    <row r="152" spans="1:35">
      <c r="A152" s="1" t="s">
        <v>1424</v>
      </c>
      <c r="B152">
        <v>0</v>
      </c>
      <c r="C152" s="181">
        <f t="shared" si="97"/>
        <v>0</v>
      </c>
      <c r="D152">
        <v>0</v>
      </c>
      <c r="E152">
        <v>0</v>
      </c>
      <c r="F152">
        <v>0</v>
      </c>
      <c r="G152">
        <v>0</v>
      </c>
      <c r="H152">
        <v>0</v>
      </c>
      <c r="I152">
        <v>0</v>
      </c>
      <c r="J152">
        <v>0</v>
      </c>
      <c r="K152">
        <v>0</v>
      </c>
      <c r="L152">
        <v>0</v>
      </c>
      <c r="M152">
        <v>0</v>
      </c>
      <c r="N152">
        <v>0</v>
      </c>
      <c r="O152">
        <v>0</v>
      </c>
      <c r="P152">
        <v>0</v>
      </c>
      <c r="Q152">
        <v>0</v>
      </c>
      <c r="R152">
        <v>0</v>
      </c>
      <c r="S152">
        <v>0</v>
      </c>
      <c r="T152">
        <v>0</v>
      </c>
      <c r="U152">
        <v>0</v>
      </c>
      <c r="V152">
        <v>0</v>
      </c>
      <c r="W152">
        <v>0</v>
      </c>
      <c r="X152">
        <v>0</v>
      </c>
      <c r="Y152">
        <v>0</v>
      </c>
      <c r="Z152">
        <v>0</v>
      </c>
      <c r="AA152">
        <v>0</v>
      </c>
      <c r="AB152">
        <v>0</v>
      </c>
      <c r="AC152">
        <v>0</v>
      </c>
      <c r="AD152">
        <v>0</v>
      </c>
      <c r="AE152">
        <v>0</v>
      </c>
      <c r="AF152">
        <v>0</v>
      </c>
      <c r="AG152">
        <v>0</v>
      </c>
      <c r="AH152">
        <v>0</v>
      </c>
      <c r="AI152">
        <v>0</v>
      </c>
    </row>
    <row r="153" spans="1:35">
      <c r="A153" s="1" t="s">
        <v>1425</v>
      </c>
      <c r="B153" s="7">
        <f>'Start Year Prices'!$F$13</f>
        <v>1.8905991541657415E-6</v>
      </c>
      <c r="C153" s="182">
        <f t="shared" si="97"/>
        <v>1.8905991541657415E-6</v>
      </c>
      <c r="D153" s="7">
        <f>$B150*('AEO Table 3'!C$65/'AEO Table 3'!$D$65)</f>
        <v>1.8815532251984416E-6</v>
      </c>
      <c r="E153" s="7">
        <f>$B150*('AEO Table 3'!D$65/'AEO Table 3'!$D$65)</f>
        <v>1.8905991541657415E-6</v>
      </c>
      <c r="F153" s="7">
        <f>$B150*('AEO Table 3'!E$65/'AEO Table 3'!$D$65)</f>
        <v>1.872507296231141E-6</v>
      </c>
      <c r="G153" s="7">
        <f>$B150*('AEO Table 3'!F$65/'AEO Table 3'!$D$65)</f>
        <v>1.8453695093292406E-6</v>
      </c>
      <c r="H153" s="7">
        <f>$B150*('AEO Table 3'!G$65/'AEO Table 3'!$D$65)</f>
        <v>1.8363235803619402E-6</v>
      </c>
      <c r="I153" s="7">
        <f>$B150*('AEO Table 3'!H$65/'AEO Table 3'!$D$65)</f>
        <v>1.8272776513946403E-6</v>
      </c>
      <c r="J153" s="7">
        <f>$B150*('AEO Table 3'!I$65/'AEO Table 3'!$D$65)</f>
        <v>1.8182317224273399E-6</v>
      </c>
      <c r="K153" s="7">
        <f>$B150*('AEO Table 3'!J$65/'AEO Table 3'!$D$65)</f>
        <v>1.8272776513946403E-6</v>
      </c>
      <c r="L153" s="7">
        <f>$B150*('AEO Table 3'!K$65/'AEO Table 3'!$D$65)</f>
        <v>1.8363235803619402E-6</v>
      </c>
      <c r="M153" s="7">
        <f>$B150*('AEO Table 3'!L$65/'AEO Table 3'!$D$65)</f>
        <v>1.8182317224273399E-6</v>
      </c>
      <c r="N153" s="7">
        <f>$B150*('AEO Table 3'!M$65/'AEO Table 3'!$D$65)</f>
        <v>1.8272776513946403E-6</v>
      </c>
      <c r="O153" s="7">
        <f>$B150*('AEO Table 3'!N$65/'AEO Table 3'!$D$65)</f>
        <v>1.8272776513946403E-6</v>
      </c>
      <c r="P153" s="7">
        <f>$B150*('AEO Table 3'!O$65/'AEO Table 3'!$D$65)</f>
        <v>1.8182317224273399E-6</v>
      </c>
      <c r="Q153" s="7">
        <f>$B150*('AEO Table 3'!P$65/'AEO Table 3'!$D$65)</f>
        <v>1.8182317224273399E-6</v>
      </c>
      <c r="R153" s="7">
        <f>$B150*('AEO Table 3'!Q$65/'AEO Table 3'!$D$65)</f>
        <v>1.8272776513946403E-6</v>
      </c>
      <c r="S153" s="7">
        <f>$B150*('AEO Table 3'!R$65/'AEO Table 3'!$D$65)</f>
        <v>1.8272776513946403E-6</v>
      </c>
      <c r="T153" s="7">
        <f>$B150*('AEO Table 3'!S$65/'AEO Table 3'!$D$65)</f>
        <v>1.8182317224273399E-6</v>
      </c>
      <c r="U153" s="7">
        <f>$B150*('AEO Table 3'!T$65/'AEO Table 3'!$D$65)</f>
        <v>1.8182317224273399E-6</v>
      </c>
      <c r="V153" s="7">
        <f>$B150*('AEO Table 3'!U$65/'AEO Table 3'!$D$65)</f>
        <v>1.8272776513946403E-6</v>
      </c>
      <c r="W153" s="7">
        <f>$B150*('AEO Table 3'!V$65/'AEO Table 3'!$D$65)</f>
        <v>1.8272776513946403E-6</v>
      </c>
      <c r="X153" s="7">
        <f>$B150*('AEO Table 3'!W$65/'AEO Table 3'!$D$65)</f>
        <v>1.8272776513946403E-6</v>
      </c>
      <c r="Y153" s="7">
        <f>$B150*('AEO Table 3'!X$65/'AEO Table 3'!$D$65)</f>
        <v>1.8182317224273399E-6</v>
      </c>
      <c r="Z153" s="7">
        <f>$B150*('AEO Table 3'!Y$65/'AEO Table 3'!$D$65)</f>
        <v>1.8182317224273399E-6</v>
      </c>
      <c r="AA153" s="7">
        <f>$B150*('AEO Table 3'!Z$65/'AEO Table 3'!$D$65)</f>
        <v>1.8272776513946403E-6</v>
      </c>
      <c r="AB153" s="7">
        <f>$B150*('AEO Table 3'!AA$65/'AEO Table 3'!$D$65)</f>
        <v>1.8272776513946403E-6</v>
      </c>
      <c r="AC153" s="7">
        <f>$B150*('AEO Table 3'!AB$65/'AEO Table 3'!$D$65)</f>
        <v>1.8272776513946403E-6</v>
      </c>
      <c r="AD153" s="7">
        <f>$B150*('AEO Table 3'!AC$65/'AEO Table 3'!$D$65)</f>
        <v>1.8272776513946403E-6</v>
      </c>
      <c r="AE153" s="7">
        <f>$B150*('AEO Table 3'!AD$65/'AEO Table 3'!$D$65)</f>
        <v>1.8272776513946403E-6</v>
      </c>
      <c r="AF153" s="7">
        <f>$B150*('AEO Table 3'!AE$65/'AEO Table 3'!$D$65)</f>
        <v>1.8272776513946403E-6</v>
      </c>
      <c r="AG153" s="7">
        <f>$B150*('AEO Table 3'!AF$65/'AEO Table 3'!$D$65)</f>
        <v>1.8272776513946403E-6</v>
      </c>
      <c r="AH153" s="7">
        <f>$B150*('AEO Table 3'!AG$65/'AEO Table 3'!$D$65)</f>
        <v>1.8272776513946403E-6</v>
      </c>
      <c r="AI153" s="7">
        <f>$B150*('AEO Table 3'!AH$65/'AEO Table 3'!$D$65)</f>
        <v>1.8272776513946403E-6</v>
      </c>
    </row>
    <row r="154" spans="1:35">
      <c r="A154" s="1" t="s">
        <v>1426</v>
      </c>
      <c r="B154">
        <v>0</v>
      </c>
      <c r="C154" s="181">
        <f t="shared" si="97"/>
        <v>0</v>
      </c>
      <c r="D154">
        <v>0</v>
      </c>
      <c r="E154">
        <v>0</v>
      </c>
      <c r="F154">
        <v>0</v>
      </c>
      <c r="G154">
        <v>0</v>
      </c>
      <c r="H154">
        <v>0</v>
      </c>
      <c r="I154">
        <v>0</v>
      </c>
      <c r="J154">
        <v>0</v>
      </c>
      <c r="K154">
        <v>0</v>
      </c>
      <c r="L154">
        <v>0</v>
      </c>
      <c r="M154">
        <v>0</v>
      </c>
      <c r="N154">
        <v>0</v>
      </c>
      <c r="O154">
        <v>0</v>
      </c>
      <c r="P154">
        <v>0</v>
      </c>
      <c r="Q154">
        <v>0</v>
      </c>
      <c r="R154">
        <v>0</v>
      </c>
      <c r="S154">
        <v>0</v>
      </c>
      <c r="T154">
        <v>0</v>
      </c>
      <c r="U154">
        <v>0</v>
      </c>
      <c r="V154">
        <v>0</v>
      </c>
      <c r="W154">
        <v>0</v>
      </c>
      <c r="X154">
        <v>0</v>
      </c>
      <c r="Y154">
        <v>0</v>
      </c>
      <c r="Z154">
        <v>0</v>
      </c>
      <c r="AA154">
        <v>0</v>
      </c>
      <c r="AB154">
        <v>0</v>
      </c>
      <c r="AC154">
        <v>0</v>
      </c>
      <c r="AD154">
        <v>0</v>
      </c>
      <c r="AE154">
        <v>0</v>
      </c>
      <c r="AF154">
        <v>0</v>
      </c>
      <c r="AG154">
        <v>0</v>
      </c>
      <c r="AH154">
        <v>0</v>
      </c>
      <c r="AI154">
        <v>0</v>
      </c>
    </row>
    <row r="155" spans="1:35">
      <c r="A155" s="1" t="s">
        <v>1427</v>
      </c>
      <c r="B155">
        <v>0</v>
      </c>
      <c r="C155" s="181">
        <f t="shared" si="97"/>
        <v>0</v>
      </c>
      <c r="D155">
        <v>0</v>
      </c>
      <c r="E155">
        <v>0</v>
      </c>
      <c r="F155">
        <v>0</v>
      </c>
      <c r="G155">
        <v>0</v>
      </c>
      <c r="H155">
        <v>0</v>
      </c>
      <c r="I155">
        <v>0</v>
      </c>
      <c r="J155">
        <v>0</v>
      </c>
      <c r="K155">
        <v>0</v>
      </c>
      <c r="L155">
        <v>0</v>
      </c>
      <c r="M155">
        <v>0</v>
      </c>
      <c r="N155">
        <v>0</v>
      </c>
      <c r="O155">
        <v>0</v>
      </c>
      <c r="P155">
        <v>0</v>
      </c>
      <c r="Q155">
        <v>0</v>
      </c>
      <c r="R155">
        <v>0</v>
      </c>
      <c r="S155">
        <v>0</v>
      </c>
      <c r="T155">
        <v>0</v>
      </c>
      <c r="U155">
        <v>0</v>
      </c>
      <c r="V155">
        <v>0</v>
      </c>
      <c r="W155">
        <v>0</v>
      </c>
      <c r="X155">
        <v>0</v>
      </c>
      <c r="Y155">
        <v>0</v>
      </c>
      <c r="Z155">
        <v>0</v>
      </c>
      <c r="AA155">
        <v>0</v>
      </c>
      <c r="AB155">
        <v>0</v>
      </c>
      <c r="AC155">
        <v>0</v>
      </c>
      <c r="AD155">
        <v>0</v>
      </c>
      <c r="AE155">
        <v>0</v>
      </c>
      <c r="AF155">
        <v>0</v>
      </c>
      <c r="AG155">
        <v>0</v>
      </c>
      <c r="AH155">
        <v>0</v>
      </c>
      <c r="AI155">
        <v>0</v>
      </c>
    </row>
    <row r="156" spans="1:35">
      <c r="A156" s="1" t="s">
        <v>1428</v>
      </c>
      <c r="B156" s="7">
        <f>B153</f>
        <v>1.8905991541657415E-6</v>
      </c>
      <c r="C156" s="182">
        <f t="shared" si="97"/>
        <v>1.8905991541657415E-6</v>
      </c>
      <c r="D156" s="7">
        <f t="shared" ref="D156" si="98">D153</f>
        <v>1.8815532251984416E-6</v>
      </c>
      <c r="E156" s="7">
        <f t="shared" ref="E156:F156" si="99">E153</f>
        <v>1.8905991541657415E-6</v>
      </c>
      <c r="F156" s="7">
        <f t="shared" si="99"/>
        <v>1.872507296231141E-6</v>
      </c>
      <c r="G156" s="7">
        <f t="shared" ref="G156:AI156" si="100">G153</f>
        <v>1.8453695093292406E-6</v>
      </c>
      <c r="H156" s="7">
        <f t="shared" si="100"/>
        <v>1.8363235803619402E-6</v>
      </c>
      <c r="I156" s="7">
        <f t="shared" si="100"/>
        <v>1.8272776513946403E-6</v>
      </c>
      <c r="J156" s="7">
        <f t="shared" si="100"/>
        <v>1.8182317224273399E-6</v>
      </c>
      <c r="K156" s="7">
        <f t="shared" si="100"/>
        <v>1.8272776513946403E-6</v>
      </c>
      <c r="L156" s="7">
        <f t="shared" si="100"/>
        <v>1.8363235803619402E-6</v>
      </c>
      <c r="M156" s="7">
        <f t="shared" si="100"/>
        <v>1.8182317224273399E-6</v>
      </c>
      <c r="N156" s="7">
        <f t="shared" si="100"/>
        <v>1.8272776513946403E-6</v>
      </c>
      <c r="O156" s="7">
        <f t="shared" si="100"/>
        <v>1.8272776513946403E-6</v>
      </c>
      <c r="P156" s="7">
        <f t="shared" si="100"/>
        <v>1.8182317224273399E-6</v>
      </c>
      <c r="Q156" s="7">
        <f t="shared" si="100"/>
        <v>1.8182317224273399E-6</v>
      </c>
      <c r="R156" s="7">
        <f t="shared" si="100"/>
        <v>1.8272776513946403E-6</v>
      </c>
      <c r="S156" s="7">
        <f t="shared" si="100"/>
        <v>1.8272776513946403E-6</v>
      </c>
      <c r="T156" s="7">
        <f t="shared" si="100"/>
        <v>1.8182317224273399E-6</v>
      </c>
      <c r="U156" s="7">
        <f t="shared" si="100"/>
        <v>1.8182317224273399E-6</v>
      </c>
      <c r="V156" s="7">
        <f t="shared" si="100"/>
        <v>1.8272776513946403E-6</v>
      </c>
      <c r="W156" s="7">
        <f t="shared" si="100"/>
        <v>1.8272776513946403E-6</v>
      </c>
      <c r="X156" s="7">
        <f t="shared" si="100"/>
        <v>1.8272776513946403E-6</v>
      </c>
      <c r="Y156" s="7">
        <f t="shared" si="100"/>
        <v>1.8182317224273399E-6</v>
      </c>
      <c r="Z156" s="7">
        <f t="shared" si="100"/>
        <v>1.8182317224273399E-6</v>
      </c>
      <c r="AA156" s="7">
        <f t="shared" si="100"/>
        <v>1.8272776513946403E-6</v>
      </c>
      <c r="AB156" s="7">
        <f t="shared" si="100"/>
        <v>1.8272776513946403E-6</v>
      </c>
      <c r="AC156" s="7">
        <f t="shared" si="100"/>
        <v>1.8272776513946403E-6</v>
      </c>
      <c r="AD156" s="7">
        <f t="shared" si="100"/>
        <v>1.8272776513946403E-6</v>
      </c>
      <c r="AE156" s="7">
        <f t="shared" si="100"/>
        <v>1.8272776513946403E-6</v>
      </c>
      <c r="AF156" s="7">
        <f t="shared" si="100"/>
        <v>1.8272776513946403E-6</v>
      </c>
      <c r="AG156" s="7">
        <f t="shared" si="100"/>
        <v>1.8272776513946403E-6</v>
      </c>
      <c r="AH156" s="7">
        <f t="shared" si="100"/>
        <v>1.8272776513946403E-6</v>
      </c>
      <c r="AI156" s="7">
        <f t="shared" si="100"/>
        <v>1.8272776513946403E-6</v>
      </c>
    </row>
    <row r="157" spans="1:35" s="179" customFormat="1">
      <c r="A157" s="179" t="s">
        <v>550</v>
      </c>
      <c r="C157" s="183"/>
    </row>
    <row r="158" spans="1:35">
      <c r="A158" s="1" t="s">
        <v>1420</v>
      </c>
      <c r="B158" s="1">
        <v>2017</v>
      </c>
      <c r="C158" s="184">
        <v>2018</v>
      </c>
      <c r="D158" s="1">
        <v>2019</v>
      </c>
      <c r="E158" s="1">
        <v>2020</v>
      </c>
      <c r="F158" s="1">
        <v>2021</v>
      </c>
      <c r="G158" s="1">
        <v>2022</v>
      </c>
      <c r="H158" s="1">
        <v>2023</v>
      </c>
      <c r="I158" s="1">
        <v>2024</v>
      </c>
      <c r="J158" s="1">
        <v>2025</v>
      </c>
      <c r="K158" s="1">
        <v>2026</v>
      </c>
      <c r="L158" s="1">
        <v>2027</v>
      </c>
      <c r="M158" s="1">
        <v>2028</v>
      </c>
      <c r="N158" s="1">
        <v>2029</v>
      </c>
      <c r="O158" s="1">
        <v>2030</v>
      </c>
      <c r="P158" s="1">
        <v>2031</v>
      </c>
      <c r="Q158" s="1">
        <v>2032</v>
      </c>
      <c r="R158" s="1">
        <v>2033</v>
      </c>
      <c r="S158" s="1">
        <v>2034</v>
      </c>
      <c r="T158" s="1">
        <v>2035</v>
      </c>
      <c r="U158" s="1">
        <v>2036</v>
      </c>
      <c r="V158" s="1">
        <v>2037</v>
      </c>
      <c r="W158" s="1">
        <v>2038</v>
      </c>
      <c r="X158" s="1">
        <v>2039</v>
      </c>
      <c r="Y158" s="1">
        <v>2040</v>
      </c>
      <c r="Z158" s="1">
        <v>2041</v>
      </c>
      <c r="AA158" s="1">
        <v>2042</v>
      </c>
      <c r="AB158" s="1">
        <v>2043</v>
      </c>
      <c r="AC158" s="1">
        <v>2044</v>
      </c>
      <c r="AD158" s="1">
        <v>2045</v>
      </c>
      <c r="AE158" s="1">
        <v>2046</v>
      </c>
      <c r="AF158" s="1">
        <v>2047</v>
      </c>
      <c r="AG158" s="1">
        <v>2048</v>
      </c>
      <c r="AH158" s="1">
        <v>2049</v>
      </c>
      <c r="AI158" s="1">
        <v>2050</v>
      </c>
    </row>
    <row r="159" spans="1:35">
      <c r="A159" s="1" t="s">
        <v>1421</v>
      </c>
      <c r="B159">
        <v>0</v>
      </c>
      <c r="C159" s="181">
        <v>0</v>
      </c>
      <c r="D159">
        <v>0</v>
      </c>
      <c r="E159">
        <v>0</v>
      </c>
      <c r="F159">
        <v>0</v>
      </c>
      <c r="G159">
        <v>0</v>
      </c>
      <c r="H159">
        <v>0</v>
      </c>
      <c r="I159">
        <v>0</v>
      </c>
      <c r="J159">
        <v>0</v>
      </c>
      <c r="K159">
        <v>0</v>
      </c>
      <c r="L159">
        <v>0</v>
      </c>
      <c r="M159">
        <v>0</v>
      </c>
      <c r="N159">
        <v>0</v>
      </c>
      <c r="O159">
        <v>0</v>
      </c>
      <c r="P159">
        <v>0</v>
      </c>
      <c r="Q159">
        <v>0</v>
      </c>
      <c r="R159">
        <v>0</v>
      </c>
      <c r="S159">
        <v>0</v>
      </c>
      <c r="T159">
        <v>0</v>
      </c>
      <c r="U159">
        <v>0</v>
      </c>
      <c r="V159">
        <v>0</v>
      </c>
      <c r="W159">
        <v>0</v>
      </c>
      <c r="X159">
        <v>0</v>
      </c>
      <c r="Y159">
        <v>0</v>
      </c>
      <c r="Z159">
        <v>0</v>
      </c>
      <c r="AA159">
        <v>0</v>
      </c>
      <c r="AB159">
        <v>0</v>
      </c>
      <c r="AC159">
        <v>0</v>
      </c>
      <c r="AD159">
        <v>0</v>
      </c>
      <c r="AE159">
        <v>0</v>
      </c>
      <c r="AF159">
        <v>0</v>
      </c>
      <c r="AG159">
        <v>0</v>
      </c>
      <c r="AH159">
        <v>0</v>
      </c>
      <c r="AI159">
        <v>0</v>
      </c>
    </row>
    <row r="160" spans="1:35">
      <c r="A160" s="1" t="s">
        <v>1422</v>
      </c>
      <c r="B160">
        <v>0</v>
      </c>
      <c r="C160" s="181">
        <v>0</v>
      </c>
      <c r="D160">
        <v>0</v>
      </c>
      <c r="E160">
        <v>0</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row>
    <row r="161" spans="1:35">
      <c r="A161" s="1" t="s">
        <v>1423</v>
      </c>
      <c r="B161">
        <v>0</v>
      </c>
      <c r="C161" s="181">
        <v>0</v>
      </c>
      <c r="D161">
        <v>0</v>
      </c>
      <c r="E161">
        <v>0</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c r="AD161">
        <v>0</v>
      </c>
      <c r="AE161">
        <v>0</v>
      </c>
      <c r="AF161">
        <v>0</v>
      </c>
      <c r="AG161">
        <v>0</v>
      </c>
      <c r="AH161">
        <v>0</v>
      </c>
      <c r="AI161">
        <v>0</v>
      </c>
    </row>
    <row r="162" spans="1:35">
      <c r="A162" s="1" t="s">
        <v>1424</v>
      </c>
      <c r="B162">
        <v>0</v>
      </c>
      <c r="C162" s="181">
        <v>0</v>
      </c>
      <c r="D162">
        <v>0</v>
      </c>
      <c r="E162">
        <v>0</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c r="AD162">
        <v>0</v>
      </c>
      <c r="AE162">
        <v>0</v>
      </c>
      <c r="AF162">
        <v>0</v>
      </c>
      <c r="AG162">
        <v>0</v>
      </c>
      <c r="AH162">
        <v>0</v>
      </c>
      <c r="AI162">
        <v>0</v>
      </c>
    </row>
    <row r="163" spans="1:35">
      <c r="A163" s="1" t="s">
        <v>1425</v>
      </c>
      <c r="B163">
        <v>0</v>
      </c>
      <c r="C163" s="181">
        <v>0</v>
      </c>
      <c r="D163">
        <v>0</v>
      </c>
      <c r="E163">
        <v>0</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c r="AC163">
        <v>0</v>
      </c>
      <c r="AD163">
        <v>0</v>
      </c>
      <c r="AE163">
        <v>0</v>
      </c>
      <c r="AF163">
        <v>0</v>
      </c>
      <c r="AG163">
        <v>0</v>
      </c>
      <c r="AH163">
        <v>0</v>
      </c>
      <c r="AI163">
        <v>0</v>
      </c>
    </row>
    <row r="164" spans="1:35">
      <c r="A164" s="1" t="s">
        <v>1426</v>
      </c>
      <c r="B164">
        <v>0</v>
      </c>
      <c r="C164" s="181">
        <v>0</v>
      </c>
      <c r="D164">
        <v>0</v>
      </c>
      <c r="E164">
        <v>0</v>
      </c>
      <c r="F164">
        <v>0</v>
      </c>
      <c r="G164">
        <v>0</v>
      </c>
      <c r="H164">
        <v>0</v>
      </c>
      <c r="I164">
        <v>0</v>
      </c>
      <c r="J164">
        <v>0</v>
      </c>
      <c r="K164">
        <v>0</v>
      </c>
      <c r="L164">
        <v>0</v>
      </c>
      <c r="M164">
        <v>0</v>
      </c>
      <c r="N164">
        <v>0</v>
      </c>
      <c r="O164">
        <v>0</v>
      </c>
      <c r="P164">
        <v>0</v>
      </c>
      <c r="Q164">
        <v>0</v>
      </c>
      <c r="R164">
        <v>0</v>
      </c>
      <c r="S164">
        <v>0</v>
      </c>
      <c r="T164">
        <v>0</v>
      </c>
      <c r="U164">
        <v>0</v>
      </c>
      <c r="V164">
        <v>0</v>
      </c>
      <c r="W164">
        <v>0</v>
      </c>
      <c r="X164">
        <v>0</v>
      </c>
      <c r="Y164">
        <v>0</v>
      </c>
      <c r="Z164">
        <v>0</v>
      </c>
      <c r="AA164">
        <v>0</v>
      </c>
      <c r="AB164">
        <v>0</v>
      </c>
      <c r="AC164">
        <v>0</v>
      </c>
      <c r="AD164">
        <v>0</v>
      </c>
      <c r="AE164">
        <v>0</v>
      </c>
      <c r="AF164">
        <v>0</v>
      </c>
      <c r="AG164">
        <v>0</v>
      </c>
      <c r="AH164">
        <v>0</v>
      </c>
      <c r="AI164">
        <v>0</v>
      </c>
    </row>
    <row r="165" spans="1:35">
      <c r="A165" s="1" t="s">
        <v>1427</v>
      </c>
      <c r="B165">
        <v>0</v>
      </c>
      <c r="C165" s="181">
        <v>0</v>
      </c>
      <c r="D165">
        <v>0</v>
      </c>
      <c r="E165">
        <v>0</v>
      </c>
      <c r="F165">
        <v>0</v>
      </c>
      <c r="G165">
        <v>0</v>
      </c>
      <c r="H165">
        <v>0</v>
      </c>
      <c r="I165">
        <v>0</v>
      </c>
      <c r="J165">
        <v>0</v>
      </c>
      <c r="K165">
        <v>0</v>
      </c>
      <c r="L165">
        <v>0</v>
      </c>
      <c r="M165">
        <v>0</v>
      </c>
      <c r="N165">
        <v>0</v>
      </c>
      <c r="O165">
        <v>0</v>
      </c>
      <c r="P165">
        <v>0</v>
      </c>
      <c r="Q165">
        <v>0</v>
      </c>
      <c r="R165">
        <v>0</v>
      </c>
      <c r="S165">
        <v>0</v>
      </c>
      <c r="T165">
        <v>0</v>
      </c>
      <c r="U165">
        <v>0</v>
      </c>
      <c r="V165">
        <v>0</v>
      </c>
      <c r="W165">
        <v>0</v>
      </c>
      <c r="X165">
        <v>0</v>
      </c>
      <c r="Y165">
        <v>0</v>
      </c>
      <c r="Z165">
        <v>0</v>
      </c>
      <c r="AA165">
        <v>0</v>
      </c>
      <c r="AB165">
        <v>0</v>
      </c>
      <c r="AC165">
        <v>0</v>
      </c>
      <c r="AD165">
        <v>0</v>
      </c>
      <c r="AE165">
        <v>0</v>
      </c>
      <c r="AF165">
        <v>0</v>
      </c>
      <c r="AG165">
        <v>0</v>
      </c>
      <c r="AH165">
        <v>0</v>
      </c>
      <c r="AI165">
        <v>0</v>
      </c>
    </row>
    <row r="166" spans="1:35">
      <c r="A166" s="1" t="s">
        <v>1428</v>
      </c>
      <c r="B166">
        <f>B163</f>
        <v>0</v>
      </c>
      <c r="C166" s="181">
        <f t="shared" ref="C166:D166" si="101">C163</f>
        <v>0</v>
      </c>
      <c r="D166">
        <f t="shared" si="101"/>
        <v>0</v>
      </c>
      <c r="E166">
        <f t="shared" ref="E166:F166" si="102">E163</f>
        <v>0</v>
      </c>
      <c r="F166">
        <f t="shared" si="102"/>
        <v>0</v>
      </c>
      <c r="G166">
        <f t="shared" ref="G166:AI166" si="103">G163</f>
        <v>0</v>
      </c>
      <c r="H166">
        <f t="shared" si="103"/>
        <v>0</v>
      </c>
      <c r="I166">
        <f t="shared" si="103"/>
        <v>0</v>
      </c>
      <c r="J166">
        <f t="shared" si="103"/>
        <v>0</v>
      </c>
      <c r="K166">
        <f t="shared" si="103"/>
        <v>0</v>
      </c>
      <c r="L166">
        <f t="shared" si="103"/>
        <v>0</v>
      </c>
      <c r="M166">
        <f t="shared" si="103"/>
        <v>0</v>
      </c>
      <c r="N166">
        <f t="shared" si="103"/>
        <v>0</v>
      </c>
      <c r="O166">
        <f t="shared" si="103"/>
        <v>0</v>
      </c>
      <c r="P166">
        <f t="shared" si="103"/>
        <v>0</v>
      </c>
      <c r="Q166">
        <f t="shared" si="103"/>
        <v>0</v>
      </c>
      <c r="R166">
        <f t="shared" si="103"/>
        <v>0</v>
      </c>
      <c r="S166">
        <f t="shared" si="103"/>
        <v>0</v>
      </c>
      <c r="T166">
        <f t="shared" si="103"/>
        <v>0</v>
      </c>
      <c r="U166">
        <f t="shared" si="103"/>
        <v>0</v>
      </c>
      <c r="V166">
        <f t="shared" si="103"/>
        <v>0</v>
      </c>
      <c r="W166">
        <f t="shared" si="103"/>
        <v>0</v>
      </c>
      <c r="X166">
        <f t="shared" si="103"/>
        <v>0</v>
      </c>
      <c r="Y166">
        <f t="shared" si="103"/>
        <v>0</v>
      </c>
      <c r="Z166">
        <f t="shared" si="103"/>
        <v>0</v>
      </c>
      <c r="AA166">
        <f t="shared" si="103"/>
        <v>0</v>
      </c>
      <c r="AB166">
        <f t="shared" si="103"/>
        <v>0</v>
      </c>
      <c r="AC166">
        <f t="shared" si="103"/>
        <v>0</v>
      </c>
      <c r="AD166">
        <f t="shared" si="103"/>
        <v>0</v>
      </c>
      <c r="AE166">
        <f t="shared" si="103"/>
        <v>0</v>
      </c>
      <c r="AF166">
        <f t="shared" si="103"/>
        <v>0</v>
      </c>
      <c r="AG166">
        <f t="shared" si="103"/>
        <v>0</v>
      </c>
      <c r="AH166">
        <f t="shared" si="103"/>
        <v>0</v>
      </c>
      <c r="AI166">
        <f t="shared" si="103"/>
        <v>0</v>
      </c>
    </row>
    <row r="167" spans="1:35" s="179" customFormat="1">
      <c r="A167" s="179" t="s">
        <v>1434</v>
      </c>
      <c r="C167" s="183"/>
    </row>
    <row r="168" spans="1:35">
      <c r="A168" s="1" t="s">
        <v>1420</v>
      </c>
      <c r="B168" s="1">
        <v>2017</v>
      </c>
      <c r="C168" s="184">
        <v>2018</v>
      </c>
      <c r="D168" s="1">
        <v>2019</v>
      </c>
      <c r="E168" s="1">
        <v>2020</v>
      </c>
      <c r="F168" s="1">
        <v>2021</v>
      </c>
      <c r="G168" s="1">
        <v>2022</v>
      </c>
      <c r="H168" s="1">
        <v>2023</v>
      </c>
      <c r="I168" s="1">
        <v>2024</v>
      </c>
      <c r="J168" s="1">
        <v>2025</v>
      </c>
      <c r="K168" s="1">
        <v>2026</v>
      </c>
      <c r="L168" s="1">
        <v>2027</v>
      </c>
      <c r="M168" s="1">
        <v>2028</v>
      </c>
      <c r="N168" s="1">
        <v>2029</v>
      </c>
      <c r="O168" s="1">
        <v>2030</v>
      </c>
      <c r="P168" s="1">
        <v>2031</v>
      </c>
      <c r="Q168" s="1">
        <v>2032</v>
      </c>
      <c r="R168" s="1">
        <v>2033</v>
      </c>
      <c r="S168" s="1">
        <v>2034</v>
      </c>
      <c r="T168" s="1">
        <v>2035</v>
      </c>
      <c r="U168" s="1">
        <v>2036</v>
      </c>
      <c r="V168" s="1">
        <v>2037</v>
      </c>
      <c r="W168" s="1">
        <v>2038</v>
      </c>
      <c r="X168" s="1">
        <v>2039</v>
      </c>
      <c r="Y168" s="1">
        <v>2040</v>
      </c>
      <c r="Z168" s="1">
        <v>2041</v>
      </c>
      <c r="AA168" s="1">
        <v>2042</v>
      </c>
      <c r="AB168" s="1">
        <v>2043</v>
      </c>
      <c r="AC168" s="1">
        <v>2044</v>
      </c>
      <c r="AD168" s="1">
        <v>2045</v>
      </c>
      <c r="AE168" s="1">
        <v>2046</v>
      </c>
      <c r="AF168" s="1">
        <v>2047</v>
      </c>
      <c r="AG168" s="1">
        <v>2048</v>
      </c>
      <c r="AH168" s="1">
        <v>2049</v>
      </c>
      <c r="AI168" s="1">
        <v>2050</v>
      </c>
    </row>
    <row r="169" spans="1:35">
      <c r="A169" s="1" t="s">
        <v>1421</v>
      </c>
      <c r="B169">
        <v>0</v>
      </c>
      <c r="C169" s="181">
        <f>B169</f>
        <v>0</v>
      </c>
      <c r="D169">
        <v>0</v>
      </c>
      <c r="E169">
        <v>0</v>
      </c>
      <c r="F169">
        <v>0</v>
      </c>
      <c r="G169">
        <v>0</v>
      </c>
      <c r="H169">
        <v>0</v>
      </c>
      <c r="I169">
        <v>0</v>
      </c>
      <c r="J169">
        <v>0</v>
      </c>
      <c r="K169">
        <v>0</v>
      </c>
      <c r="L169">
        <v>0</v>
      </c>
      <c r="M169">
        <v>0</v>
      </c>
      <c r="N169">
        <v>0</v>
      </c>
      <c r="O169">
        <v>0</v>
      </c>
      <c r="P169">
        <v>0</v>
      </c>
      <c r="Q169">
        <v>0</v>
      </c>
      <c r="R169">
        <v>0</v>
      </c>
      <c r="S169">
        <v>0</v>
      </c>
      <c r="T169">
        <v>0</v>
      </c>
      <c r="U169">
        <v>0</v>
      </c>
      <c r="V169">
        <v>0</v>
      </c>
      <c r="W169">
        <v>0</v>
      </c>
      <c r="X169">
        <v>0</v>
      </c>
      <c r="Y169">
        <v>0</v>
      </c>
      <c r="Z169">
        <v>0</v>
      </c>
      <c r="AA169">
        <v>0</v>
      </c>
      <c r="AB169">
        <v>0</v>
      </c>
      <c r="AC169">
        <v>0</v>
      </c>
      <c r="AD169">
        <v>0</v>
      </c>
      <c r="AE169">
        <v>0</v>
      </c>
      <c r="AF169">
        <v>0</v>
      </c>
      <c r="AG169">
        <v>0</v>
      </c>
      <c r="AH169">
        <v>0</v>
      </c>
      <c r="AI169">
        <v>0</v>
      </c>
    </row>
    <row r="170" spans="1:35">
      <c r="A170" s="1" t="s">
        <v>1422</v>
      </c>
      <c r="B170" s="3">
        <f>'Start Year Prices'!$C$14</f>
        <v>1.1209844827586207E-5</v>
      </c>
      <c r="C170" s="180">
        <f t="shared" ref="C170:C176" si="104">B170</f>
        <v>1.1209844827586207E-5</v>
      </c>
      <c r="D170" s="3">
        <f>$B170*('AEO Table 12'!C$18/'AEO Table 12'!$D$18)</f>
        <v>1.3071758616398746E-5</v>
      </c>
      <c r="E170" s="3">
        <f>$B170*('AEO Table 12'!D$18/'AEO Table 12'!$D$18)</f>
        <v>1.1209844827586207E-5</v>
      </c>
      <c r="F170" s="3">
        <f>$B170*('AEO Table 12'!E$18/'AEO Table 12'!$D$18)</f>
        <v>1.3505123403181156E-5</v>
      </c>
      <c r="G170" s="3">
        <f>$B170*('AEO Table 12'!F$18/'AEO Table 12'!$D$18)</f>
        <v>1.3971799816692052E-5</v>
      </c>
      <c r="H170" s="3">
        <f>$B170*('AEO Table 12'!G$18/'AEO Table 12'!$D$18)</f>
        <v>1.4198980837011451E-5</v>
      </c>
      <c r="I170" s="3">
        <f>$B170*('AEO Table 12'!H$18/'AEO Table 12'!$D$18)</f>
        <v>1.4790465432215168E-5</v>
      </c>
      <c r="J170" s="3">
        <f>$B170*('AEO Table 12'!I$18/'AEO Table 12'!$D$18)</f>
        <v>1.5150524974411309E-5</v>
      </c>
      <c r="K170" s="3">
        <f>$B170*('AEO Table 12'!J$18/'AEO Table 12'!$D$18)</f>
        <v>1.5179587272046207E-5</v>
      </c>
      <c r="L170" s="3">
        <f>$B170*('AEO Table 12'!K$18/'AEO Table 12'!$D$18)</f>
        <v>1.5732059235786704E-5</v>
      </c>
      <c r="M170" s="3">
        <f>$B170*('AEO Table 12'!L$18/'AEO Table 12'!$D$18)</f>
        <v>1.5611768887914245E-5</v>
      </c>
      <c r="N170" s="3">
        <f>$B170*('AEO Table 12'!M$18/'AEO Table 12'!$D$18)</f>
        <v>1.5962316776817658E-5</v>
      </c>
      <c r="O170" s="3">
        <f>$B170*('AEO Table 12'!N$18/'AEO Table 12'!$D$18)</f>
        <v>1.6213447681873948E-5</v>
      </c>
      <c r="P170" s="3">
        <f>$B170*('AEO Table 12'!O$18/'AEO Table 12'!$D$18)</f>
        <v>1.6593813412158859E-5</v>
      </c>
      <c r="Q170" s="3">
        <f>$B170*('AEO Table 12'!P$18/'AEO Table 12'!$D$18)</f>
        <v>1.6681288844019508E-5</v>
      </c>
      <c r="R170" s="3">
        <f>$B170*('AEO Table 12'!Q$18/'AEO Table 12'!$D$18)</f>
        <v>1.7590874166873538E-5</v>
      </c>
      <c r="S170" s="3">
        <f>$B170*('AEO Table 12'!R$18/'AEO Table 12'!$D$18)</f>
        <v>1.7469949401743571E-5</v>
      </c>
      <c r="T170" s="3">
        <f>$B170*('AEO Table 12'!S$18/'AEO Table 12'!$D$18)</f>
        <v>1.7771494256897064E-5</v>
      </c>
      <c r="U170" s="3">
        <f>$B170*('AEO Table 12'!T$18/'AEO Table 12'!$D$18)</f>
        <v>1.8478494835907911E-5</v>
      </c>
      <c r="V170" s="3">
        <f>$B170*('AEO Table 12'!U$18/'AEO Table 12'!$D$18)</f>
        <v>1.8704138516985512E-5</v>
      </c>
      <c r="W170" s="3">
        <f>$B170*('AEO Table 12'!V$18/'AEO Table 12'!$D$18)</f>
        <v>1.9029489102537175E-5</v>
      </c>
      <c r="X170" s="3">
        <f>$B170*('AEO Table 12'!W$18/'AEO Table 12'!$D$18)</f>
        <v>1.936072537617766E-5</v>
      </c>
      <c r="Y170" s="3">
        <f>$B170*('AEO Table 12'!X$18/'AEO Table 12'!$D$18)</f>
        <v>1.9889121032286748E-5</v>
      </c>
      <c r="Z170" s="3">
        <f>$B170*('AEO Table 12'!Y$18/'AEO Table 12'!$D$18)</f>
        <v>2.010957492689157E-5</v>
      </c>
      <c r="AA170" s="3">
        <f>$B170*('AEO Table 12'!Z$18/'AEO Table 12'!$D$18)</f>
        <v>2.0653756173927104E-5</v>
      </c>
      <c r="AB170" s="3">
        <f>$B170*('AEO Table 12'!AA$18/'AEO Table 12'!$D$18)</f>
        <v>2.0851857395445881E-5</v>
      </c>
      <c r="AC170" s="3">
        <f>$B170*('AEO Table 12'!AB$18/'AEO Table 12'!$D$18)</f>
        <v>2.1124381863650817E-5</v>
      </c>
      <c r="AD170" s="3">
        <f>$B170*('AEO Table 12'!AC$18/'AEO Table 12'!$D$18)</f>
        <v>2.1610566550260548E-5</v>
      </c>
      <c r="AE170" s="3">
        <f>$B170*('AEO Table 12'!AD$18/'AEO Table 12'!$D$18)</f>
        <v>2.1825654955899847E-5</v>
      </c>
      <c r="AF170" s="3">
        <f>$B170*('AEO Table 12'!AE$18/'AEO Table 12'!$D$18)</f>
        <v>2.2296438846950571E-5</v>
      </c>
      <c r="AG170" s="3">
        <f>$B170*('AEO Table 12'!AF$18/'AEO Table 12'!$D$18)</f>
        <v>2.2589490800879288E-5</v>
      </c>
      <c r="AH170" s="3">
        <f>$B170*('AEO Table 12'!AG$18/'AEO Table 12'!$D$18)</f>
        <v>2.289469362994769E-5</v>
      </c>
      <c r="AI170" s="3">
        <f>$B170*('AEO Table 12'!AH$18/'AEO Table 12'!$D$18)</f>
        <v>2.3134754356847786E-5</v>
      </c>
    </row>
    <row r="171" spans="1:35">
      <c r="A171" s="1" t="s">
        <v>1423</v>
      </c>
      <c r="B171">
        <v>0</v>
      </c>
      <c r="C171" s="181">
        <f t="shared" si="104"/>
        <v>0</v>
      </c>
      <c r="D171">
        <v>0</v>
      </c>
      <c r="E171">
        <v>0</v>
      </c>
      <c r="F171">
        <v>0</v>
      </c>
      <c r="G171">
        <v>0</v>
      </c>
      <c r="H171">
        <v>0</v>
      </c>
      <c r="I171">
        <v>0</v>
      </c>
      <c r="J171">
        <v>0</v>
      </c>
      <c r="K171">
        <v>0</v>
      </c>
      <c r="L171">
        <v>0</v>
      </c>
      <c r="M171">
        <v>0</v>
      </c>
      <c r="N171">
        <v>0</v>
      </c>
      <c r="O171">
        <v>0</v>
      </c>
      <c r="P171">
        <v>0</v>
      </c>
      <c r="Q171">
        <v>0</v>
      </c>
      <c r="R171">
        <v>0</v>
      </c>
      <c r="S171">
        <v>0</v>
      </c>
      <c r="T171">
        <v>0</v>
      </c>
      <c r="U171">
        <v>0</v>
      </c>
      <c r="V171">
        <v>0</v>
      </c>
      <c r="W171">
        <v>0</v>
      </c>
      <c r="X171">
        <v>0</v>
      </c>
      <c r="Y171">
        <v>0</v>
      </c>
      <c r="Z171">
        <v>0</v>
      </c>
      <c r="AA171">
        <v>0</v>
      </c>
      <c r="AB171">
        <v>0</v>
      </c>
      <c r="AC171">
        <v>0</v>
      </c>
      <c r="AD171">
        <v>0</v>
      </c>
      <c r="AE171">
        <v>0</v>
      </c>
      <c r="AF171">
        <v>0</v>
      </c>
      <c r="AG171">
        <v>0</v>
      </c>
      <c r="AH171">
        <v>0</v>
      </c>
      <c r="AI171">
        <v>0</v>
      </c>
    </row>
    <row r="172" spans="1:35">
      <c r="A172" s="1" t="s">
        <v>1424</v>
      </c>
      <c r="B172">
        <v>0</v>
      </c>
      <c r="C172" s="181">
        <f t="shared" si="104"/>
        <v>0</v>
      </c>
      <c r="D172">
        <v>0</v>
      </c>
      <c r="E172">
        <v>0</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c r="AC172">
        <v>0</v>
      </c>
      <c r="AD172">
        <v>0</v>
      </c>
      <c r="AE172">
        <v>0</v>
      </c>
      <c r="AF172">
        <v>0</v>
      </c>
      <c r="AG172">
        <v>0</v>
      </c>
      <c r="AH172">
        <v>0</v>
      </c>
      <c r="AI172">
        <v>0</v>
      </c>
    </row>
    <row r="173" spans="1:35">
      <c r="A173" s="1" t="s">
        <v>1425</v>
      </c>
      <c r="B173" s="3">
        <f>'Start Year Prices'!$F$14</f>
        <v>1.1209844827586207E-5</v>
      </c>
      <c r="C173" s="180">
        <f t="shared" si="104"/>
        <v>1.1209844827586207E-5</v>
      </c>
      <c r="D173" s="3">
        <f>$B170*('AEO Table 12'!C$18/'AEO Table 12'!$D$18)</f>
        <v>1.3071758616398746E-5</v>
      </c>
      <c r="E173" s="3">
        <f>$B170*('AEO Table 12'!D$18/'AEO Table 12'!$D$18)</f>
        <v>1.1209844827586207E-5</v>
      </c>
      <c r="F173" s="3">
        <f>$B170*('AEO Table 12'!E$18/'AEO Table 12'!$D$18)</f>
        <v>1.3505123403181156E-5</v>
      </c>
      <c r="G173" s="3">
        <f>$B170*('AEO Table 12'!F$18/'AEO Table 12'!$D$18)</f>
        <v>1.3971799816692052E-5</v>
      </c>
      <c r="H173" s="3">
        <f>$B170*('AEO Table 12'!G$18/'AEO Table 12'!$D$18)</f>
        <v>1.4198980837011451E-5</v>
      </c>
      <c r="I173" s="3">
        <f>$B170*('AEO Table 12'!H$18/'AEO Table 12'!$D$18)</f>
        <v>1.4790465432215168E-5</v>
      </c>
      <c r="J173" s="3">
        <f>$B170*('AEO Table 12'!I$18/'AEO Table 12'!$D$18)</f>
        <v>1.5150524974411309E-5</v>
      </c>
      <c r="K173" s="3">
        <f>$B170*('AEO Table 12'!J$18/'AEO Table 12'!$D$18)</f>
        <v>1.5179587272046207E-5</v>
      </c>
      <c r="L173" s="3">
        <f>$B170*('AEO Table 12'!K$18/'AEO Table 12'!$D$18)</f>
        <v>1.5732059235786704E-5</v>
      </c>
      <c r="M173" s="3">
        <f>$B170*('AEO Table 12'!L$18/'AEO Table 12'!$D$18)</f>
        <v>1.5611768887914245E-5</v>
      </c>
      <c r="N173" s="3">
        <f>$B170*('AEO Table 12'!M$18/'AEO Table 12'!$D$18)</f>
        <v>1.5962316776817658E-5</v>
      </c>
      <c r="O173" s="3">
        <f>$B170*('AEO Table 12'!N$18/'AEO Table 12'!$D$18)</f>
        <v>1.6213447681873948E-5</v>
      </c>
      <c r="P173" s="3">
        <f>$B170*('AEO Table 12'!O$18/'AEO Table 12'!$D$18)</f>
        <v>1.6593813412158859E-5</v>
      </c>
      <c r="Q173" s="3">
        <f>$B170*('AEO Table 12'!P$18/'AEO Table 12'!$D$18)</f>
        <v>1.6681288844019508E-5</v>
      </c>
      <c r="R173" s="3">
        <f>$B170*('AEO Table 12'!Q$18/'AEO Table 12'!$D$18)</f>
        <v>1.7590874166873538E-5</v>
      </c>
      <c r="S173" s="3">
        <f>$B170*('AEO Table 12'!R$18/'AEO Table 12'!$D$18)</f>
        <v>1.7469949401743571E-5</v>
      </c>
      <c r="T173" s="3">
        <f>$B170*('AEO Table 12'!S$18/'AEO Table 12'!$D$18)</f>
        <v>1.7771494256897064E-5</v>
      </c>
      <c r="U173" s="3">
        <f>$B170*('AEO Table 12'!T$18/'AEO Table 12'!$D$18)</f>
        <v>1.8478494835907911E-5</v>
      </c>
      <c r="V173" s="3">
        <f>$B170*('AEO Table 12'!U$18/'AEO Table 12'!$D$18)</f>
        <v>1.8704138516985512E-5</v>
      </c>
      <c r="W173" s="3">
        <f>$B170*('AEO Table 12'!V$18/'AEO Table 12'!$D$18)</f>
        <v>1.9029489102537175E-5</v>
      </c>
      <c r="X173" s="3">
        <f>$B170*('AEO Table 12'!W$18/'AEO Table 12'!$D$18)</f>
        <v>1.936072537617766E-5</v>
      </c>
      <c r="Y173" s="3">
        <f>$B170*('AEO Table 12'!X$18/'AEO Table 12'!$D$18)</f>
        <v>1.9889121032286748E-5</v>
      </c>
      <c r="Z173" s="3">
        <f>$B170*('AEO Table 12'!Y$18/'AEO Table 12'!$D$18)</f>
        <v>2.010957492689157E-5</v>
      </c>
      <c r="AA173" s="3">
        <f>$B170*('AEO Table 12'!Z$18/'AEO Table 12'!$D$18)</f>
        <v>2.0653756173927104E-5</v>
      </c>
      <c r="AB173" s="3">
        <f>$B170*('AEO Table 12'!AA$18/'AEO Table 12'!$D$18)</f>
        <v>2.0851857395445881E-5</v>
      </c>
      <c r="AC173" s="3">
        <f>$B170*('AEO Table 12'!AB$18/'AEO Table 12'!$D$18)</f>
        <v>2.1124381863650817E-5</v>
      </c>
      <c r="AD173" s="3">
        <f>$B170*('AEO Table 12'!AC$18/'AEO Table 12'!$D$18)</f>
        <v>2.1610566550260548E-5</v>
      </c>
      <c r="AE173" s="3">
        <f>$B170*('AEO Table 12'!AD$18/'AEO Table 12'!$D$18)</f>
        <v>2.1825654955899847E-5</v>
      </c>
      <c r="AF173" s="3">
        <f>$B170*('AEO Table 12'!AE$18/'AEO Table 12'!$D$18)</f>
        <v>2.2296438846950571E-5</v>
      </c>
      <c r="AG173" s="3">
        <f>$B170*('AEO Table 12'!AF$18/'AEO Table 12'!$D$18)</f>
        <v>2.2589490800879288E-5</v>
      </c>
      <c r="AH173" s="3">
        <f>$B170*('AEO Table 12'!AG$18/'AEO Table 12'!$D$18)</f>
        <v>2.289469362994769E-5</v>
      </c>
      <c r="AI173" s="3">
        <f>$B170*('AEO Table 12'!AH$18/'AEO Table 12'!$D$18)</f>
        <v>2.3134754356847786E-5</v>
      </c>
    </row>
    <row r="174" spans="1:35">
      <c r="A174" s="1" t="s">
        <v>1426</v>
      </c>
      <c r="B174">
        <v>0</v>
      </c>
      <c r="C174" s="181">
        <f t="shared" si="104"/>
        <v>0</v>
      </c>
      <c r="D174">
        <v>0</v>
      </c>
      <c r="E174">
        <v>0</v>
      </c>
      <c r="F174">
        <v>0</v>
      </c>
      <c r="G174">
        <v>0</v>
      </c>
      <c r="H174">
        <v>0</v>
      </c>
      <c r="I174">
        <v>0</v>
      </c>
      <c r="J174">
        <v>0</v>
      </c>
      <c r="K174">
        <v>0</v>
      </c>
      <c r="L174">
        <v>0</v>
      </c>
      <c r="M174">
        <v>0</v>
      </c>
      <c r="N174">
        <v>0</v>
      </c>
      <c r="O174">
        <v>0</v>
      </c>
      <c r="P174">
        <v>0</v>
      </c>
      <c r="Q174">
        <v>0</v>
      </c>
      <c r="R174">
        <v>0</v>
      </c>
      <c r="S174">
        <v>0</v>
      </c>
      <c r="T174">
        <v>0</v>
      </c>
      <c r="U174">
        <v>0</v>
      </c>
      <c r="V174">
        <v>0</v>
      </c>
      <c r="W174">
        <v>0</v>
      </c>
      <c r="X174">
        <v>0</v>
      </c>
      <c r="Y174">
        <v>0</v>
      </c>
      <c r="Z174">
        <v>0</v>
      </c>
      <c r="AA174">
        <v>0</v>
      </c>
      <c r="AB174">
        <v>0</v>
      </c>
      <c r="AC174">
        <v>0</v>
      </c>
      <c r="AD174">
        <v>0</v>
      </c>
      <c r="AE174">
        <v>0</v>
      </c>
      <c r="AF174">
        <v>0</v>
      </c>
      <c r="AG174">
        <v>0</v>
      </c>
      <c r="AH174">
        <v>0</v>
      </c>
      <c r="AI174">
        <v>0</v>
      </c>
    </row>
    <row r="175" spans="1:35">
      <c r="A175" s="1" t="s">
        <v>1427</v>
      </c>
      <c r="B175">
        <v>0</v>
      </c>
      <c r="C175" s="181">
        <f t="shared" si="104"/>
        <v>0</v>
      </c>
      <c r="D175">
        <v>0</v>
      </c>
      <c r="E175">
        <v>0</v>
      </c>
      <c r="F175">
        <v>0</v>
      </c>
      <c r="G175">
        <v>0</v>
      </c>
      <c r="H175">
        <v>0</v>
      </c>
      <c r="I175">
        <v>0</v>
      </c>
      <c r="J175">
        <v>0</v>
      </c>
      <c r="K175">
        <v>0</v>
      </c>
      <c r="L175">
        <v>0</v>
      </c>
      <c r="M175">
        <v>0</v>
      </c>
      <c r="N175">
        <v>0</v>
      </c>
      <c r="O175">
        <v>0</v>
      </c>
      <c r="P175">
        <v>0</v>
      </c>
      <c r="Q175">
        <v>0</v>
      </c>
      <c r="R175">
        <v>0</v>
      </c>
      <c r="S175">
        <v>0</v>
      </c>
      <c r="T175">
        <v>0</v>
      </c>
      <c r="U175">
        <v>0</v>
      </c>
      <c r="V175">
        <v>0</v>
      </c>
      <c r="W175">
        <v>0</v>
      </c>
      <c r="X175">
        <v>0</v>
      </c>
      <c r="Y175">
        <v>0</v>
      </c>
      <c r="Z175">
        <v>0</v>
      </c>
      <c r="AA175">
        <v>0</v>
      </c>
      <c r="AB175">
        <v>0</v>
      </c>
      <c r="AC175">
        <v>0</v>
      </c>
      <c r="AD175">
        <v>0</v>
      </c>
      <c r="AE175">
        <v>0</v>
      </c>
      <c r="AF175">
        <v>0</v>
      </c>
      <c r="AG175">
        <v>0</v>
      </c>
      <c r="AH175">
        <v>0</v>
      </c>
      <c r="AI175">
        <v>0</v>
      </c>
    </row>
    <row r="176" spans="1:35">
      <c r="A176" s="1" t="s">
        <v>1428</v>
      </c>
      <c r="B176" s="3">
        <f>B173</f>
        <v>1.1209844827586207E-5</v>
      </c>
      <c r="C176" s="180">
        <f t="shared" si="104"/>
        <v>1.1209844827586207E-5</v>
      </c>
      <c r="D176" s="3">
        <f t="shared" ref="D176" si="105">D173</f>
        <v>1.3071758616398746E-5</v>
      </c>
      <c r="E176" s="3">
        <f t="shared" ref="E176:F176" si="106">E173</f>
        <v>1.1209844827586207E-5</v>
      </c>
      <c r="F176" s="3">
        <f t="shared" si="106"/>
        <v>1.3505123403181156E-5</v>
      </c>
      <c r="G176" s="3">
        <f t="shared" ref="G176:AI176" si="107">G173</f>
        <v>1.3971799816692052E-5</v>
      </c>
      <c r="H176" s="3">
        <f t="shared" si="107"/>
        <v>1.4198980837011451E-5</v>
      </c>
      <c r="I176" s="3">
        <f t="shared" si="107"/>
        <v>1.4790465432215168E-5</v>
      </c>
      <c r="J176" s="3">
        <f t="shared" si="107"/>
        <v>1.5150524974411309E-5</v>
      </c>
      <c r="K176" s="3">
        <f t="shared" si="107"/>
        <v>1.5179587272046207E-5</v>
      </c>
      <c r="L176" s="3">
        <f t="shared" si="107"/>
        <v>1.5732059235786704E-5</v>
      </c>
      <c r="M176" s="3">
        <f t="shared" si="107"/>
        <v>1.5611768887914245E-5</v>
      </c>
      <c r="N176" s="3">
        <f t="shared" si="107"/>
        <v>1.5962316776817658E-5</v>
      </c>
      <c r="O176" s="3">
        <f t="shared" si="107"/>
        <v>1.6213447681873948E-5</v>
      </c>
      <c r="P176" s="3">
        <f t="shared" si="107"/>
        <v>1.6593813412158859E-5</v>
      </c>
      <c r="Q176" s="3">
        <f t="shared" si="107"/>
        <v>1.6681288844019508E-5</v>
      </c>
      <c r="R176" s="3">
        <f t="shared" si="107"/>
        <v>1.7590874166873538E-5</v>
      </c>
      <c r="S176" s="3">
        <f t="shared" si="107"/>
        <v>1.7469949401743571E-5</v>
      </c>
      <c r="T176" s="3">
        <f t="shared" si="107"/>
        <v>1.7771494256897064E-5</v>
      </c>
      <c r="U176" s="3">
        <f t="shared" si="107"/>
        <v>1.8478494835907911E-5</v>
      </c>
      <c r="V176" s="3">
        <f t="shared" si="107"/>
        <v>1.8704138516985512E-5</v>
      </c>
      <c r="W176" s="3">
        <f t="shared" si="107"/>
        <v>1.9029489102537175E-5</v>
      </c>
      <c r="X176" s="3">
        <f t="shared" si="107"/>
        <v>1.936072537617766E-5</v>
      </c>
      <c r="Y176" s="3">
        <f t="shared" si="107"/>
        <v>1.9889121032286748E-5</v>
      </c>
      <c r="Z176" s="3">
        <f t="shared" si="107"/>
        <v>2.010957492689157E-5</v>
      </c>
      <c r="AA176" s="3">
        <f t="shared" si="107"/>
        <v>2.0653756173927104E-5</v>
      </c>
      <c r="AB176" s="3">
        <f t="shared" si="107"/>
        <v>2.0851857395445881E-5</v>
      </c>
      <c r="AC176" s="3">
        <f t="shared" si="107"/>
        <v>2.1124381863650817E-5</v>
      </c>
      <c r="AD176" s="3">
        <f t="shared" si="107"/>
        <v>2.1610566550260548E-5</v>
      </c>
      <c r="AE176" s="3">
        <f t="shared" si="107"/>
        <v>2.1825654955899847E-5</v>
      </c>
      <c r="AF176" s="3">
        <f t="shared" si="107"/>
        <v>2.2296438846950571E-5</v>
      </c>
      <c r="AG176" s="3">
        <f t="shared" si="107"/>
        <v>2.2589490800879288E-5</v>
      </c>
      <c r="AH176" s="3">
        <f t="shared" si="107"/>
        <v>2.289469362994769E-5</v>
      </c>
      <c r="AI176" s="3">
        <f t="shared" si="107"/>
        <v>2.3134754356847786E-5</v>
      </c>
    </row>
    <row r="177" spans="1:35" s="179" customFormat="1">
      <c r="A177" s="179" t="s">
        <v>1435</v>
      </c>
      <c r="C177" s="183"/>
    </row>
    <row r="178" spans="1:35">
      <c r="A178" s="1" t="s">
        <v>1420</v>
      </c>
      <c r="B178" s="1">
        <v>2017</v>
      </c>
      <c r="C178" s="184">
        <v>2018</v>
      </c>
      <c r="D178" s="1">
        <v>2019</v>
      </c>
      <c r="E178" s="1">
        <v>2020</v>
      </c>
      <c r="F178" s="1">
        <v>2021</v>
      </c>
      <c r="G178" s="1">
        <v>2022</v>
      </c>
      <c r="H178" s="1">
        <v>2023</v>
      </c>
      <c r="I178" s="1">
        <v>2024</v>
      </c>
      <c r="J178" s="1">
        <v>2025</v>
      </c>
      <c r="K178" s="1">
        <v>2026</v>
      </c>
      <c r="L178" s="1">
        <v>2027</v>
      </c>
      <c r="M178" s="1">
        <v>2028</v>
      </c>
      <c r="N178" s="1">
        <v>2029</v>
      </c>
      <c r="O178" s="1">
        <v>2030</v>
      </c>
      <c r="P178" s="1">
        <v>2031</v>
      </c>
      <c r="Q178" s="1">
        <v>2032</v>
      </c>
      <c r="R178" s="1">
        <v>2033</v>
      </c>
      <c r="S178" s="1">
        <v>2034</v>
      </c>
      <c r="T178" s="1">
        <v>2035</v>
      </c>
      <c r="U178" s="1">
        <v>2036</v>
      </c>
      <c r="V178" s="1">
        <v>2037</v>
      </c>
      <c r="W178" s="1">
        <v>2038</v>
      </c>
      <c r="X178" s="1">
        <v>2039</v>
      </c>
      <c r="Y178" s="1">
        <v>2040</v>
      </c>
      <c r="Z178" s="1">
        <v>2041</v>
      </c>
      <c r="AA178" s="1">
        <v>2042</v>
      </c>
      <c r="AB178" s="1">
        <v>2043</v>
      </c>
      <c r="AC178" s="1">
        <v>2044</v>
      </c>
      <c r="AD178" s="1">
        <v>2045</v>
      </c>
      <c r="AE178" s="1">
        <v>2046</v>
      </c>
      <c r="AF178" s="1">
        <v>2047</v>
      </c>
      <c r="AG178" s="1">
        <v>2048</v>
      </c>
      <c r="AH178" s="1">
        <v>2049</v>
      </c>
      <c r="AI178" s="1">
        <v>2050</v>
      </c>
    </row>
    <row r="179" spans="1:35">
      <c r="A179" s="1" t="s">
        <v>1421</v>
      </c>
      <c r="B179">
        <v>0</v>
      </c>
      <c r="C179" s="181">
        <f>B179</f>
        <v>0</v>
      </c>
      <c r="D179">
        <v>0</v>
      </c>
      <c r="E179">
        <v>0</v>
      </c>
      <c r="F179">
        <v>0</v>
      </c>
      <c r="G179">
        <v>0</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c r="AC179">
        <v>0</v>
      </c>
      <c r="AD179">
        <v>0</v>
      </c>
      <c r="AE179">
        <v>0</v>
      </c>
      <c r="AF179">
        <v>0</v>
      </c>
      <c r="AG179">
        <v>0</v>
      </c>
      <c r="AH179">
        <v>0</v>
      </c>
      <c r="AI179">
        <v>0</v>
      </c>
    </row>
    <row r="180" spans="1:35">
      <c r="A180" s="1" t="s">
        <v>1422</v>
      </c>
      <c r="B180" s="3">
        <f>'Start Year Prices'!$C$15</f>
        <v>1.7309999999999999E-5</v>
      </c>
      <c r="C180" s="180">
        <f t="shared" ref="C180:C186" si="108">B180</f>
        <v>1.7309999999999999E-5</v>
      </c>
      <c r="D180" s="3">
        <f>$B180*('AEO Table 3'!C$50/'AEO Table 3'!$D$50)</f>
        <v>1.8583896103896105E-5</v>
      </c>
      <c r="E180" s="3">
        <f>$B180*('AEO Table 3'!D$50/'AEO Table 3'!$D$50)</f>
        <v>1.7309999999999999E-5</v>
      </c>
      <c r="F180" s="3">
        <f>$B180*('AEO Table 3'!E$50/'AEO Table 3'!$D$50)</f>
        <v>2.0022649350649347E-5</v>
      </c>
      <c r="G180" s="3">
        <f>$B180*('AEO Table 3'!F$50/'AEO Table 3'!$D$50)</f>
        <v>2.0067610389610387E-5</v>
      </c>
      <c r="H180" s="3">
        <f>$B180*('AEO Table 3'!G$50/'AEO Table 3'!$D$50)</f>
        <v>1.9962701298701297E-5</v>
      </c>
      <c r="I180" s="3">
        <f>$B180*('AEO Table 3'!H$50/'AEO Table 3'!$D$50)</f>
        <v>2.0127558441558437E-5</v>
      </c>
      <c r="J180" s="3">
        <f>$B180*('AEO Table 3'!I$50/'AEO Table 3'!$D$50)</f>
        <v>2.0382337662337658E-5</v>
      </c>
      <c r="K180" s="3">
        <f>$B180*('AEO Table 3'!J$50/'AEO Table 3'!$D$50)</f>
        <v>2.0562181818181815E-5</v>
      </c>
      <c r="L180" s="3">
        <f>$B180*('AEO Table 3'!K$50/'AEO Table 3'!$D$50)</f>
        <v>2.099680519480519E-5</v>
      </c>
      <c r="M180" s="3">
        <f>$B180*('AEO Table 3'!L$50/'AEO Table 3'!$D$50)</f>
        <v>2.1011792207792204E-5</v>
      </c>
      <c r="N180" s="3">
        <f>$B180*('AEO Table 3'!M$50/'AEO Table 3'!$D$50)</f>
        <v>2.1596285714285714E-5</v>
      </c>
      <c r="O180" s="3">
        <f>$B180*('AEO Table 3'!N$50/'AEO Table 3'!$D$50)</f>
        <v>2.1911012987012982E-5</v>
      </c>
      <c r="P180" s="3">
        <f>$B180*('AEO Table 3'!O$50/'AEO Table 3'!$D$50)</f>
        <v>2.2315662337662335E-5</v>
      </c>
      <c r="Q180" s="3">
        <f>$B180*('AEO Table 3'!P$50/'AEO Table 3'!$D$50)</f>
        <v>2.2525480519480514E-5</v>
      </c>
      <c r="R180" s="3">
        <f>$B180*('AEO Table 3'!Q$50/'AEO Table 3'!$D$50)</f>
        <v>2.291514285714285E-5</v>
      </c>
      <c r="S180" s="3">
        <f>$B180*('AEO Table 3'!R$50/'AEO Table 3'!$D$50)</f>
        <v>2.3169922077922074E-5</v>
      </c>
      <c r="T180" s="3">
        <f>$B180*('AEO Table 3'!S$50/'AEO Table 3'!$D$50)</f>
        <v>2.3484649350649346E-5</v>
      </c>
      <c r="U180" s="3">
        <f>$B180*('AEO Table 3'!T$50/'AEO Table 3'!$D$50)</f>
        <v>2.3754415584415581E-5</v>
      </c>
      <c r="V180" s="3">
        <f>$B180*('AEO Table 3'!U$50/'AEO Table 3'!$D$50)</f>
        <v>2.4039168831168828E-5</v>
      </c>
      <c r="W180" s="3">
        <f>$B180*('AEO Table 3'!V$50/'AEO Table 3'!$D$50)</f>
        <v>2.4293948051948052E-5</v>
      </c>
      <c r="X180" s="3">
        <f>$B180*('AEO Table 3'!W$50/'AEO Table 3'!$D$50)</f>
        <v>2.4638649350649349E-5</v>
      </c>
      <c r="Y180" s="3">
        <f>$B180*('AEO Table 3'!X$50/'AEO Table 3'!$D$50)</f>
        <v>2.4953376623376617E-5</v>
      </c>
      <c r="Z180" s="3">
        <f>$B180*('AEO Table 3'!Y$50/'AEO Table 3'!$D$50)</f>
        <v>2.5118233766233766E-5</v>
      </c>
      <c r="AA180" s="3">
        <f>$B180*('AEO Table 3'!Z$50/'AEO Table 3'!$D$50)</f>
        <v>2.5373012987012984E-5</v>
      </c>
      <c r="AB180" s="3">
        <f>$B180*('AEO Table 3'!AA$50/'AEO Table 3'!$D$50)</f>
        <v>2.5432961038961034E-5</v>
      </c>
      <c r="AC180" s="3">
        <f>$B180*('AEO Table 3'!AB$50/'AEO Table 3'!$D$50)</f>
        <v>2.5402987012987009E-5</v>
      </c>
      <c r="AD180" s="3">
        <f>$B180*('AEO Table 3'!AC$50/'AEO Table 3'!$D$50)</f>
        <v>2.5238129870129866E-5</v>
      </c>
      <c r="AE180" s="3">
        <f>$B180*('AEO Table 3'!AD$50/'AEO Table 3'!$D$50)</f>
        <v>2.5627792207792205E-5</v>
      </c>
      <c r="AF180" s="3">
        <f>$B180*('AEO Table 3'!AE$50/'AEO Table 3'!$D$50)</f>
        <v>2.5852597402597398E-5</v>
      </c>
      <c r="AG180" s="3">
        <f>$B180*('AEO Table 3'!AF$50/'AEO Table 3'!$D$50)</f>
        <v>2.6212285714285709E-5</v>
      </c>
      <c r="AH180" s="3">
        <f>$B180*('AEO Table 3'!AG$50/'AEO Table 3'!$D$50)</f>
        <v>2.6556987012987005E-5</v>
      </c>
      <c r="AI180" s="3">
        <f>$B180*('AEO Table 3'!AH$50/'AEO Table 3'!$D$50)</f>
        <v>2.693166233766233E-5</v>
      </c>
    </row>
    <row r="181" spans="1:35">
      <c r="A181" s="1" t="s">
        <v>1423</v>
      </c>
      <c r="B181">
        <v>0</v>
      </c>
      <c r="C181" s="181">
        <f t="shared" si="108"/>
        <v>0</v>
      </c>
      <c r="D181">
        <v>0</v>
      </c>
      <c r="E181">
        <v>0</v>
      </c>
      <c r="F181">
        <v>0</v>
      </c>
      <c r="G181">
        <v>0</v>
      </c>
      <c r="H181">
        <v>0</v>
      </c>
      <c r="I181">
        <v>0</v>
      </c>
      <c r="J181">
        <v>0</v>
      </c>
      <c r="K181">
        <v>0</v>
      </c>
      <c r="L181">
        <v>0</v>
      </c>
      <c r="M181">
        <v>0</v>
      </c>
      <c r="N181">
        <v>0</v>
      </c>
      <c r="O181">
        <v>0</v>
      </c>
      <c r="P181">
        <v>0</v>
      </c>
      <c r="Q181">
        <v>0</v>
      </c>
      <c r="R181">
        <v>0</v>
      </c>
      <c r="S181">
        <v>0</v>
      </c>
      <c r="T181">
        <v>0</v>
      </c>
      <c r="U181">
        <v>0</v>
      </c>
      <c r="V181">
        <v>0</v>
      </c>
      <c r="W181">
        <v>0</v>
      </c>
      <c r="X181">
        <v>0</v>
      </c>
      <c r="Y181">
        <v>0</v>
      </c>
      <c r="Z181">
        <v>0</v>
      </c>
      <c r="AA181">
        <v>0</v>
      </c>
      <c r="AB181">
        <v>0</v>
      </c>
      <c r="AC181">
        <v>0</v>
      </c>
      <c r="AD181">
        <v>0</v>
      </c>
      <c r="AE181">
        <v>0</v>
      </c>
      <c r="AF181">
        <v>0</v>
      </c>
      <c r="AG181">
        <v>0</v>
      </c>
      <c r="AH181">
        <v>0</v>
      </c>
      <c r="AI181">
        <v>0</v>
      </c>
    </row>
    <row r="182" spans="1:35">
      <c r="A182" s="1" t="s">
        <v>1424</v>
      </c>
      <c r="B182">
        <v>0</v>
      </c>
      <c r="C182" s="181">
        <f t="shared" si="108"/>
        <v>0</v>
      </c>
      <c r="D182">
        <v>0</v>
      </c>
      <c r="E182">
        <v>0</v>
      </c>
      <c r="F182">
        <v>0</v>
      </c>
      <c r="G182">
        <v>0</v>
      </c>
      <c r="H182">
        <v>0</v>
      </c>
      <c r="I182">
        <v>0</v>
      </c>
      <c r="J182">
        <v>0</v>
      </c>
      <c r="K182">
        <v>0</v>
      </c>
      <c r="L182">
        <v>0</v>
      </c>
      <c r="M182">
        <v>0</v>
      </c>
      <c r="N182">
        <v>0</v>
      </c>
      <c r="O182">
        <v>0</v>
      </c>
      <c r="P182">
        <v>0</v>
      </c>
      <c r="Q182">
        <v>0</v>
      </c>
      <c r="R182">
        <v>0</v>
      </c>
      <c r="S182">
        <v>0</v>
      </c>
      <c r="T182">
        <v>0</v>
      </c>
      <c r="U182">
        <v>0</v>
      </c>
      <c r="V182">
        <v>0</v>
      </c>
      <c r="W182">
        <v>0</v>
      </c>
      <c r="X182">
        <v>0</v>
      </c>
      <c r="Y182">
        <v>0</v>
      </c>
      <c r="Z182">
        <v>0</v>
      </c>
      <c r="AA182">
        <v>0</v>
      </c>
      <c r="AB182">
        <v>0</v>
      </c>
      <c r="AC182">
        <v>0</v>
      </c>
      <c r="AD182">
        <v>0</v>
      </c>
      <c r="AE182">
        <v>0</v>
      </c>
      <c r="AF182">
        <v>0</v>
      </c>
      <c r="AG182">
        <v>0</v>
      </c>
      <c r="AH182">
        <v>0</v>
      </c>
      <c r="AI182">
        <v>0</v>
      </c>
    </row>
    <row r="183" spans="1:35">
      <c r="A183" s="1" t="s">
        <v>1425</v>
      </c>
      <c r="B183" s="3">
        <f>'Start Year Prices'!$F$15</f>
        <v>1.7309999999999999E-5</v>
      </c>
      <c r="C183" s="180">
        <f t="shared" si="108"/>
        <v>1.7309999999999999E-5</v>
      </c>
      <c r="D183" s="3">
        <f>$B180*('AEO Table 3'!C$31/'AEO Table 3'!$D$31)</f>
        <v>3.0985856353591157E-5</v>
      </c>
      <c r="E183" s="3">
        <f>$B180*('AEO Table 3'!D$31/'AEO Table 3'!$D$31)</f>
        <v>1.7309999999999999E-5</v>
      </c>
      <c r="F183" s="3">
        <f>$B180*('AEO Table 3'!E$31/'AEO Table 3'!$D$31)</f>
        <v>2.5199917127071821E-5</v>
      </c>
      <c r="G183" s="3">
        <f>$B180*('AEO Table 3'!F$31/'AEO Table 3'!$D$31)</f>
        <v>3.3376740331491709E-5</v>
      </c>
      <c r="H183" s="3">
        <f>$B180*('AEO Table 3'!G$31/'AEO Table 3'!$D$31)</f>
        <v>4.0931933701657459E-5</v>
      </c>
      <c r="I183" s="3">
        <f>$B180*('AEO Table 3'!H$31/'AEO Table 3'!$D$31)</f>
        <v>4.9347845303867397E-5</v>
      </c>
      <c r="J183" s="3">
        <f>$B180*('AEO Table 3'!I$31/'AEO Table 3'!$D$31)</f>
        <v>5.7476850828729272E-5</v>
      </c>
      <c r="K183" s="3">
        <f>$B180*('AEO Table 3'!J$31/'AEO Table 3'!$D$31)</f>
        <v>5.7333397790055244E-5</v>
      </c>
      <c r="L183" s="3">
        <f>$B180*('AEO Table 3'!K$31/'AEO Table 3'!$D$31)</f>
        <v>5.9533011049723745E-5</v>
      </c>
      <c r="M183" s="3">
        <f>$B180*('AEO Table 3'!L$31/'AEO Table 3'!$D$31)</f>
        <v>5.876792817679557E-5</v>
      </c>
      <c r="N183" s="3">
        <f>$B180*('AEO Table 3'!M$31/'AEO Table 3'!$D$31)</f>
        <v>6.0919723756906068E-5</v>
      </c>
      <c r="O183" s="3">
        <f>$B180*('AEO Table 3'!N$31/'AEO Table 3'!$D$31)</f>
        <v>6.1876077348066295E-5</v>
      </c>
      <c r="P183" s="3">
        <f>$B180*('AEO Table 3'!O$31/'AEO Table 3'!$D$31)</f>
        <v>6.3501878453038664E-5</v>
      </c>
      <c r="Q183" s="3">
        <f>$B180*('AEO Table 3'!P$31/'AEO Table 3'!$D$31)</f>
        <v>6.3884419889502752E-5</v>
      </c>
      <c r="R183" s="3">
        <f>$B180*('AEO Table 3'!Q$31/'AEO Table 3'!$D$31)</f>
        <v>6.5032044198895015E-5</v>
      </c>
      <c r="S183" s="3">
        <f>$B180*('AEO Table 3'!R$31/'AEO Table 3'!$D$31)</f>
        <v>6.5366767955801094E-5</v>
      </c>
      <c r="T183" s="3">
        <f>$B180*('AEO Table 3'!S$31/'AEO Table 3'!$D$31)</f>
        <v>6.6514392265193357E-5</v>
      </c>
      <c r="U183" s="3">
        <f>$B180*('AEO Table 3'!T$31/'AEO Table 3'!$D$31)</f>
        <v>6.7614198895027611E-5</v>
      </c>
      <c r="V183" s="3">
        <f>$B180*('AEO Table 3'!U$31/'AEO Table 3'!$D$31)</f>
        <v>6.8570552486187837E-5</v>
      </c>
      <c r="W183" s="3">
        <f>$B180*('AEO Table 3'!V$31/'AEO Table 3'!$D$31)</f>
        <v>6.9479088397790041E-5</v>
      </c>
      <c r="X183" s="3">
        <f>$B180*('AEO Table 3'!W$31/'AEO Table 3'!$D$31)</f>
        <v>7.0913618784530373E-5</v>
      </c>
      <c r="Y183" s="3">
        <f>$B180*('AEO Table 3'!X$31/'AEO Table 3'!$D$31)</f>
        <v>7.2587237569060766E-5</v>
      </c>
      <c r="Z183" s="3">
        <f>$B180*('AEO Table 3'!Y$31/'AEO Table 3'!$D$31)</f>
        <v>7.3973950276243089E-5</v>
      </c>
      <c r="AA183" s="3">
        <f>$B180*('AEO Table 3'!Z$31/'AEO Table 3'!$D$31)</f>
        <v>7.5073756906077343E-5</v>
      </c>
      <c r="AB183" s="3">
        <f>$B180*('AEO Table 3'!AA$31/'AEO Table 3'!$D$31)</f>
        <v>7.6077928176795578E-5</v>
      </c>
      <c r="AC183" s="3">
        <f>$B180*('AEO Table 3'!AB$31/'AEO Table 3'!$D$31)</f>
        <v>7.6843011049723754E-5</v>
      </c>
      <c r="AD183" s="3">
        <f>$B180*('AEO Table 3'!AC$31/'AEO Table 3'!$D$31)</f>
        <v>7.7225552486187828E-5</v>
      </c>
      <c r="AE183" s="3">
        <f>$B180*('AEO Table 3'!AD$31/'AEO Table 3'!$D$31)</f>
        <v>7.8803535911602202E-5</v>
      </c>
      <c r="AF183" s="3">
        <f>$B180*('AEO Table 3'!AE$31/'AEO Table 3'!$D$31)</f>
        <v>7.9042624309392262E-5</v>
      </c>
      <c r="AG183" s="3">
        <f>$B180*('AEO Table 3'!AF$31/'AEO Table 3'!$D$31)</f>
        <v>7.9807707182320438E-5</v>
      </c>
      <c r="AH183" s="3">
        <f>$B180*('AEO Table 3'!AG$31/'AEO Table 3'!$D$31)</f>
        <v>8.081187845303866E-5</v>
      </c>
      <c r="AI183" s="3">
        <f>$B180*('AEO Table 3'!AH$31/'AEO Table 3'!$D$31)</f>
        <v>8.2294226519337015E-5</v>
      </c>
    </row>
    <row r="184" spans="1:35">
      <c r="A184" s="1" t="s">
        <v>1426</v>
      </c>
      <c r="B184">
        <v>0</v>
      </c>
      <c r="C184" s="181">
        <f t="shared" si="108"/>
        <v>0</v>
      </c>
      <c r="D184">
        <v>0</v>
      </c>
      <c r="E184">
        <v>0</v>
      </c>
      <c r="F184">
        <v>0</v>
      </c>
      <c r="G184">
        <v>0</v>
      </c>
      <c r="H184">
        <v>0</v>
      </c>
      <c r="I184">
        <v>0</v>
      </c>
      <c r="J184">
        <v>0</v>
      </c>
      <c r="K184">
        <v>0</v>
      </c>
      <c r="L184">
        <v>0</v>
      </c>
      <c r="M184">
        <v>0</v>
      </c>
      <c r="N184">
        <v>0</v>
      </c>
      <c r="O184">
        <v>0</v>
      </c>
      <c r="P184">
        <v>0</v>
      </c>
      <c r="Q184">
        <v>0</v>
      </c>
      <c r="R184">
        <v>0</v>
      </c>
      <c r="S184">
        <v>0</v>
      </c>
      <c r="T184">
        <v>0</v>
      </c>
      <c r="U184">
        <v>0</v>
      </c>
      <c r="V184">
        <v>0</v>
      </c>
      <c r="W184">
        <v>0</v>
      </c>
      <c r="X184">
        <v>0</v>
      </c>
      <c r="Y184">
        <v>0</v>
      </c>
      <c r="Z184">
        <v>0</v>
      </c>
      <c r="AA184">
        <v>0</v>
      </c>
      <c r="AB184">
        <v>0</v>
      </c>
      <c r="AC184">
        <v>0</v>
      </c>
      <c r="AD184">
        <v>0</v>
      </c>
      <c r="AE184">
        <v>0</v>
      </c>
      <c r="AF184">
        <v>0</v>
      </c>
      <c r="AG184">
        <v>0</v>
      </c>
      <c r="AH184">
        <v>0</v>
      </c>
      <c r="AI184">
        <v>0</v>
      </c>
    </row>
    <row r="185" spans="1:35">
      <c r="A185" s="1" t="s">
        <v>1427</v>
      </c>
      <c r="B185">
        <v>0</v>
      </c>
      <c r="C185" s="181">
        <f t="shared" si="108"/>
        <v>0</v>
      </c>
      <c r="D185">
        <v>0</v>
      </c>
      <c r="E185">
        <v>0</v>
      </c>
      <c r="F185">
        <v>0</v>
      </c>
      <c r="G185">
        <v>0</v>
      </c>
      <c r="H185">
        <v>0</v>
      </c>
      <c r="I185">
        <v>0</v>
      </c>
      <c r="J185">
        <v>0</v>
      </c>
      <c r="K185">
        <v>0</v>
      </c>
      <c r="L185">
        <v>0</v>
      </c>
      <c r="M185">
        <v>0</v>
      </c>
      <c r="N185">
        <v>0</v>
      </c>
      <c r="O185">
        <v>0</v>
      </c>
      <c r="P185">
        <v>0</v>
      </c>
      <c r="Q185">
        <v>0</v>
      </c>
      <c r="R185">
        <v>0</v>
      </c>
      <c r="S185">
        <v>0</v>
      </c>
      <c r="T185">
        <v>0</v>
      </c>
      <c r="U185">
        <v>0</v>
      </c>
      <c r="V185">
        <v>0</v>
      </c>
      <c r="W185">
        <v>0</v>
      </c>
      <c r="X185">
        <v>0</v>
      </c>
      <c r="Y185">
        <v>0</v>
      </c>
      <c r="Z185">
        <v>0</v>
      </c>
      <c r="AA185">
        <v>0</v>
      </c>
      <c r="AB185">
        <v>0</v>
      </c>
      <c r="AC185">
        <v>0</v>
      </c>
      <c r="AD185">
        <v>0</v>
      </c>
      <c r="AE185">
        <v>0</v>
      </c>
      <c r="AF185">
        <v>0</v>
      </c>
      <c r="AG185">
        <v>0</v>
      </c>
      <c r="AH185">
        <v>0</v>
      </c>
      <c r="AI185">
        <v>0</v>
      </c>
    </row>
    <row r="186" spans="1:35">
      <c r="A186" s="1" t="s">
        <v>1428</v>
      </c>
      <c r="B186" s="3">
        <f>B183</f>
        <v>1.7309999999999999E-5</v>
      </c>
      <c r="C186" s="180">
        <f t="shared" si="108"/>
        <v>1.7309999999999999E-5</v>
      </c>
      <c r="D186" s="3">
        <f t="shared" ref="D186" si="109">D183</f>
        <v>3.0985856353591157E-5</v>
      </c>
      <c r="E186" s="3">
        <f t="shared" ref="E186:F186" si="110">E183</f>
        <v>1.7309999999999999E-5</v>
      </c>
      <c r="F186" s="3">
        <f t="shared" si="110"/>
        <v>2.5199917127071821E-5</v>
      </c>
      <c r="G186" s="3">
        <f t="shared" ref="G186:AI186" si="111">G183</f>
        <v>3.3376740331491709E-5</v>
      </c>
      <c r="H186" s="3">
        <f t="shared" si="111"/>
        <v>4.0931933701657459E-5</v>
      </c>
      <c r="I186" s="3">
        <f t="shared" si="111"/>
        <v>4.9347845303867397E-5</v>
      </c>
      <c r="J186" s="3">
        <f t="shared" si="111"/>
        <v>5.7476850828729272E-5</v>
      </c>
      <c r="K186" s="3">
        <f t="shared" si="111"/>
        <v>5.7333397790055244E-5</v>
      </c>
      <c r="L186" s="3">
        <f t="shared" si="111"/>
        <v>5.9533011049723745E-5</v>
      </c>
      <c r="M186" s="3">
        <f t="shared" si="111"/>
        <v>5.876792817679557E-5</v>
      </c>
      <c r="N186" s="3">
        <f t="shared" si="111"/>
        <v>6.0919723756906068E-5</v>
      </c>
      <c r="O186" s="3">
        <f t="shared" si="111"/>
        <v>6.1876077348066295E-5</v>
      </c>
      <c r="P186" s="3">
        <f t="shared" si="111"/>
        <v>6.3501878453038664E-5</v>
      </c>
      <c r="Q186" s="3">
        <f t="shared" si="111"/>
        <v>6.3884419889502752E-5</v>
      </c>
      <c r="R186" s="3">
        <f t="shared" si="111"/>
        <v>6.5032044198895015E-5</v>
      </c>
      <c r="S186" s="3">
        <f t="shared" si="111"/>
        <v>6.5366767955801094E-5</v>
      </c>
      <c r="T186" s="3">
        <f t="shared" si="111"/>
        <v>6.6514392265193357E-5</v>
      </c>
      <c r="U186" s="3">
        <f t="shared" si="111"/>
        <v>6.7614198895027611E-5</v>
      </c>
      <c r="V186" s="3">
        <f t="shared" si="111"/>
        <v>6.8570552486187837E-5</v>
      </c>
      <c r="W186" s="3">
        <f t="shared" si="111"/>
        <v>6.9479088397790041E-5</v>
      </c>
      <c r="X186" s="3">
        <f t="shared" si="111"/>
        <v>7.0913618784530373E-5</v>
      </c>
      <c r="Y186" s="3">
        <f t="shared" si="111"/>
        <v>7.2587237569060766E-5</v>
      </c>
      <c r="Z186" s="3">
        <f t="shared" si="111"/>
        <v>7.3973950276243089E-5</v>
      </c>
      <c r="AA186" s="3">
        <f t="shared" si="111"/>
        <v>7.5073756906077343E-5</v>
      </c>
      <c r="AB186" s="3">
        <f t="shared" si="111"/>
        <v>7.6077928176795578E-5</v>
      </c>
      <c r="AC186" s="3">
        <f t="shared" si="111"/>
        <v>7.6843011049723754E-5</v>
      </c>
      <c r="AD186" s="3">
        <f t="shared" si="111"/>
        <v>7.7225552486187828E-5</v>
      </c>
      <c r="AE186" s="3">
        <f t="shared" si="111"/>
        <v>7.8803535911602202E-5</v>
      </c>
      <c r="AF186" s="3">
        <f t="shared" si="111"/>
        <v>7.9042624309392262E-5</v>
      </c>
      <c r="AG186" s="3">
        <f t="shared" si="111"/>
        <v>7.9807707182320438E-5</v>
      </c>
      <c r="AH186" s="3">
        <f t="shared" si="111"/>
        <v>8.081187845303866E-5</v>
      </c>
      <c r="AI186" s="3">
        <f t="shared" si="111"/>
        <v>8.2294226519337015E-5</v>
      </c>
    </row>
    <row r="187" spans="1:35" s="179" customFormat="1">
      <c r="A187" s="179" t="s">
        <v>1436</v>
      </c>
      <c r="C187" s="183"/>
    </row>
    <row r="188" spans="1:35">
      <c r="A188" s="1" t="s">
        <v>1420</v>
      </c>
      <c r="B188" s="1">
        <v>2017</v>
      </c>
      <c r="C188" s="184">
        <v>2018</v>
      </c>
      <c r="D188" s="1">
        <v>2019</v>
      </c>
      <c r="E188" s="1">
        <v>2020</v>
      </c>
      <c r="F188" s="1">
        <v>2021</v>
      </c>
      <c r="G188" s="1">
        <v>2022</v>
      </c>
      <c r="H188" s="1">
        <v>2023</v>
      </c>
      <c r="I188" s="1">
        <v>2024</v>
      </c>
      <c r="J188" s="1">
        <v>2025</v>
      </c>
      <c r="K188" s="1">
        <v>2026</v>
      </c>
      <c r="L188" s="1">
        <v>2027</v>
      </c>
      <c r="M188" s="1">
        <v>2028</v>
      </c>
      <c r="N188" s="1">
        <v>2029</v>
      </c>
      <c r="O188" s="1">
        <v>2030</v>
      </c>
      <c r="P188" s="1">
        <v>2031</v>
      </c>
      <c r="Q188" s="1">
        <v>2032</v>
      </c>
      <c r="R188" s="1">
        <v>2033</v>
      </c>
      <c r="S188" s="1">
        <v>2034</v>
      </c>
      <c r="T188" s="1">
        <v>2035</v>
      </c>
      <c r="U188" s="1">
        <v>2036</v>
      </c>
      <c r="V188" s="1">
        <v>2037</v>
      </c>
      <c r="W188" s="1">
        <v>2038</v>
      </c>
      <c r="X188" s="1">
        <v>2039</v>
      </c>
      <c r="Y188" s="1">
        <v>2040</v>
      </c>
      <c r="Z188" s="1">
        <v>2041</v>
      </c>
      <c r="AA188" s="1">
        <v>2042</v>
      </c>
      <c r="AB188" s="1">
        <v>2043</v>
      </c>
      <c r="AC188" s="1">
        <v>2044</v>
      </c>
      <c r="AD188" s="1">
        <v>2045</v>
      </c>
      <c r="AE188" s="1">
        <v>2046</v>
      </c>
      <c r="AF188" s="1">
        <v>2047</v>
      </c>
      <c r="AG188" s="1">
        <v>2048</v>
      </c>
      <c r="AH188" s="1">
        <v>2049</v>
      </c>
      <c r="AI188" s="1">
        <v>2050</v>
      </c>
    </row>
    <row r="189" spans="1:35">
      <c r="A189" s="1" t="s">
        <v>1421</v>
      </c>
      <c r="B189">
        <v>0</v>
      </c>
      <c r="C189" s="181">
        <f>B189</f>
        <v>0</v>
      </c>
      <c r="D189">
        <v>0</v>
      </c>
      <c r="E189">
        <v>0</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c r="AD189">
        <v>0</v>
      </c>
      <c r="AE189">
        <v>0</v>
      </c>
      <c r="AF189">
        <v>0</v>
      </c>
      <c r="AG189">
        <v>0</v>
      </c>
      <c r="AH189">
        <v>0</v>
      </c>
      <c r="AI189">
        <v>0</v>
      </c>
    </row>
    <row r="190" spans="1:35">
      <c r="A190" s="1" t="s">
        <v>1422</v>
      </c>
      <c r="B190">
        <v>0</v>
      </c>
      <c r="C190" s="181">
        <f t="shared" ref="C190:C196" si="112">B190</f>
        <v>0</v>
      </c>
      <c r="D190">
        <v>0</v>
      </c>
      <c r="E190">
        <v>0</v>
      </c>
      <c r="F190">
        <v>0</v>
      </c>
      <c r="G190">
        <v>0</v>
      </c>
      <c r="H190">
        <v>0</v>
      </c>
      <c r="I190">
        <v>0</v>
      </c>
      <c r="J190">
        <v>0</v>
      </c>
      <c r="K190">
        <v>0</v>
      </c>
      <c r="L190">
        <v>0</v>
      </c>
      <c r="M190">
        <v>0</v>
      </c>
      <c r="N190">
        <v>0</v>
      </c>
      <c r="O190">
        <v>0</v>
      </c>
      <c r="P190">
        <v>0</v>
      </c>
      <c r="Q190">
        <v>0</v>
      </c>
      <c r="R190">
        <v>0</v>
      </c>
      <c r="S190">
        <v>0</v>
      </c>
      <c r="T190">
        <v>0</v>
      </c>
      <c r="U190">
        <v>0</v>
      </c>
      <c r="V190">
        <v>0</v>
      </c>
      <c r="W190">
        <v>0</v>
      </c>
      <c r="X190">
        <v>0</v>
      </c>
      <c r="Y190">
        <v>0</v>
      </c>
      <c r="Z190">
        <v>0</v>
      </c>
      <c r="AA190">
        <v>0</v>
      </c>
      <c r="AB190">
        <v>0</v>
      </c>
      <c r="AC190">
        <v>0</v>
      </c>
      <c r="AD190">
        <v>0</v>
      </c>
      <c r="AE190">
        <v>0</v>
      </c>
      <c r="AF190">
        <v>0</v>
      </c>
      <c r="AG190">
        <v>0</v>
      </c>
      <c r="AH190">
        <v>0</v>
      </c>
      <c r="AI190">
        <v>0</v>
      </c>
    </row>
    <row r="191" spans="1:35">
      <c r="A191" s="1" t="s">
        <v>1423</v>
      </c>
      <c r="B191" s="3">
        <f>'Start Year Prices'!$D$16</f>
        <v>1.2359791868021951E-5</v>
      </c>
      <c r="C191" s="180">
        <f t="shared" si="112"/>
        <v>1.2359791868021951E-5</v>
      </c>
      <c r="D191" s="3">
        <f>$B191*('AEO Table 3'!C$16/'AEO Table 3'!$D$16)</f>
        <v>1.2517950342162518E-5</v>
      </c>
      <c r="E191" s="3">
        <f>$B191*('AEO Table 3'!D$16/'AEO Table 3'!$D$16)</f>
        <v>1.2359791868021951E-5</v>
      </c>
      <c r="F191" s="3">
        <f>$B191*('AEO Table 3'!E$16/'AEO Table 3'!$D$16)</f>
        <v>1.2576527554807168E-5</v>
      </c>
      <c r="G191" s="3">
        <f>$B191*('AEO Table 3'!F$16/'AEO Table 3'!$D$16)</f>
        <v>1.299242576458421E-5</v>
      </c>
      <c r="H191" s="3">
        <f>$B191*('AEO Table 3'!G$16/'AEO Table 3'!$D$16)</f>
        <v>1.3402466253096787E-5</v>
      </c>
      <c r="I191" s="3">
        <f>$B191*('AEO Table 3'!H$16/'AEO Table 3'!$D$16)</f>
        <v>1.3853510790460621E-5</v>
      </c>
      <c r="J191" s="3">
        <f>$B191*('AEO Table 3'!I$16/'AEO Table 3'!$D$16)</f>
        <v>1.4427567474378227E-5</v>
      </c>
      <c r="K191" s="3">
        <f>$B191*('AEO Table 3'!J$16/'AEO Table 3'!$D$16)</f>
        <v>1.504848592841156E-5</v>
      </c>
      <c r="L191" s="3">
        <f>$B191*('AEO Table 3'!K$16/'AEO Table 3'!$D$16)</f>
        <v>1.5546392235891116E-5</v>
      </c>
      <c r="M191" s="3">
        <f>$B191*('AEO Table 3'!L$16/'AEO Table 3'!$D$16)</f>
        <v>1.5927144118081366E-5</v>
      </c>
      <c r="N191" s="3">
        <f>$B191*('AEO Table 3'!M$16/'AEO Table 3'!$D$16)</f>
        <v>1.6196599296246772E-5</v>
      </c>
      <c r="O191" s="3">
        <f>$B191*('AEO Table 3'!N$16/'AEO Table 3'!$D$16)</f>
        <v>1.6425050425560923E-5</v>
      </c>
      <c r="P191" s="3">
        <f>$B191*('AEO Table 3'!O$16/'AEO Table 3'!$D$16)</f>
        <v>1.6512916244527905E-5</v>
      </c>
      <c r="Q191" s="3">
        <f>$B191*('AEO Table 3'!P$16/'AEO Table 3'!$D$16)</f>
        <v>1.660663978475935E-5</v>
      </c>
      <c r="R191" s="3">
        <f>$B191*('AEO Table 3'!Q$16/'AEO Table 3'!$D$16)</f>
        <v>1.6794086865222242E-5</v>
      </c>
      <c r="S191" s="3">
        <f>$B191*('AEO Table 3'!R$16/'AEO Table 3'!$D$16)</f>
        <v>1.69873916669496E-5</v>
      </c>
      <c r="T191" s="3">
        <f>$B191*('AEO Table 3'!S$16/'AEO Table 3'!$D$16)</f>
        <v>1.720412735373482E-5</v>
      </c>
      <c r="U191" s="3">
        <f>$B191*('AEO Table 3'!T$16/'AEO Table 3'!$D$16)</f>
        <v>1.7444293925577902E-5</v>
      </c>
      <c r="V191" s="3">
        <f>$B191*('AEO Table 3'!U$16/'AEO Table 3'!$D$16)</f>
        <v>1.7707891382478841E-5</v>
      </c>
      <c r="W191" s="3">
        <f>$B191*('AEO Table 3'!V$16/'AEO Table 3'!$D$16)</f>
        <v>1.7977346560644251E-5</v>
      </c>
      <c r="X191" s="3">
        <f>$B191*('AEO Table 3'!W$16/'AEO Table 3'!$D$16)</f>
        <v>1.8235086296280723E-5</v>
      </c>
      <c r="Y191" s="3">
        <f>$B191*('AEO Table 3'!X$16/'AEO Table 3'!$D$16)</f>
        <v>1.8475252868123805E-5</v>
      </c>
      <c r="Z191" s="3">
        <f>$B191*('AEO Table 3'!Y$16/'AEO Table 3'!$D$16)</f>
        <v>1.8703703997437955E-5</v>
      </c>
      <c r="AA191" s="3">
        <f>$B191*('AEO Table 3'!Z$16/'AEO Table 3'!$D$16)</f>
        <v>1.8984874618132292E-5</v>
      </c>
      <c r="AB191" s="3">
        <f>$B191*('AEO Table 3'!AA$16/'AEO Table 3'!$D$16)</f>
        <v>1.9242614353768771E-5</v>
      </c>
      <c r="AC191" s="3">
        <f>$B191*('AEO Table 3'!AB$16/'AEO Table 3'!$D$16)</f>
        <v>1.9494496368140783E-5</v>
      </c>
      <c r="AD191" s="3">
        <f>$B191*('AEO Table 3'!AC$16/'AEO Table 3'!$D$16)</f>
        <v>1.9746378382512796E-5</v>
      </c>
      <c r="AE191" s="3">
        <f>$B191*('AEO Table 3'!AD$16/'AEO Table 3'!$D$16)</f>
        <v>1.9986544954355873E-5</v>
      </c>
      <c r="AF191" s="3">
        <f>$B191*('AEO Table 3'!AE$16/'AEO Table 3'!$D$16)</f>
        <v>2.0267715575050214E-5</v>
      </c>
      <c r="AG191" s="3">
        <f>$B191*('AEO Table 3'!AF$16/'AEO Table 3'!$D$16)</f>
        <v>2.0560601638273482E-5</v>
      </c>
      <c r="AH191" s="3">
        <f>$B191*('AEO Table 3'!AG$16/'AEO Table 3'!$D$16)</f>
        <v>2.0830056816438892E-5</v>
      </c>
      <c r="AI191" s="3">
        <f>$B191*('AEO Table 3'!AH$16/'AEO Table 3'!$D$16)</f>
        <v>2.1087796552075364E-5</v>
      </c>
    </row>
    <row r="192" spans="1:35">
      <c r="A192" s="1" t="s">
        <v>1424</v>
      </c>
      <c r="B192" s="3">
        <f>'Start Year Prices'!$E$16</f>
        <v>1.2359791868021951E-5</v>
      </c>
      <c r="C192" s="180">
        <f t="shared" si="112"/>
        <v>1.2359791868021951E-5</v>
      </c>
      <c r="D192" s="3">
        <f>$B192*('AEO Table 3'!C$22/'AEO Table 3'!$D$22)</f>
        <v>1.316325342930892E-5</v>
      </c>
      <c r="E192" s="3">
        <f>$B192*('AEO Table 3'!D$22/'AEO Table 3'!$D$22)</f>
        <v>1.2359791868021951E-5</v>
      </c>
      <c r="F192" s="3">
        <f>$B192*('AEO Table 3'!E$22/'AEO Table 3'!$D$22)</f>
        <v>1.2690187276401637E-5</v>
      </c>
      <c r="G192" s="3">
        <f>$B192*('AEO Table 3'!F$22/'AEO Table 3'!$D$22)</f>
        <v>1.324585228140384E-5</v>
      </c>
      <c r="H192" s="3">
        <f>$B192*('AEO Table 3'!G$22/'AEO Table 3'!$D$22)</f>
        <v>1.3628810595662113E-5</v>
      </c>
      <c r="I192" s="3">
        <f>$B192*('AEO Table 3'!H$22/'AEO Table 3'!$D$22)</f>
        <v>1.4049313842690809E-5</v>
      </c>
      <c r="J192" s="3">
        <f>$B192*('AEO Table 3'!I$22/'AEO Table 3'!$D$22)</f>
        <v>1.4635014793909344E-5</v>
      </c>
      <c r="K192" s="3">
        <f>$B192*('AEO Table 3'!J$22/'AEO Table 3'!$D$22)</f>
        <v>1.5205697772019714E-5</v>
      </c>
      <c r="L192" s="3">
        <f>$B192*('AEO Table 3'!K$22/'AEO Table 3'!$D$22)</f>
        <v>1.5521075207291237E-5</v>
      </c>
      <c r="M192" s="3">
        <f>$B192*('AEO Table 3'!L$22/'AEO Table 3'!$D$22)</f>
        <v>1.5708799871143328E-5</v>
      </c>
      <c r="N192" s="3">
        <f>$B192*('AEO Table 3'!M$22/'AEO Table 3'!$D$22)</f>
        <v>1.5791398723238252E-5</v>
      </c>
      <c r="O192" s="3">
        <f>$B192*('AEO Table 3'!N$22/'AEO Table 3'!$D$22)</f>
        <v>1.5904033521549508E-5</v>
      </c>
      <c r="P192" s="3">
        <f>$B192*('AEO Table 3'!O$22/'AEO Table 3'!$D$22)</f>
        <v>1.5911542508103596E-5</v>
      </c>
      <c r="Q192" s="3">
        <f>$B192*('AEO Table 3'!P$22/'AEO Table 3'!$D$22)</f>
        <v>1.5971614400536263E-5</v>
      </c>
      <c r="R192" s="3">
        <f>$B192*('AEO Table 3'!Q$22/'AEO Table 3'!$D$22)</f>
        <v>1.6189375010604693E-5</v>
      </c>
      <c r="S192" s="3">
        <f>$B192*('AEO Table 3'!R$22/'AEO Table 3'!$D$22)</f>
        <v>1.6377099674456788E-5</v>
      </c>
      <c r="T192" s="3">
        <f>$B192*('AEO Table 3'!S$22/'AEO Table 3'!$D$22)</f>
        <v>1.6572333324862967E-5</v>
      </c>
      <c r="U192" s="3">
        <f>$B192*('AEO Table 3'!T$22/'AEO Table 3'!$D$22)</f>
        <v>1.6790093934931401E-5</v>
      </c>
      <c r="V192" s="3">
        <f>$B192*('AEO Table 3'!U$22/'AEO Table 3'!$D$22)</f>
        <v>1.7022872518108E-5</v>
      </c>
      <c r="W192" s="3">
        <f>$B192*('AEO Table 3'!V$22/'AEO Table 3'!$D$22)</f>
        <v>1.7248142114730511E-5</v>
      </c>
      <c r="X192" s="3">
        <f>$B192*('AEO Table 3'!W$22/'AEO Table 3'!$D$22)</f>
        <v>1.7443375765136687E-5</v>
      </c>
      <c r="Y192" s="3">
        <f>$B192*('AEO Table 3'!X$22/'AEO Table 3'!$D$22)</f>
        <v>1.761608245588062E-5</v>
      </c>
      <c r="Z192" s="3">
        <f>$B192*('AEO Table 3'!Y$22/'AEO Table 3'!$D$22)</f>
        <v>1.7781280160070461E-5</v>
      </c>
      <c r="AA192" s="3">
        <f>$B192*('AEO Table 3'!Z$22/'AEO Table 3'!$D$22)</f>
        <v>1.803658570290931E-5</v>
      </c>
      <c r="AB192" s="3">
        <f>$B192*('AEO Table 3'!AA$22/'AEO Table 3'!$D$22)</f>
        <v>1.823181935331549E-5</v>
      </c>
      <c r="AC192" s="3">
        <f>$B192*('AEO Table 3'!AB$22/'AEO Table 3'!$D$22)</f>
        <v>1.8419544017167585E-5</v>
      </c>
      <c r="AD192" s="3">
        <f>$B192*('AEO Table 3'!AC$22/'AEO Table 3'!$D$22)</f>
        <v>1.8614777667573761E-5</v>
      </c>
      <c r="AE192" s="3">
        <f>$B192*('AEO Table 3'!AD$22/'AEO Table 3'!$D$22)</f>
        <v>1.8794993344871778E-5</v>
      </c>
      <c r="AF192" s="3">
        <f>$B192*('AEO Table 3'!AE$22/'AEO Table 3'!$D$22)</f>
        <v>1.9035280914602459E-5</v>
      </c>
      <c r="AG192" s="3">
        <f>$B192*('AEO Table 3'!AF$22/'AEO Table 3'!$D$22)</f>
        <v>1.9283077470887224E-5</v>
      </c>
      <c r="AH192" s="3">
        <f>$B192*('AEO Table 3'!AG$22/'AEO Table 3'!$D$22)</f>
        <v>1.9478311121293403E-5</v>
      </c>
      <c r="AI192" s="3">
        <f>$B192*('AEO Table 3'!AH$22/'AEO Table 3'!$D$22)</f>
        <v>1.9658526798591414E-5</v>
      </c>
    </row>
    <row r="193" spans="1:35">
      <c r="A193" s="1" t="s">
        <v>1425</v>
      </c>
      <c r="B193" s="3">
        <f>'Start Year Prices'!$F$16</f>
        <v>1.2359791868021951E-5</v>
      </c>
      <c r="C193" s="180">
        <f t="shared" si="112"/>
        <v>1.2359791868021951E-5</v>
      </c>
      <c r="D193" s="3">
        <f>$B193*('AEO Table 3'!C$29/'AEO Table 3'!$D$29)</f>
        <v>1.3535896630549992E-5</v>
      </c>
      <c r="E193" s="3">
        <f>$B193*('AEO Table 3'!D$29/'AEO Table 3'!$D$29)</f>
        <v>1.2359791868021951E-5</v>
      </c>
      <c r="F193" s="3">
        <f>$B193*('AEO Table 3'!E$29/'AEO Table 3'!$D$29)</f>
        <v>1.2958536110763496E-5</v>
      </c>
      <c r="G193" s="3">
        <f>$B193*('AEO Table 3'!F$29/'AEO Table 3'!$D$29)</f>
        <v>1.3792501306010654E-5</v>
      </c>
      <c r="H193" s="3">
        <f>$B193*('AEO Table 3'!G$29/'AEO Table 3'!$D$29)</f>
        <v>1.4305710656931983E-5</v>
      </c>
      <c r="I193" s="3">
        <f>$B193*('AEO Table 3'!H$29/'AEO Table 3'!$D$29)</f>
        <v>1.4883071176718475E-5</v>
      </c>
      <c r="J193" s="3">
        <f>$B193*('AEO Table 3'!I$29/'AEO Table 3'!$D$29)</f>
        <v>1.5738420094920684E-5</v>
      </c>
      <c r="K193" s="3">
        <f>$B193*('AEO Table 3'!J$29/'AEO Table 3'!$D$29)</f>
        <v>1.6561693428690315E-5</v>
      </c>
      <c r="L193" s="3">
        <f>$B193*('AEO Table 3'!K$29/'AEO Table 3'!$D$29)</f>
        <v>1.6967984164836363E-5</v>
      </c>
      <c r="M193" s="3">
        <f>$B193*('AEO Table 3'!L$29/'AEO Table 3'!$D$29)</f>
        <v>1.720320511734197E-5</v>
      </c>
      <c r="N193" s="3">
        <f>$B193*('AEO Table 3'!M$29/'AEO Table 3'!$D$29)</f>
        <v>1.7310123732117249E-5</v>
      </c>
      <c r="O193" s="3">
        <f>$B193*('AEO Table 3'!N$29/'AEO Table 3'!$D$29)</f>
        <v>1.7224588840297024E-5</v>
      </c>
      <c r="P193" s="3">
        <f>$B193*('AEO Table 3'!O$29/'AEO Table 3'!$D$29)</f>
        <v>1.7245972563252079E-5</v>
      </c>
      <c r="Q193" s="3">
        <f>$B193*('AEO Table 3'!P$29/'AEO Table 3'!$D$29)</f>
        <v>1.7342199316549828E-5</v>
      </c>
      <c r="R193" s="3">
        <f>$B193*('AEO Table 3'!Q$29/'AEO Table 3'!$D$29)</f>
        <v>1.766295516087566E-5</v>
      </c>
      <c r="S193" s="3">
        <f>$B193*('AEO Table 3'!R$29/'AEO Table 3'!$D$29)</f>
        <v>1.794094355929138E-5</v>
      </c>
      <c r="T193" s="3">
        <f>$B193*('AEO Table 3'!S$29/'AEO Table 3'!$D$29)</f>
        <v>1.8218931957707096E-5</v>
      </c>
      <c r="U193" s="3">
        <f>$B193*('AEO Table 3'!T$29/'AEO Table 3'!$D$29)</f>
        <v>1.8550379663510452E-5</v>
      </c>
      <c r="V193" s="3">
        <f>$B193*('AEO Table 3'!U$29/'AEO Table 3'!$D$29)</f>
        <v>1.8903211092268867E-5</v>
      </c>
      <c r="W193" s="3">
        <f>$B193*('AEO Table 3'!V$29/'AEO Table 3'!$D$29)</f>
        <v>1.9223966936594695E-5</v>
      </c>
      <c r="X193" s="3">
        <f>$B193*('AEO Table 3'!W$29/'AEO Table 3'!$D$29)</f>
        <v>1.952333905796547E-5</v>
      </c>
      <c r="Y193" s="3">
        <f>$B193*('AEO Table 3'!X$29/'AEO Table 3'!$D$29)</f>
        <v>1.9779943733426132E-5</v>
      </c>
      <c r="Z193" s="3">
        <f>$B193*('AEO Table 3'!Y$29/'AEO Table 3'!$D$29)</f>
        <v>2.0025856547409266E-5</v>
      </c>
      <c r="AA193" s="3">
        <f>$B193*('AEO Table 3'!Z$29/'AEO Table 3'!$D$29)</f>
        <v>2.0421455422077793E-5</v>
      </c>
      <c r="AB193" s="3">
        <f>$B193*('AEO Table 3'!AA$29/'AEO Table 3'!$D$29)</f>
        <v>2.071013568197104E-5</v>
      </c>
      <c r="AC193" s="3">
        <f>$B193*('AEO Table 3'!AB$29/'AEO Table 3'!$D$29)</f>
        <v>2.0998815941864283E-5</v>
      </c>
      <c r="AD193" s="3">
        <f>$B193*('AEO Table 3'!AC$29/'AEO Table 3'!$D$29)</f>
        <v>2.1298188063235058E-5</v>
      </c>
      <c r="AE193" s="3">
        <f>$B193*('AEO Table 3'!AD$29/'AEO Table 3'!$D$29)</f>
        <v>2.1576176461650777E-5</v>
      </c>
      <c r="AF193" s="3">
        <f>$B193*('AEO Table 3'!AE$29/'AEO Table 3'!$D$29)</f>
        <v>2.196108347484177E-5</v>
      </c>
      <c r="AG193" s="3">
        <f>$B193*('AEO Table 3'!AF$29/'AEO Table 3'!$D$29)</f>
        <v>2.2345990488032766E-5</v>
      </c>
      <c r="AH193" s="3">
        <f>$B193*('AEO Table 3'!AG$29/'AEO Table 3'!$D$29)</f>
        <v>2.2634670747926013E-5</v>
      </c>
      <c r="AI193" s="3">
        <f>$B193*('AEO Table 3'!AH$29/'AEO Table 3'!$D$29)</f>
        <v>2.2901967284864205E-5</v>
      </c>
    </row>
    <row r="194" spans="1:35">
      <c r="A194" s="1" t="s">
        <v>1426</v>
      </c>
      <c r="B194">
        <v>0</v>
      </c>
      <c r="C194" s="181">
        <f t="shared" si="112"/>
        <v>0</v>
      </c>
      <c r="D194">
        <v>0</v>
      </c>
      <c r="E194">
        <v>0</v>
      </c>
      <c r="F194">
        <v>0</v>
      </c>
      <c r="G194">
        <v>0</v>
      </c>
      <c r="H194">
        <v>0</v>
      </c>
      <c r="I194">
        <v>0</v>
      </c>
      <c r="J194">
        <v>0</v>
      </c>
      <c r="K194">
        <v>0</v>
      </c>
      <c r="L194">
        <v>0</v>
      </c>
      <c r="M194">
        <v>0</v>
      </c>
      <c r="N194">
        <v>0</v>
      </c>
      <c r="O194">
        <v>0</v>
      </c>
      <c r="P194">
        <v>0</v>
      </c>
      <c r="Q194">
        <v>0</v>
      </c>
      <c r="R194">
        <v>0</v>
      </c>
      <c r="S194">
        <v>0</v>
      </c>
      <c r="T194">
        <v>0</v>
      </c>
      <c r="U194">
        <v>0</v>
      </c>
      <c r="V194">
        <v>0</v>
      </c>
      <c r="W194">
        <v>0</v>
      </c>
      <c r="X194">
        <v>0</v>
      </c>
      <c r="Y194">
        <v>0</v>
      </c>
      <c r="Z194">
        <v>0</v>
      </c>
      <c r="AA194">
        <v>0</v>
      </c>
      <c r="AB194">
        <v>0</v>
      </c>
      <c r="AC194">
        <v>0</v>
      </c>
      <c r="AD194">
        <v>0</v>
      </c>
      <c r="AE194">
        <v>0</v>
      </c>
      <c r="AF194">
        <v>0</v>
      </c>
      <c r="AG194">
        <v>0</v>
      </c>
      <c r="AH194">
        <v>0</v>
      </c>
      <c r="AI194">
        <v>0</v>
      </c>
    </row>
    <row r="195" spans="1:35">
      <c r="A195" s="1" t="s">
        <v>1427</v>
      </c>
      <c r="B195">
        <v>0</v>
      </c>
      <c r="C195" s="181">
        <f t="shared" si="112"/>
        <v>0</v>
      </c>
      <c r="D195">
        <v>0</v>
      </c>
      <c r="E195">
        <v>0</v>
      </c>
      <c r="F195">
        <v>0</v>
      </c>
      <c r="G195">
        <v>0</v>
      </c>
      <c r="H195">
        <v>0</v>
      </c>
      <c r="I195">
        <v>0</v>
      </c>
      <c r="J195">
        <v>0</v>
      </c>
      <c r="K195">
        <v>0</v>
      </c>
      <c r="L195">
        <v>0</v>
      </c>
      <c r="M195">
        <v>0</v>
      </c>
      <c r="N195">
        <v>0</v>
      </c>
      <c r="O195">
        <v>0</v>
      </c>
      <c r="P195">
        <v>0</v>
      </c>
      <c r="Q195">
        <v>0</v>
      </c>
      <c r="R195">
        <v>0</v>
      </c>
      <c r="S195">
        <v>0</v>
      </c>
      <c r="T195">
        <v>0</v>
      </c>
      <c r="U195">
        <v>0</v>
      </c>
      <c r="V195">
        <v>0</v>
      </c>
      <c r="W195">
        <v>0</v>
      </c>
      <c r="X195">
        <v>0</v>
      </c>
      <c r="Y195">
        <v>0</v>
      </c>
      <c r="Z195">
        <v>0</v>
      </c>
      <c r="AA195">
        <v>0</v>
      </c>
      <c r="AB195">
        <v>0</v>
      </c>
      <c r="AC195">
        <v>0</v>
      </c>
      <c r="AD195">
        <v>0</v>
      </c>
      <c r="AE195">
        <v>0</v>
      </c>
      <c r="AF195">
        <v>0</v>
      </c>
      <c r="AG195">
        <v>0</v>
      </c>
      <c r="AH195">
        <v>0</v>
      </c>
      <c r="AI195">
        <v>0</v>
      </c>
    </row>
    <row r="196" spans="1:35">
      <c r="A196" s="1" t="s">
        <v>1428</v>
      </c>
      <c r="B196" s="3">
        <f>B193</f>
        <v>1.2359791868021951E-5</v>
      </c>
      <c r="C196" s="180">
        <f t="shared" si="112"/>
        <v>1.2359791868021951E-5</v>
      </c>
      <c r="D196" s="3">
        <f t="shared" ref="D196" si="113">D193</f>
        <v>1.3535896630549992E-5</v>
      </c>
      <c r="E196" s="3">
        <f t="shared" ref="E196:F196" si="114">E193</f>
        <v>1.2359791868021951E-5</v>
      </c>
      <c r="F196" s="3">
        <f t="shared" si="114"/>
        <v>1.2958536110763496E-5</v>
      </c>
      <c r="G196" s="3">
        <f t="shared" ref="G196:AI196" si="115">G193</f>
        <v>1.3792501306010654E-5</v>
      </c>
      <c r="H196" s="3">
        <f t="shared" si="115"/>
        <v>1.4305710656931983E-5</v>
      </c>
      <c r="I196" s="3">
        <f t="shared" si="115"/>
        <v>1.4883071176718475E-5</v>
      </c>
      <c r="J196" s="3">
        <f t="shared" si="115"/>
        <v>1.5738420094920684E-5</v>
      </c>
      <c r="K196" s="3">
        <f t="shared" si="115"/>
        <v>1.6561693428690315E-5</v>
      </c>
      <c r="L196" s="3">
        <f t="shared" si="115"/>
        <v>1.6967984164836363E-5</v>
      </c>
      <c r="M196" s="3">
        <f t="shared" si="115"/>
        <v>1.720320511734197E-5</v>
      </c>
      <c r="N196" s="3">
        <f t="shared" si="115"/>
        <v>1.7310123732117249E-5</v>
      </c>
      <c r="O196" s="3">
        <f t="shared" si="115"/>
        <v>1.7224588840297024E-5</v>
      </c>
      <c r="P196" s="3">
        <f t="shared" si="115"/>
        <v>1.7245972563252079E-5</v>
      </c>
      <c r="Q196" s="3">
        <f t="shared" si="115"/>
        <v>1.7342199316549828E-5</v>
      </c>
      <c r="R196" s="3">
        <f t="shared" si="115"/>
        <v>1.766295516087566E-5</v>
      </c>
      <c r="S196" s="3">
        <f t="shared" si="115"/>
        <v>1.794094355929138E-5</v>
      </c>
      <c r="T196" s="3">
        <f t="shared" si="115"/>
        <v>1.8218931957707096E-5</v>
      </c>
      <c r="U196" s="3">
        <f t="shared" si="115"/>
        <v>1.8550379663510452E-5</v>
      </c>
      <c r="V196" s="3">
        <f t="shared" si="115"/>
        <v>1.8903211092268867E-5</v>
      </c>
      <c r="W196" s="3">
        <f t="shared" si="115"/>
        <v>1.9223966936594695E-5</v>
      </c>
      <c r="X196" s="3">
        <f t="shared" si="115"/>
        <v>1.952333905796547E-5</v>
      </c>
      <c r="Y196" s="3">
        <f t="shared" si="115"/>
        <v>1.9779943733426132E-5</v>
      </c>
      <c r="Z196" s="3">
        <f t="shared" si="115"/>
        <v>2.0025856547409266E-5</v>
      </c>
      <c r="AA196" s="3">
        <f t="shared" si="115"/>
        <v>2.0421455422077793E-5</v>
      </c>
      <c r="AB196" s="3">
        <f t="shared" si="115"/>
        <v>2.071013568197104E-5</v>
      </c>
      <c r="AC196" s="3">
        <f t="shared" si="115"/>
        <v>2.0998815941864283E-5</v>
      </c>
      <c r="AD196" s="3">
        <f t="shared" si="115"/>
        <v>2.1298188063235058E-5</v>
      </c>
      <c r="AE196" s="3">
        <f t="shared" si="115"/>
        <v>2.1576176461650777E-5</v>
      </c>
      <c r="AF196" s="3">
        <f t="shared" si="115"/>
        <v>2.196108347484177E-5</v>
      </c>
      <c r="AG196" s="3">
        <f t="shared" si="115"/>
        <v>2.2345990488032766E-5</v>
      </c>
      <c r="AH196" s="3">
        <f t="shared" si="115"/>
        <v>2.2634670747926013E-5</v>
      </c>
      <c r="AI196" s="3">
        <f t="shared" si="115"/>
        <v>2.2901967284864205E-5</v>
      </c>
    </row>
    <row r="197" spans="1:35" s="179" customFormat="1">
      <c r="A197" s="179" t="s">
        <v>1437</v>
      </c>
      <c r="C197" s="183"/>
    </row>
    <row r="198" spans="1:35">
      <c r="A198" s="1" t="s">
        <v>1420</v>
      </c>
      <c r="B198" s="1">
        <v>2017</v>
      </c>
      <c r="C198" s="184">
        <v>2018</v>
      </c>
      <c r="D198" s="1">
        <v>2019</v>
      </c>
      <c r="E198" s="1">
        <v>2020</v>
      </c>
      <c r="F198" s="1">
        <v>2021</v>
      </c>
      <c r="G198" s="1">
        <v>2022</v>
      </c>
      <c r="H198" s="1">
        <v>2023</v>
      </c>
      <c r="I198" s="1">
        <v>2024</v>
      </c>
      <c r="J198" s="1">
        <v>2025</v>
      </c>
      <c r="K198" s="1">
        <v>2026</v>
      </c>
      <c r="L198" s="1">
        <v>2027</v>
      </c>
      <c r="M198" s="1">
        <v>2028</v>
      </c>
      <c r="N198" s="1">
        <v>2029</v>
      </c>
      <c r="O198" s="1">
        <v>2030</v>
      </c>
      <c r="P198" s="1">
        <v>2031</v>
      </c>
      <c r="Q198" s="1">
        <v>2032</v>
      </c>
      <c r="R198" s="1">
        <v>2033</v>
      </c>
      <c r="S198" s="1">
        <v>2034</v>
      </c>
      <c r="T198" s="1">
        <v>2035</v>
      </c>
      <c r="U198" s="1">
        <v>2036</v>
      </c>
      <c r="V198" s="1">
        <v>2037</v>
      </c>
      <c r="W198" s="1">
        <v>2038</v>
      </c>
      <c r="X198" s="1">
        <v>2039</v>
      </c>
      <c r="Y198" s="1">
        <v>2040</v>
      </c>
      <c r="Z198" s="1">
        <v>2041</v>
      </c>
      <c r="AA198" s="1">
        <v>2042</v>
      </c>
      <c r="AB198" s="1">
        <v>2043</v>
      </c>
      <c r="AC198" s="1">
        <v>2044</v>
      </c>
      <c r="AD198" s="1">
        <v>2045</v>
      </c>
      <c r="AE198" s="1">
        <v>2046</v>
      </c>
      <c r="AF198" s="1">
        <v>2047</v>
      </c>
      <c r="AG198" s="1">
        <v>2048</v>
      </c>
      <c r="AH198" s="1">
        <v>2049</v>
      </c>
      <c r="AI198" s="1">
        <v>2050</v>
      </c>
    </row>
    <row r="199" spans="1:35">
      <c r="A199" s="1" t="s">
        <v>1421</v>
      </c>
      <c r="B199">
        <v>0</v>
      </c>
      <c r="C199" s="181">
        <f>B199</f>
        <v>0</v>
      </c>
      <c r="D199">
        <v>0</v>
      </c>
      <c r="E199">
        <v>0</v>
      </c>
      <c r="F199">
        <v>0</v>
      </c>
      <c r="G199">
        <v>0</v>
      </c>
      <c r="H199">
        <v>0</v>
      </c>
      <c r="I199">
        <v>0</v>
      </c>
      <c r="J199">
        <v>0</v>
      </c>
      <c r="K199">
        <v>0</v>
      </c>
      <c r="L199">
        <v>0</v>
      </c>
      <c r="M199">
        <v>0</v>
      </c>
      <c r="N199">
        <v>0</v>
      </c>
      <c r="O199">
        <v>0</v>
      </c>
      <c r="P199">
        <v>0</v>
      </c>
      <c r="Q199">
        <v>0</v>
      </c>
      <c r="R199">
        <v>0</v>
      </c>
      <c r="S199">
        <v>0</v>
      </c>
      <c r="T199">
        <v>0</v>
      </c>
      <c r="U199">
        <v>0</v>
      </c>
      <c r="V199">
        <v>0</v>
      </c>
      <c r="W199">
        <v>0</v>
      </c>
      <c r="X199">
        <v>0</v>
      </c>
      <c r="Y199">
        <v>0</v>
      </c>
      <c r="Z199">
        <v>0</v>
      </c>
      <c r="AA199">
        <v>0</v>
      </c>
      <c r="AB199">
        <v>0</v>
      </c>
      <c r="AC199">
        <v>0</v>
      </c>
      <c r="AD199">
        <v>0</v>
      </c>
      <c r="AE199">
        <v>0</v>
      </c>
      <c r="AF199">
        <v>0</v>
      </c>
      <c r="AG199">
        <v>0</v>
      </c>
      <c r="AH199">
        <v>0</v>
      </c>
      <c r="AI199">
        <v>0</v>
      </c>
    </row>
    <row r="200" spans="1:35">
      <c r="A200" s="1" t="s">
        <v>1422</v>
      </c>
      <c r="B200" s="7">
        <f>'Start Year Prices'!$C$17</f>
        <v>2.0261479263456279E-6</v>
      </c>
      <c r="C200" s="182">
        <f t="shared" ref="C200:C206" si="116">B200</f>
        <v>2.0261479263456279E-6</v>
      </c>
      <c r="D200" s="7">
        <f t="shared" ref="D200:E200" si="117">C200</f>
        <v>2.0261479263456279E-6</v>
      </c>
      <c r="E200" s="7">
        <f t="shared" si="117"/>
        <v>2.0261479263456279E-6</v>
      </c>
      <c r="F200" s="7">
        <f t="shared" ref="F200" si="118">E200</f>
        <v>2.0261479263456279E-6</v>
      </c>
      <c r="G200" s="7">
        <f t="shared" ref="G200" si="119">F200</f>
        <v>2.0261479263456279E-6</v>
      </c>
      <c r="H200" s="7">
        <f t="shared" ref="H200" si="120">G200</f>
        <v>2.0261479263456279E-6</v>
      </c>
      <c r="I200" s="7">
        <f t="shared" ref="I200" si="121">H200</f>
        <v>2.0261479263456279E-6</v>
      </c>
      <c r="J200" s="7">
        <f t="shared" ref="J200" si="122">I200</f>
        <v>2.0261479263456279E-6</v>
      </c>
      <c r="K200" s="7">
        <f t="shared" ref="K200" si="123">J200</f>
        <v>2.0261479263456279E-6</v>
      </c>
      <c r="L200" s="7">
        <f t="shared" ref="L200" si="124">K200</f>
        <v>2.0261479263456279E-6</v>
      </c>
      <c r="M200" s="7">
        <f t="shared" ref="M200" si="125">L200</f>
        <v>2.0261479263456279E-6</v>
      </c>
      <c r="N200" s="7">
        <f t="shared" ref="N200" si="126">M200</f>
        <v>2.0261479263456279E-6</v>
      </c>
      <c r="O200" s="7">
        <f t="shared" ref="O200" si="127">N200</f>
        <v>2.0261479263456279E-6</v>
      </c>
      <c r="P200" s="7">
        <f t="shared" ref="P200" si="128">O200</f>
        <v>2.0261479263456279E-6</v>
      </c>
      <c r="Q200" s="7">
        <f t="shared" ref="Q200" si="129">P200</f>
        <v>2.0261479263456279E-6</v>
      </c>
      <c r="R200" s="7">
        <f t="shared" ref="R200" si="130">Q200</f>
        <v>2.0261479263456279E-6</v>
      </c>
      <c r="S200" s="7">
        <f t="shared" ref="S200" si="131">R200</f>
        <v>2.0261479263456279E-6</v>
      </c>
      <c r="T200" s="7">
        <f t="shared" ref="T200" si="132">S200</f>
        <v>2.0261479263456279E-6</v>
      </c>
      <c r="U200" s="7">
        <f t="shared" ref="U200" si="133">T200</f>
        <v>2.0261479263456279E-6</v>
      </c>
      <c r="V200" s="7">
        <f t="shared" ref="V200" si="134">U200</f>
        <v>2.0261479263456279E-6</v>
      </c>
      <c r="W200" s="7">
        <f t="shared" ref="W200" si="135">V200</f>
        <v>2.0261479263456279E-6</v>
      </c>
      <c r="X200" s="7">
        <f t="shared" ref="X200" si="136">W200</f>
        <v>2.0261479263456279E-6</v>
      </c>
      <c r="Y200" s="7">
        <f t="shared" ref="Y200" si="137">X200</f>
        <v>2.0261479263456279E-6</v>
      </c>
      <c r="Z200" s="7">
        <f t="shared" ref="Z200" si="138">Y200</f>
        <v>2.0261479263456279E-6</v>
      </c>
      <c r="AA200" s="7">
        <f t="shared" ref="AA200" si="139">Z200</f>
        <v>2.0261479263456279E-6</v>
      </c>
      <c r="AB200" s="7">
        <f t="shared" ref="AB200" si="140">AA200</f>
        <v>2.0261479263456279E-6</v>
      </c>
      <c r="AC200" s="7">
        <f t="shared" ref="AC200" si="141">AB200</f>
        <v>2.0261479263456279E-6</v>
      </c>
      <c r="AD200" s="7">
        <f t="shared" ref="AD200" si="142">AC200</f>
        <v>2.0261479263456279E-6</v>
      </c>
      <c r="AE200" s="7">
        <f t="shared" ref="AE200" si="143">AD200</f>
        <v>2.0261479263456279E-6</v>
      </c>
      <c r="AF200" s="7">
        <f t="shared" ref="AF200" si="144">AE200</f>
        <v>2.0261479263456279E-6</v>
      </c>
      <c r="AG200" s="7">
        <f t="shared" ref="AG200" si="145">AF200</f>
        <v>2.0261479263456279E-6</v>
      </c>
      <c r="AH200" s="7">
        <f t="shared" ref="AH200" si="146">AG200</f>
        <v>2.0261479263456279E-6</v>
      </c>
      <c r="AI200" s="7">
        <f t="shared" ref="AI200" si="147">AH200</f>
        <v>2.0261479263456279E-6</v>
      </c>
    </row>
    <row r="201" spans="1:35">
      <c r="A201" s="1" t="s">
        <v>1423</v>
      </c>
      <c r="B201">
        <v>0</v>
      </c>
      <c r="C201" s="181">
        <f t="shared" si="116"/>
        <v>0</v>
      </c>
      <c r="D201">
        <v>0</v>
      </c>
      <c r="E201">
        <v>0</v>
      </c>
      <c r="F201">
        <v>0</v>
      </c>
      <c r="G201">
        <v>0</v>
      </c>
      <c r="H201">
        <v>0</v>
      </c>
      <c r="I201">
        <v>0</v>
      </c>
      <c r="J201">
        <v>0</v>
      </c>
      <c r="K201">
        <v>0</v>
      </c>
      <c r="L201">
        <v>0</v>
      </c>
      <c r="M201">
        <v>0</v>
      </c>
      <c r="N201">
        <v>0</v>
      </c>
      <c r="O201">
        <v>0</v>
      </c>
      <c r="P201">
        <v>0</v>
      </c>
      <c r="Q201">
        <v>0</v>
      </c>
      <c r="R201">
        <v>0</v>
      </c>
      <c r="S201">
        <v>0</v>
      </c>
      <c r="T201">
        <v>0</v>
      </c>
      <c r="U201">
        <v>0</v>
      </c>
      <c r="V201">
        <v>0</v>
      </c>
      <c r="W201">
        <v>0</v>
      </c>
      <c r="X201">
        <v>0</v>
      </c>
      <c r="Y201">
        <v>0</v>
      </c>
      <c r="Z201">
        <v>0</v>
      </c>
      <c r="AA201">
        <v>0</v>
      </c>
      <c r="AB201">
        <v>0</v>
      </c>
      <c r="AC201">
        <v>0</v>
      </c>
      <c r="AD201">
        <v>0</v>
      </c>
      <c r="AE201">
        <v>0</v>
      </c>
      <c r="AF201">
        <v>0</v>
      </c>
      <c r="AG201">
        <v>0</v>
      </c>
      <c r="AH201">
        <v>0</v>
      </c>
      <c r="AI201">
        <v>0</v>
      </c>
    </row>
    <row r="202" spans="1:35">
      <c r="A202" s="1" t="s">
        <v>1424</v>
      </c>
      <c r="B202">
        <v>0</v>
      </c>
      <c r="C202" s="181">
        <f t="shared" si="116"/>
        <v>0</v>
      </c>
      <c r="D202">
        <v>0</v>
      </c>
      <c r="E202">
        <v>0</v>
      </c>
      <c r="F202">
        <v>0</v>
      </c>
      <c r="G202">
        <v>0</v>
      </c>
      <c r="H202">
        <v>0</v>
      </c>
      <c r="I202">
        <v>0</v>
      </c>
      <c r="J202">
        <v>0</v>
      </c>
      <c r="K202">
        <v>0</v>
      </c>
      <c r="L202">
        <v>0</v>
      </c>
      <c r="M202">
        <v>0</v>
      </c>
      <c r="N202">
        <v>0</v>
      </c>
      <c r="O202">
        <v>0</v>
      </c>
      <c r="P202">
        <v>0</v>
      </c>
      <c r="Q202">
        <v>0</v>
      </c>
      <c r="R202">
        <v>0</v>
      </c>
      <c r="S202">
        <v>0</v>
      </c>
      <c r="T202">
        <v>0</v>
      </c>
      <c r="U202">
        <v>0</v>
      </c>
      <c r="V202">
        <v>0</v>
      </c>
      <c r="W202">
        <v>0</v>
      </c>
      <c r="X202">
        <v>0</v>
      </c>
      <c r="Y202">
        <v>0</v>
      </c>
      <c r="Z202">
        <v>0</v>
      </c>
      <c r="AA202">
        <v>0</v>
      </c>
      <c r="AB202">
        <v>0</v>
      </c>
      <c r="AC202">
        <v>0</v>
      </c>
      <c r="AD202">
        <v>0</v>
      </c>
      <c r="AE202">
        <v>0</v>
      </c>
      <c r="AF202">
        <v>0</v>
      </c>
      <c r="AG202">
        <v>0</v>
      </c>
      <c r="AH202">
        <v>0</v>
      </c>
      <c r="AI202">
        <v>0</v>
      </c>
    </row>
    <row r="203" spans="1:35">
      <c r="A203" s="1" t="s">
        <v>1425</v>
      </c>
      <c r="B203" s="7">
        <f>'Start Year Prices'!$F$17</f>
        <v>2.0261479263456279E-6</v>
      </c>
      <c r="C203" s="182">
        <f t="shared" si="116"/>
        <v>2.0261479263456279E-6</v>
      </c>
      <c r="D203" s="7">
        <f t="shared" ref="D203:E203" si="148">C203</f>
        <v>2.0261479263456279E-6</v>
      </c>
      <c r="E203" s="7">
        <f t="shared" si="148"/>
        <v>2.0261479263456279E-6</v>
      </c>
      <c r="F203" s="7">
        <f t="shared" ref="F203" si="149">E203</f>
        <v>2.0261479263456279E-6</v>
      </c>
      <c r="G203" s="7">
        <f t="shared" ref="G203" si="150">F203</f>
        <v>2.0261479263456279E-6</v>
      </c>
      <c r="H203" s="7">
        <f t="shared" ref="H203" si="151">G203</f>
        <v>2.0261479263456279E-6</v>
      </c>
      <c r="I203" s="7">
        <f t="shared" ref="I203" si="152">H203</f>
        <v>2.0261479263456279E-6</v>
      </c>
      <c r="J203" s="7">
        <f t="shared" ref="J203" si="153">I203</f>
        <v>2.0261479263456279E-6</v>
      </c>
      <c r="K203" s="7">
        <f t="shared" ref="K203" si="154">J203</f>
        <v>2.0261479263456279E-6</v>
      </c>
      <c r="L203" s="7">
        <f t="shared" ref="L203" si="155">K203</f>
        <v>2.0261479263456279E-6</v>
      </c>
      <c r="M203" s="7">
        <f t="shared" ref="M203" si="156">L203</f>
        <v>2.0261479263456279E-6</v>
      </c>
      <c r="N203" s="7">
        <f t="shared" ref="N203" si="157">M203</f>
        <v>2.0261479263456279E-6</v>
      </c>
      <c r="O203" s="7">
        <f t="shared" ref="O203" si="158">N203</f>
        <v>2.0261479263456279E-6</v>
      </c>
      <c r="P203" s="7">
        <f t="shared" ref="P203" si="159">O203</f>
        <v>2.0261479263456279E-6</v>
      </c>
      <c r="Q203" s="7">
        <f t="shared" ref="Q203" si="160">P203</f>
        <v>2.0261479263456279E-6</v>
      </c>
      <c r="R203" s="7">
        <f t="shared" ref="R203" si="161">Q203</f>
        <v>2.0261479263456279E-6</v>
      </c>
      <c r="S203" s="7">
        <f t="shared" ref="S203" si="162">R203</f>
        <v>2.0261479263456279E-6</v>
      </c>
      <c r="T203" s="7">
        <f t="shared" ref="T203" si="163">S203</f>
        <v>2.0261479263456279E-6</v>
      </c>
      <c r="U203" s="7">
        <f t="shared" ref="U203" si="164">T203</f>
        <v>2.0261479263456279E-6</v>
      </c>
      <c r="V203" s="7">
        <f t="shared" ref="V203" si="165">U203</f>
        <v>2.0261479263456279E-6</v>
      </c>
      <c r="W203" s="7">
        <f t="shared" ref="W203" si="166">V203</f>
        <v>2.0261479263456279E-6</v>
      </c>
      <c r="X203" s="7">
        <f t="shared" ref="X203" si="167">W203</f>
        <v>2.0261479263456279E-6</v>
      </c>
      <c r="Y203" s="7">
        <f t="shared" ref="Y203" si="168">X203</f>
        <v>2.0261479263456279E-6</v>
      </c>
      <c r="Z203" s="7">
        <f t="shared" ref="Z203" si="169">Y203</f>
        <v>2.0261479263456279E-6</v>
      </c>
      <c r="AA203" s="7">
        <f t="shared" ref="AA203" si="170">Z203</f>
        <v>2.0261479263456279E-6</v>
      </c>
      <c r="AB203" s="7">
        <f t="shared" ref="AB203" si="171">AA203</f>
        <v>2.0261479263456279E-6</v>
      </c>
      <c r="AC203" s="7">
        <f t="shared" ref="AC203" si="172">AB203</f>
        <v>2.0261479263456279E-6</v>
      </c>
      <c r="AD203" s="7">
        <f t="shared" ref="AD203" si="173">AC203</f>
        <v>2.0261479263456279E-6</v>
      </c>
      <c r="AE203" s="7">
        <f t="shared" ref="AE203" si="174">AD203</f>
        <v>2.0261479263456279E-6</v>
      </c>
      <c r="AF203" s="7">
        <f t="shared" ref="AF203" si="175">AE203</f>
        <v>2.0261479263456279E-6</v>
      </c>
      <c r="AG203" s="7">
        <f t="shared" ref="AG203" si="176">AF203</f>
        <v>2.0261479263456279E-6</v>
      </c>
      <c r="AH203" s="7">
        <f t="shared" ref="AH203" si="177">AG203</f>
        <v>2.0261479263456279E-6</v>
      </c>
      <c r="AI203" s="7">
        <f t="shared" ref="AI203" si="178">AH203</f>
        <v>2.0261479263456279E-6</v>
      </c>
    </row>
    <row r="204" spans="1:35">
      <c r="A204" s="1" t="s">
        <v>1426</v>
      </c>
      <c r="B204">
        <v>0</v>
      </c>
      <c r="C204" s="181">
        <f t="shared" si="116"/>
        <v>0</v>
      </c>
      <c r="D204">
        <v>0</v>
      </c>
      <c r="E204">
        <v>0</v>
      </c>
      <c r="F204">
        <v>0</v>
      </c>
      <c r="G204">
        <v>0</v>
      </c>
      <c r="H204">
        <v>0</v>
      </c>
      <c r="I204">
        <v>0</v>
      </c>
      <c r="J204">
        <v>0</v>
      </c>
      <c r="K204">
        <v>0</v>
      </c>
      <c r="L204">
        <v>0</v>
      </c>
      <c r="M204">
        <v>0</v>
      </c>
      <c r="N204">
        <v>0</v>
      </c>
      <c r="O204">
        <v>0</v>
      </c>
      <c r="P204">
        <v>0</v>
      </c>
      <c r="Q204">
        <v>0</v>
      </c>
      <c r="R204">
        <v>0</v>
      </c>
      <c r="S204">
        <v>0</v>
      </c>
      <c r="T204">
        <v>0</v>
      </c>
      <c r="U204">
        <v>0</v>
      </c>
      <c r="V204">
        <v>0</v>
      </c>
      <c r="W204">
        <v>0</v>
      </c>
      <c r="X204">
        <v>0</v>
      </c>
      <c r="Y204">
        <v>0</v>
      </c>
      <c r="Z204">
        <v>0</v>
      </c>
      <c r="AA204">
        <v>0</v>
      </c>
      <c r="AB204">
        <v>0</v>
      </c>
      <c r="AC204">
        <v>0</v>
      </c>
      <c r="AD204">
        <v>0</v>
      </c>
      <c r="AE204">
        <v>0</v>
      </c>
      <c r="AF204">
        <v>0</v>
      </c>
      <c r="AG204">
        <v>0</v>
      </c>
      <c r="AH204">
        <v>0</v>
      </c>
      <c r="AI204">
        <v>0</v>
      </c>
    </row>
    <row r="205" spans="1:35">
      <c r="A205" s="1" t="s">
        <v>1427</v>
      </c>
      <c r="B205">
        <v>0</v>
      </c>
      <c r="C205" s="181">
        <f t="shared" si="116"/>
        <v>0</v>
      </c>
      <c r="D205">
        <v>0</v>
      </c>
      <c r="E205">
        <v>0</v>
      </c>
      <c r="F205">
        <v>0</v>
      </c>
      <c r="G205">
        <v>0</v>
      </c>
      <c r="H205">
        <v>0</v>
      </c>
      <c r="I205">
        <v>0</v>
      </c>
      <c r="J205">
        <v>0</v>
      </c>
      <c r="K205">
        <v>0</v>
      </c>
      <c r="L205">
        <v>0</v>
      </c>
      <c r="M205">
        <v>0</v>
      </c>
      <c r="N205">
        <v>0</v>
      </c>
      <c r="O205">
        <v>0</v>
      </c>
      <c r="P205">
        <v>0</v>
      </c>
      <c r="Q205">
        <v>0</v>
      </c>
      <c r="R205">
        <v>0</v>
      </c>
      <c r="S205">
        <v>0</v>
      </c>
      <c r="T205">
        <v>0</v>
      </c>
      <c r="U205">
        <v>0</v>
      </c>
      <c r="V205">
        <v>0</v>
      </c>
      <c r="W205">
        <v>0</v>
      </c>
      <c r="X205">
        <v>0</v>
      </c>
      <c r="Y205">
        <v>0</v>
      </c>
      <c r="Z205">
        <v>0</v>
      </c>
      <c r="AA205">
        <v>0</v>
      </c>
      <c r="AB205">
        <v>0</v>
      </c>
      <c r="AC205">
        <v>0</v>
      </c>
      <c r="AD205">
        <v>0</v>
      </c>
      <c r="AE205">
        <v>0</v>
      </c>
      <c r="AF205">
        <v>0</v>
      </c>
      <c r="AG205">
        <v>0</v>
      </c>
      <c r="AH205">
        <v>0</v>
      </c>
      <c r="AI205">
        <v>0</v>
      </c>
    </row>
    <row r="206" spans="1:35">
      <c r="A206" s="1" t="s">
        <v>1428</v>
      </c>
      <c r="B206" s="7">
        <f>B203</f>
        <v>2.0261479263456279E-6</v>
      </c>
      <c r="C206" s="182">
        <f t="shared" si="116"/>
        <v>2.0261479263456279E-6</v>
      </c>
      <c r="D206" s="7">
        <f t="shared" ref="D206" si="179">D203</f>
        <v>2.0261479263456279E-6</v>
      </c>
      <c r="E206" s="7">
        <f t="shared" ref="E206:F206" si="180">E203</f>
        <v>2.0261479263456279E-6</v>
      </c>
      <c r="F206" s="7">
        <f t="shared" si="180"/>
        <v>2.0261479263456279E-6</v>
      </c>
      <c r="G206" s="7">
        <f t="shared" ref="G206:AI206" si="181">G203</f>
        <v>2.0261479263456279E-6</v>
      </c>
      <c r="H206" s="7">
        <f t="shared" si="181"/>
        <v>2.0261479263456279E-6</v>
      </c>
      <c r="I206" s="7">
        <f t="shared" si="181"/>
        <v>2.0261479263456279E-6</v>
      </c>
      <c r="J206" s="7">
        <f t="shared" si="181"/>
        <v>2.0261479263456279E-6</v>
      </c>
      <c r="K206" s="7">
        <f t="shared" si="181"/>
        <v>2.0261479263456279E-6</v>
      </c>
      <c r="L206" s="7">
        <f t="shared" si="181"/>
        <v>2.0261479263456279E-6</v>
      </c>
      <c r="M206" s="7">
        <f t="shared" si="181"/>
        <v>2.0261479263456279E-6</v>
      </c>
      <c r="N206" s="7">
        <f t="shared" si="181"/>
        <v>2.0261479263456279E-6</v>
      </c>
      <c r="O206" s="7">
        <f t="shared" si="181"/>
        <v>2.0261479263456279E-6</v>
      </c>
      <c r="P206" s="7">
        <f t="shared" si="181"/>
        <v>2.0261479263456279E-6</v>
      </c>
      <c r="Q206" s="7">
        <f t="shared" si="181"/>
        <v>2.0261479263456279E-6</v>
      </c>
      <c r="R206" s="7">
        <f t="shared" si="181"/>
        <v>2.0261479263456279E-6</v>
      </c>
      <c r="S206" s="7">
        <f t="shared" si="181"/>
        <v>2.0261479263456279E-6</v>
      </c>
      <c r="T206" s="7">
        <f t="shared" si="181"/>
        <v>2.0261479263456279E-6</v>
      </c>
      <c r="U206" s="7">
        <f t="shared" si="181"/>
        <v>2.0261479263456279E-6</v>
      </c>
      <c r="V206" s="7">
        <f t="shared" si="181"/>
        <v>2.0261479263456279E-6</v>
      </c>
      <c r="W206" s="7">
        <f t="shared" si="181"/>
        <v>2.0261479263456279E-6</v>
      </c>
      <c r="X206" s="7">
        <f t="shared" si="181"/>
        <v>2.0261479263456279E-6</v>
      </c>
      <c r="Y206" s="7">
        <f t="shared" si="181"/>
        <v>2.0261479263456279E-6</v>
      </c>
      <c r="Z206" s="7">
        <f t="shared" si="181"/>
        <v>2.0261479263456279E-6</v>
      </c>
      <c r="AA206" s="7">
        <f t="shared" si="181"/>
        <v>2.0261479263456279E-6</v>
      </c>
      <c r="AB206" s="7">
        <f t="shared" si="181"/>
        <v>2.0261479263456279E-6</v>
      </c>
      <c r="AC206" s="7">
        <f t="shared" si="181"/>
        <v>2.0261479263456279E-6</v>
      </c>
      <c r="AD206" s="7">
        <f t="shared" si="181"/>
        <v>2.0261479263456279E-6</v>
      </c>
      <c r="AE206" s="7">
        <f t="shared" si="181"/>
        <v>2.0261479263456279E-6</v>
      </c>
      <c r="AF206" s="7">
        <f t="shared" si="181"/>
        <v>2.0261479263456279E-6</v>
      </c>
      <c r="AG206" s="7">
        <f t="shared" si="181"/>
        <v>2.0261479263456279E-6</v>
      </c>
      <c r="AH206" s="7">
        <f t="shared" si="181"/>
        <v>2.0261479263456279E-6</v>
      </c>
      <c r="AI206" s="7">
        <f t="shared" si="181"/>
        <v>2.0261479263456279E-6</v>
      </c>
    </row>
    <row r="207" spans="1:35" s="179" customFormat="1">
      <c r="A207" s="179" t="s">
        <v>1438</v>
      </c>
      <c r="C207" s="183"/>
    </row>
    <row r="208" spans="1:35">
      <c r="A208" s="1" t="s">
        <v>1420</v>
      </c>
      <c r="B208" s="1">
        <v>2017</v>
      </c>
      <c r="C208" s="184">
        <v>2018</v>
      </c>
      <c r="D208" s="1">
        <v>2019</v>
      </c>
      <c r="E208" s="1">
        <v>2020</v>
      </c>
      <c r="F208" s="1">
        <v>2021</v>
      </c>
      <c r="G208" s="1">
        <v>2022</v>
      </c>
      <c r="H208" s="1">
        <v>2023</v>
      </c>
      <c r="I208" s="1">
        <v>2024</v>
      </c>
      <c r="J208" s="1">
        <v>2025</v>
      </c>
      <c r="K208" s="1">
        <v>2026</v>
      </c>
      <c r="L208" s="1">
        <v>2027</v>
      </c>
      <c r="M208" s="1">
        <v>2028</v>
      </c>
      <c r="N208" s="1">
        <v>2029</v>
      </c>
      <c r="O208" s="1">
        <v>2030</v>
      </c>
      <c r="P208" s="1">
        <v>2031</v>
      </c>
      <c r="Q208" s="1">
        <v>2032</v>
      </c>
      <c r="R208" s="1">
        <v>2033</v>
      </c>
      <c r="S208" s="1">
        <v>2034</v>
      </c>
      <c r="T208" s="1">
        <v>2035</v>
      </c>
      <c r="U208" s="1">
        <v>2036</v>
      </c>
      <c r="V208" s="1">
        <v>2037</v>
      </c>
      <c r="W208" s="1">
        <v>2038</v>
      </c>
      <c r="X208" s="1">
        <v>2039</v>
      </c>
      <c r="Y208" s="1">
        <v>2040</v>
      </c>
      <c r="Z208" s="1">
        <v>2041</v>
      </c>
      <c r="AA208" s="1">
        <v>2042</v>
      </c>
      <c r="AB208" s="1">
        <v>2043</v>
      </c>
      <c r="AC208" s="1">
        <v>2044</v>
      </c>
      <c r="AD208" s="1">
        <v>2045</v>
      </c>
      <c r="AE208" s="1">
        <v>2046</v>
      </c>
      <c r="AF208" s="1">
        <v>2047</v>
      </c>
      <c r="AG208" s="1">
        <v>2048</v>
      </c>
      <c r="AH208" s="1">
        <v>2049</v>
      </c>
      <c r="AI208" s="1">
        <v>2050</v>
      </c>
    </row>
    <row r="209" spans="1:35">
      <c r="A209" s="1" t="s">
        <v>1421</v>
      </c>
      <c r="B209" s="7">
        <f>Hydrogen!B41</f>
        <v>9.9769177792049732E-5</v>
      </c>
      <c r="C209" s="7">
        <f>Hydrogen!C41</f>
        <v>9.3216010269583927E-5</v>
      </c>
      <c r="D209" s="7">
        <f>Hydrogen!D41</f>
        <v>8.6662842747119856E-5</v>
      </c>
      <c r="E209" s="7">
        <f>Hydrogen!E41</f>
        <v>8.0109675224654051E-5</v>
      </c>
      <c r="F209" s="7">
        <f>Hydrogen!F41</f>
        <v>7.3556507702188245E-5</v>
      </c>
      <c r="G209" s="7">
        <f>Hydrogen!G41</f>
        <v>6.7003340179724175E-5</v>
      </c>
      <c r="H209" s="7">
        <f>Hydrogen!H41</f>
        <v>6.0450172657258369E-5</v>
      </c>
      <c r="I209" s="7">
        <f>Hydrogen!I41</f>
        <v>5.3897005134792564E-5</v>
      </c>
      <c r="J209" s="7">
        <f>Hydrogen!J41</f>
        <v>4.7343837612326758E-5</v>
      </c>
      <c r="K209" s="7">
        <f>Hydrogen!K41</f>
        <v>4.0790670089862688E-5</v>
      </c>
      <c r="L209" s="7">
        <f>Hydrogen!L41</f>
        <v>3.4237502567396882E-5</v>
      </c>
      <c r="M209" s="7">
        <f>Hydrogen!M41</f>
        <v>2.7684335044931077E-5</v>
      </c>
      <c r="N209" s="7">
        <f>Hydrogen!N41</f>
        <v>2.1131167522467006E-5</v>
      </c>
      <c r="O209" s="7">
        <f>Hydrogen!O41</f>
        <v>1.4578000000001201E-5</v>
      </c>
      <c r="P209" s="7">
        <f>Hydrogen!P41</f>
        <v>1.4222799999999989E-5</v>
      </c>
      <c r="Q209" s="7">
        <f>Hydrogen!Q41</f>
        <v>1.3867599999999969E-5</v>
      </c>
      <c r="R209" s="7">
        <f>Hydrogen!R41</f>
        <v>1.3512399999999949E-5</v>
      </c>
      <c r="S209" s="7">
        <f>Hydrogen!S41</f>
        <v>1.3157199999999929E-5</v>
      </c>
      <c r="T209" s="7">
        <f>Hydrogen!T41</f>
        <v>1.2802000000000017E-5</v>
      </c>
      <c r="U209" s="7">
        <f>Hydrogen!U41</f>
        <v>1.2446799999999997E-5</v>
      </c>
      <c r="V209" s="7">
        <f>Hydrogen!V41</f>
        <v>1.2091599999999978E-5</v>
      </c>
      <c r="W209" s="7">
        <f>Hydrogen!W41</f>
        <v>1.1736399999999958E-5</v>
      </c>
      <c r="X209" s="7">
        <f>Hydrogen!X41</f>
        <v>1.1381199999999938E-5</v>
      </c>
      <c r="Y209" s="7">
        <f>Hydrogen!Y41</f>
        <v>1.1026000000000026E-5</v>
      </c>
      <c r="Z209" s="7">
        <f>Hydrogen!Z41</f>
        <v>1.0670800000000006E-5</v>
      </c>
      <c r="AA209" s="7">
        <f>Hydrogen!AA41</f>
        <v>1.0315599999999986E-5</v>
      </c>
      <c r="AB209" s="7">
        <f>Hydrogen!AB41</f>
        <v>9.9603999999999665E-6</v>
      </c>
      <c r="AC209" s="7">
        <f>Hydrogen!AC41</f>
        <v>9.6051999999999466E-6</v>
      </c>
      <c r="AD209" s="7">
        <f>Hydrogen!AD41</f>
        <v>9.2499999999999267E-6</v>
      </c>
      <c r="AE209" s="7">
        <f>Hydrogen!AE41</f>
        <v>8.8948000000000152E-6</v>
      </c>
      <c r="AF209" s="7">
        <f>Hydrogen!AF41</f>
        <v>8.5395999999999953E-6</v>
      </c>
      <c r="AG209" s="7">
        <f>Hydrogen!AG41</f>
        <v>8.1843999999999754E-6</v>
      </c>
      <c r="AH209" s="7">
        <f>Hydrogen!AH41</f>
        <v>7.8291999999999555E-6</v>
      </c>
      <c r="AI209" s="7">
        <f>Hydrogen!AI41</f>
        <v>7.4739999999999356E-6</v>
      </c>
    </row>
    <row r="210" spans="1:35">
      <c r="A210" s="1" t="s">
        <v>1422</v>
      </c>
      <c r="B210">
        <v>0</v>
      </c>
      <c r="C210" s="181">
        <v>0</v>
      </c>
      <c r="D210">
        <v>0</v>
      </c>
      <c r="E210">
        <v>0</v>
      </c>
      <c r="F210">
        <v>0</v>
      </c>
      <c r="G210">
        <v>0</v>
      </c>
      <c r="H210">
        <v>0</v>
      </c>
      <c r="I210">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c r="AD210">
        <v>0</v>
      </c>
      <c r="AE210">
        <v>0</v>
      </c>
      <c r="AF210">
        <v>0</v>
      </c>
      <c r="AG210">
        <v>0</v>
      </c>
      <c r="AH210">
        <v>0</v>
      </c>
      <c r="AI210">
        <v>0</v>
      </c>
    </row>
    <row r="211" spans="1:35">
      <c r="A211" s="1" t="s">
        <v>1423</v>
      </c>
      <c r="B211" s="7">
        <f>B209</f>
        <v>9.9769177792049732E-5</v>
      </c>
      <c r="C211" s="7">
        <f t="shared" ref="C211:AI211" si="182">C209</f>
        <v>9.3216010269583927E-5</v>
      </c>
      <c r="D211" s="7">
        <f t="shared" si="182"/>
        <v>8.6662842747119856E-5</v>
      </c>
      <c r="E211" s="7">
        <f t="shared" si="182"/>
        <v>8.0109675224654051E-5</v>
      </c>
      <c r="F211" s="7">
        <f t="shared" si="182"/>
        <v>7.3556507702188245E-5</v>
      </c>
      <c r="G211" s="7">
        <f t="shared" si="182"/>
        <v>6.7003340179724175E-5</v>
      </c>
      <c r="H211" s="7">
        <f t="shared" si="182"/>
        <v>6.0450172657258369E-5</v>
      </c>
      <c r="I211" s="7">
        <f t="shared" si="182"/>
        <v>5.3897005134792564E-5</v>
      </c>
      <c r="J211" s="7">
        <f t="shared" si="182"/>
        <v>4.7343837612326758E-5</v>
      </c>
      <c r="K211" s="7">
        <f t="shared" si="182"/>
        <v>4.0790670089862688E-5</v>
      </c>
      <c r="L211" s="7">
        <f t="shared" si="182"/>
        <v>3.4237502567396882E-5</v>
      </c>
      <c r="M211" s="7">
        <f t="shared" si="182"/>
        <v>2.7684335044931077E-5</v>
      </c>
      <c r="N211" s="7">
        <f t="shared" si="182"/>
        <v>2.1131167522467006E-5</v>
      </c>
      <c r="O211" s="7">
        <f t="shared" si="182"/>
        <v>1.4578000000001201E-5</v>
      </c>
      <c r="P211" s="7">
        <f t="shared" si="182"/>
        <v>1.4222799999999989E-5</v>
      </c>
      <c r="Q211" s="7">
        <f t="shared" si="182"/>
        <v>1.3867599999999969E-5</v>
      </c>
      <c r="R211" s="7">
        <f t="shared" si="182"/>
        <v>1.3512399999999949E-5</v>
      </c>
      <c r="S211" s="7">
        <f t="shared" si="182"/>
        <v>1.3157199999999929E-5</v>
      </c>
      <c r="T211" s="7">
        <f t="shared" si="182"/>
        <v>1.2802000000000017E-5</v>
      </c>
      <c r="U211" s="7">
        <f t="shared" si="182"/>
        <v>1.2446799999999997E-5</v>
      </c>
      <c r="V211" s="7">
        <f t="shared" si="182"/>
        <v>1.2091599999999978E-5</v>
      </c>
      <c r="W211" s="7">
        <f t="shared" si="182"/>
        <v>1.1736399999999958E-5</v>
      </c>
      <c r="X211" s="7">
        <f t="shared" si="182"/>
        <v>1.1381199999999938E-5</v>
      </c>
      <c r="Y211" s="7">
        <f t="shared" si="182"/>
        <v>1.1026000000000026E-5</v>
      </c>
      <c r="Z211" s="7">
        <f t="shared" si="182"/>
        <v>1.0670800000000006E-5</v>
      </c>
      <c r="AA211" s="7">
        <f t="shared" si="182"/>
        <v>1.0315599999999986E-5</v>
      </c>
      <c r="AB211" s="7">
        <f t="shared" si="182"/>
        <v>9.9603999999999665E-6</v>
      </c>
      <c r="AC211" s="7">
        <f t="shared" si="182"/>
        <v>9.6051999999999466E-6</v>
      </c>
      <c r="AD211" s="7">
        <f t="shared" si="182"/>
        <v>9.2499999999999267E-6</v>
      </c>
      <c r="AE211" s="7">
        <f t="shared" si="182"/>
        <v>8.8948000000000152E-6</v>
      </c>
      <c r="AF211" s="7">
        <f t="shared" si="182"/>
        <v>8.5395999999999953E-6</v>
      </c>
      <c r="AG211" s="7">
        <f t="shared" si="182"/>
        <v>8.1843999999999754E-6</v>
      </c>
      <c r="AH211" s="7">
        <f t="shared" si="182"/>
        <v>7.8291999999999555E-6</v>
      </c>
      <c r="AI211" s="7">
        <f t="shared" si="182"/>
        <v>7.4739999999999356E-6</v>
      </c>
    </row>
    <row r="212" spans="1:35">
      <c r="A212" s="1" t="s">
        <v>1424</v>
      </c>
      <c r="B212" s="7">
        <f>B209</f>
        <v>9.9769177792049732E-5</v>
      </c>
      <c r="C212" s="7">
        <f t="shared" ref="C212:AI212" si="183">C209</f>
        <v>9.3216010269583927E-5</v>
      </c>
      <c r="D212" s="7">
        <f t="shared" si="183"/>
        <v>8.6662842747119856E-5</v>
      </c>
      <c r="E212" s="7">
        <f t="shared" si="183"/>
        <v>8.0109675224654051E-5</v>
      </c>
      <c r="F212" s="7">
        <f t="shared" si="183"/>
        <v>7.3556507702188245E-5</v>
      </c>
      <c r="G212" s="7">
        <f t="shared" si="183"/>
        <v>6.7003340179724175E-5</v>
      </c>
      <c r="H212" s="7">
        <f t="shared" si="183"/>
        <v>6.0450172657258369E-5</v>
      </c>
      <c r="I212" s="7">
        <f t="shared" si="183"/>
        <v>5.3897005134792564E-5</v>
      </c>
      <c r="J212" s="7">
        <f t="shared" si="183"/>
        <v>4.7343837612326758E-5</v>
      </c>
      <c r="K212" s="7">
        <f t="shared" si="183"/>
        <v>4.0790670089862688E-5</v>
      </c>
      <c r="L212" s="7">
        <f t="shared" si="183"/>
        <v>3.4237502567396882E-5</v>
      </c>
      <c r="M212" s="7">
        <f t="shared" si="183"/>
        <v>2.7684335044931077E-5</v>
      </c>
      <c r="N212" s="7">
        <f t="shared" si="183"/>
        <v>2.1131167522467006E-5</v>
      </c>
      <c r="O212" s="7">
        <f t="shared" si="183"/>
        <v>1.4578000000001201E-5</v>
      </c>
      <c r="P212" s="7">
        <f t="shared" si="183"/>
        <v>1.4222799999999989E-5</v>
      </c>
      <c r="Q212" s="7">
        <f t="shared" si="183"/>
        <v>1.3867599999999969E-5</v>
      </c>
      <c r="R212" s="7">
        <f t="shared" si="183"/>
        <v>1.3512399999999949E-5</v>
      </c>
      <c r="S212" s="7">
        <f t="shared" si="183"/>
        <v>1.3157199999999929E-5</v>
      </c>
      <c r="T212" s="7">
        <f t="shared" si="183"/>
        <v>1.2802000000000017E-5</v>
      </c>
      <c r="U212" s="7">
        <f t="shared" si="183"/>
        <v>1.2446799999999997E-5</v>
      </c>
      <c r="V212" s="7">
        <f t="shared" si="183"/>
        <v>1.2091599999999978E-5</v>
      </c>
      <c r="W212" s="7">
        <f t="shared" si="183"/>
        <v>1.1736399999999958E-5</v>
      </c>
      <c r="X212" s="7">
        <f t="shared" si="183"/>
        <v>1.1381199999999938E-5</v>
      </c>
      <c r="Y212" s="7">
        <f t="shared" si="183"/>
        <v>1.1026000000000026E-5</v>
      </c>
      <c r="Z212" s="7">
        <f t="shared" si="183"/>
        <v>1.0670800000000006E-5</v>
      </c>
      <c r="AA212" s="7">
        <f t="shared" si="183"/>
        <v>1.0315599999999986E-5</v>
      </c>
      <c r="AB212" s="7">
        <f t="shared" si="183"/>
        <v>9.9603999999999665E-6</v>
      </c>
      <c r="AC212" s="7">
        <f t="shared" si="183"/>
        <v>9.6051999999999466E-6</v>
      </c>
      <c r="AD212" s="7">
        <f t="shared" si="183"/>
        <v>9.2499999999999267E-6</v>
      </c>
      <c r="AE212" s="7">
        <f t="shared" si="183"/>
        <v>8.8948000000000152E-6</v>
      </c>
      <c r="AF212" s="7">
        <f t="shared" si="183"/>
        <v>8.5395999999999953E-6</v>
      </c>
      <c r="AG212" s="7">
        <f t="shared" si="183"/>
        <v>8.1843999999999754E-6</v>
      </c>
      <c r="AH212" s="7">
        <f t="shared" si="183"/>
        <v>7.8291999999999555E-6</v>
      </c>
      <c r="AI212" s="7">
        <f t="shared" si="183"/>
        <v>7.4739999999999356E-6</v>
      </c>
    </row>
    <row r="213" spans="1:35">
      <c r="A213" s="1" t="s">
        <v>1425</v>
      </c>
      <c r="B213" s="7">
        <f>B209</f>
        <v>9.9769177792049732E-5</v>
      </c>
      <c r="C213" s="7">
        <f t="shared" ref="C213:AI213" si="184">C209</f>
        <v>9.3216010269583927E-5</v>
      </c>
      <c r="D213" s="7">
        <f t="shared" si="184"/>
        <v>8.6662842747119856E-5</v>
      </c>
      <c r="E213" s="7">
        <f t="shared" si="184"/>
        <v>8.0109675224654051E-5</v>
      </c>
      <c r="F213" s="7">
        <f t="shared" si="184"/>
        <v>7.3556507702188245E-5</v>
      </c>
      <c r="G213" s="7">
        <f t="shared" si="184"/>
        <v>6.7003340179724175E-5</v>
      </c>
      <c r="H213" s="7">
        <f t="shared" si="184"/>
        <v>6.0450172657258369E-5</v>
      </c>
      <c r="I213" s="7">
        <f t="shared" si="184"/>
        <v>5.3897005134792564E-5</v>
      </c>
      <c r="J213" s="7">
        <f t="shared" si="184"/>
        <v>4.7343837612326758E-5</v>
      </c>
      <c r="K213" s="7">
        <f t="shared" si="184"/>
        <v>4.0790670089862688E-5</v>
      </c>
      <c r="L213" s="7">
        <f t="shared" si="184"/>
        <v>3.4237502567396882E-5</v>
      </c>
      <c r="M213" s="7">
        <f t="shared" si="184"/>
        <v>2.7684335044931077E-5</v>
      </c>
      <c r="N213" s="7">
        <f t="shared" si="184"/>
        <v>2.1131167522467006E-5</v>
      </c>
      <c r="O213" s="7">
        <f t="shared" si="184"/>
        <v>1.4578000000001201E-5</v>
      </c>
      <c r="P213" s="7">
        <f t="shared" si="184"/>
        <v>1.4222799999999989E-5</v>
      </c>
      <c r="Q213" s="7">
        <f t="shared" si="184"/>
        <v>1.3867599999999969E-5</v>
      </c>
      <c r="R213" s="7">
        <f t="shared" si="184"/>
        <v>1.3512399999999949E-5</v>
      </c>
      <c r="S213" s="7">
        <f t="shared" si="184"/>
        <v>1.3157199999999929E-5</v>
      </c>
      <c r="T213" s="7">
        <f t="shared" si="184"/>
        <v>1.2802000000000017E-5</v>
      </c>
      <c r="U213" s="7">
        <f t="shared" si="184"/>
        <v>1.2446799999999997E-5</v>
      </c>
      <c r="V213" s="7">
        <f t="shared" si="184"/>
        <v>1.2091599999999978E-5</v>
      </c>
      <c r="W213" s="7">
        <f t="shared" si="184"/>
        <v>1.1736399999999958E-5</v>
      </c>
      <c r="X213" s="7">
        <f t="shared" si="184"/>
        <v>1.1381199999999938E-5</v>
      </c>
      <c r="Y213" s="7">
        <f t="shared" si="184"/>
        <v>1.1026000000000026E-5</v>
      </c>
      <c r="Z213" s="7">
        <f t="shared" si="184"/>
        <v>1.0670800000000006E-5</v>
      </c>
      <c r="AA213" s="7">
        <f t="shared" si="184"/>
        <v>1.0315599999999986E-5</v>
      </c>
      <c r="AB213" s="7">
        <f t="shared" si="184"/>
        <v>9.9603999999999665E-6</v>
      </c>
      <c r="AC213" s="7">
        <f t="shared" si="184"/>
        <v>9.6051999999999466E-6</v>
      </c>
      <c r="AD213" s="7">
        <f t="shared" si="184"/>
        <v>9.2499999999999267E-6</v>
      </c>
      <c r="AE213" s="7">
        <f t="shared" si="184"/>
        <v>8.8948000000000152E-6</v>
      </c>
      <c r="AF213" s="7">
        <f t="shared" si="184"/>
        <v>8.5395999999999953E-6</v>
      </c>
      <c r="AG213" s="7">
        <f t="shared" si="184"/>
        <v>8.1843999999999754E-6</v>
      </c>
      <c r="AH213" s="7">
        <f t="shared" si="184"/>
        <v>7.8291999999999555E-6</v>
      </c>
      <c r="AI213" s="7">
        <f t="shared" si="184"/>
        <v>7.4739999999999356E-6</v>
      </c>
    </row>
    <row r="214" spans="1:35">
      <c r="A214" s="1" t="s">
        <v>1426</v>
      </c>
      <c r="B214">
        <v>0</v>
      </c>
      <c r="C214" s="181">
        <v>0</v>
      </c>
      <c r="D214">
        <v>0</v>
      </c>
      <c r="E214">
        <v>0</v>
      </c>
      <c r="F214">
        <v>0</v>
      </c>
      <c r="G214">
        <v>0</v>
      </c>
      <c r="H214">
        <v>0</v>
      </c>
      <c r="I214">
        <v>0</v>
      </c>
      <c r="J214">
        <v>0</v>
      </c>
      <c r="K214">
        <v>0</v>
      </c>
      <c r="L214">
        <v>0</v>
      </c>
      <c r="M214">
        <v>0</v>
      </c>
      <c r="N214">
        <v>0</v>
      </c>
      <c r="O214">
        <v>0</v>
      </c>
      <c r="P214">
        <v>0</v>
      </c>
      <c r="Q214">
        <v>0</v>
      </c>
      <c r="R214">
        <v>0</v>
      </c>
      <c r="S214">
        <v>0</v>
      </c>
      <c r="T214">
        <v>0</v>
      </c>
      <c r="U214">
        <v>0</v>
      </c>
      <c r="V214">
        <v>0</v>
      </c>
      <c r="W214">
        <v>0</v>
      </c>
      <c r="X214">
        <v>0</v>
      </c>
      <c r="Y214">
        <v>0</v>
      </c>
      <c r="Z214">
        <v>0</v>
      </c>
      <c r="AA214">
        <v>0</v>
      </c>
      <c r="AB214">
        <v>0</v>
      </c>
      <c r="AC214">
        <v>0</v>
      </c>
      <c r="AD214">
        <v>0</v>
      </c>
      <c r="AE214">
        <v>0</v>
      </c>
      <c r="AF214">
        <v>0</v>
      </c>
      <c r="AG214">
        <v>0</v>
      </c>
      <c r="AH214">
        <v>0</v>
      </c>
      <c r="AI214">
        <v>0</v>
      </c>
    </row>
    <row r="215" spans="1:35">
      <c r="A215" s="1" t="s">
        <v>1427</v>
      </c>
      <c r="B215">
        <v>0</v>
      </c>
      <c r="C215" s="181">
        <v>0</v>
      </c>
      <c r="D215">
        <v>0</v>
      </c>
      <c r="E215">
        <v>0</v>
      </c>
      <c r="F215">
        <v>0</v>
      </c>
      <c r="G215">
        <v>0</v>
      </c>
      <c r="H215">
        <v>0</v>
      </c>
      <c r="I215">
        <v>0</v>
      </c>
      <c r="J215">
        <v>0</v>
      </c>
      <c r="K215">
        <v>0</v>
      </c>
      <c r="L215">
        <v>0</v>
      </c>
      <c r="M215">
        <v>0</v>
      </c>
      <c r="N215">
        <v>0</v>
      </c>
      <c r="O215">
        <v>0</v>
      </c>
      <c r="P215">
        <v>0</v>
      </c>
      <c r="Q215">
        <v>0</v>
      </c>
      <c r="R215">
        <v>0</v>
      </c>
      <c r="S215">
        <v>0</v>
      </c>
      <c r="T215">
        <v>0</v>
      </c>
      <c r="U215">
        <v>0</v>
      </c>
      <c r="V215">
        <v>0</v>
      </c>
      <c r="W215">
        <v>0</v>
      </c>
      <c r="X215">
        <v>0</v>
      </c>
      <c r="Y215">
        <v>0</v>
      </c>
      <c r="Z215">
        <v>0</v>
      </c>
      <c r="AA215">
        <v>0</v>
      </c>
      <c r="AB215">
        <v>0</v>
      </c>
      <c r="AC215">
        <v>0</v>
      </c>
      <c r="AD215">
        <v>0</v>
      </c>
      <c r="AE215">
        <v>0</v>
      </c>
      <c r="AF215">
        <v>0</v>
      </c>
      <c r="AG215">
        <v>0</v>
      </c>
      <c r="AH215">
        <v>0</v>
      </c>
      <c r="AI215">
        <v>0</v>
      </c>
    </row>
    <row r="216" spans="1:35">
      <c r="A216" s="1" t="s">
        <v>1428</v>
      </c>
      <c r="B216">
        <f>B213</f>
        <v>9.9769177792049732E-5</v>
      </c>
      <c r="C216" s="181">
        <f t="shared" ref="C216:D216" si="185">C213</f>
        <v>9.3216010269583927E-5</v>
      </c>
      <c r="D216">
        <f t="shared" si="185"/>
        <v>8.6662842747119856E-5</v>
      </c>
      <c r="E216">
        <f t="shared" ref="E216:F216" si="186">E213</f>
        <v>8.0109675224654051E-5</v>
      </c>
      <c r="F216">
        <f t="shared" si="186"/>
        <v>7.3556507702188245E-5</v>
      </c>
      <c r="G216">
        <f t="shared" ref="G216:AI216" si="187">G213</f>
        <v>6.7003340179724175E-5</v>
      </c>
      <c r="H216">
        <f t="shared" si="187"/>
        <v>6.0450172657258369E-5</v>
      </c>
      <c r="I216">
        <f t="shared" si="187"/>
        <v>5.3897005134792564E-5</v>
      </c>
      <c r="J216">
        <f t="shared" si="187"/>
        <v>4.7343837612326758E-5</v>
      </c>
      <c r="K216">
        <f t="shared" si="187"/>
        <v>4.0790670089862688E-5</v>
      </c>
      <c r="L216">
        <f t="shared" si="187"/>
        <v>3.4237502567396882E-5</v>
      </c>
      <c r="M216">
        <f t="shared" si="187"/>
        <v>2.7684335044931077E-5</v>
      </c>
      <c r="N216">
        <f t="shared" si="187"/>
        <v>2.1131167522467006E-5</v>
      </c>
      <c r="O216">
        <f t="shared" si="187"/>
        <v>1.4578000000001201E-5</v>
      </c>
      <c r="P216">
        <f t="shared" si="187"/>
        <v>1.4222799999999989E-5</v>
      </c>
      <c r="Q216">
        <f t="shared" si="187"/>
        <v>1.3867599999999969E-5</v>
      </c>
      <c r="R216">
        <f t="shared" si="187"/>
        <v>1.3512399999999949E-5</v>
      </c>
      <c r="S216">
        <f t="shared" si="187"/>
        <v>1.3157199999999929E-5</v>
      </c>
      <c r="T216">
        <f t="shared" si="187"/>
        <v>1.2802000000000017E-5</v>
      </c>
      <c r="U216">
        <f t="shared" si="187"/>
        <v>1.2446799999999997E-5</v>
      </c>
      <c r="V216">
        <f t="shared" si="187"/>
        <v>1.2091599999999978E-5</v>
      </c>
      <c r="W216">
        <f t="shared" si="187"/>
        <v>1.1736399999999958E-5</v>
      </c>
      <c r="X216">
        <f t="shared" si="187"/>
        <v>1.1381199999999938E-5</v>
      </c>
      <c r="Y216">
        <f t="shared" si="187"/>
        <v>1.1026000000000026E-5</v>
      </c>
      <c r="Z216">
        <f t="shared" si="187"/>
        <v>1.0670800000000006E-5</v>
      </c>
      <c r="AA216">
        <f t="shared" si="187"/>
        <v>1.0315599999999986E-5</v>
      </c>
      <c r="AB216">
        <f t="shared" si="187"/>
        <v>9.9603999999999665E-6</v>
      </c>
      <c r="AC216">
        <f t="shared" si="187"/>
        <v>9.6051999999999466E-6</v>
      </c>
      <c r="AD216">
        <f t="shared" si="187"/>
        <v>9.2499999999999267E-6</v>
      </c>
      <c r="AE216">
        <f t="shared" si="187"/>
        <v>8.8948000000000152E-6</v>
      </c>
      <c r="AF216">
        <f t="shared" si="187"/>
        <v>8.5395999999999953E-6</v>
      </c>
      <c r="AG216">
        <f t="shared" si="187"/>
        <v>8.1843999999999754E-6</v>
      </c>
      <c r="AH216">
        <f t="shared" si="187"/>
        <v>7.8291999999999555E-6</v>
      </c>
      <c r="AI216">
        <f t="shared" si="187"/>
        <v>7.4739999999999356E-6</v>
      </c>
    </row>
  </sheetData>
  <pageMargins left="0.7" right="0.7" top="0.75" bottom="0.75" header="0.3" footer="0.3"/>
  <pageSetup paperSize="9" orientation="portrait"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tabColor theme="4"/>
  </sheetPr>
  <dimension ref="A1"/>
  <sheetViews>
    <sheetView workbookViewId="0"/>
  </sheetViews>
  <sheetFormatPr defaultRowHeight="15"/>
  <sheetData/>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tabColor rgb="FF002060"/>
  </sheetPr>
  <dimension ref="A1:CC11"/>
  <sheetViews>
    <sheetView topLeftCell="O1" workbookViewId="0">
      <selection activeCell="AF4" sqref="AF4"/>
    </sheetView>
  </sheetViews>
  <sheetFormatPr defaultColWidth="9.140625" defaultRowHeight="15"/>
  <cols>
    <col min="1" max="1" width="41.42578125" customWidth="1"/>
    <col min="2" max="2" width="12.85546875" customWidth="1"/>
    <col min="3" max="3" width="10.7109375" customWidth="1"/>
    <col min="4" max="35" width="10" customWidth="1"/>
  </cols>
  <sheetData>
    <row r="1" spans="1:81">
      <c r="A1" s="1" t="s">
        <v>1420</v>
      </c>
      <c r="B1" s="1">
        <v>2021</v>
      </c>
      <c r="C1" s="1">
        <v>2022</v>
      </c>
      <c r="D1" s="1">
        <v>2023</v>
      </c>
      <c r="E1" s="1">
        <v>2024</v>
      </c>
      <c r="F1" s="1">
        <v>2025</v>
      </c>
      <c r="G1" s="1">
        <v>2026</v>
      </c>
      <c r="H1" s="1">
        <v>2027</v>
      </c>
      <c r="I1" s="1">
        <v>2028</v>
      </c>
      <c r="J1" s="1">
        <v>2029</v>
      </c>
      <c r="K1" s="1">
        <v>2030</v>
      </c>
      <c r="L1" s="1">
        <v>2031</v>
      </c>
      <c r="M1" s="1">
        <v>2032</v>
      </c>
      <c r="N1" s="1">
        <v>2033</v>
      </c>
      <c r="O1" s="1">
        <v>2034</v>
      </c>
      <c r="P1" s="1">
        <v>2035</v>
      </c>
      <c r="Q1" s="1">
        <v>2036</v>
      </c>
      <c r="R1" s="1">
        <v>2037</v>
      </c>
      <c r="S1" s="1">
        <v>2038</v>
      </c>
      <c r="T1" s="1">
        <v>2039</v>
      </c>
      <c r="U1" s="1">
        <v>2040</v>
      </c>
      <c r="V1" s="1">
        <v>2041</v>
      </c>
      <c r="W1" s="1">
        <v>2042</v>
      </c>
      <c r="X1" s="1">
        <v>2043</v>
      </c>
      <c r="Y1" s="1">
        <v>2044</v>
      </c>
      <c r="Z1" s="1">
        <v>2045</v>
      </c>
      <c r="AA1" s="1">
        <v>2046</v>
      </c>
      <c r="AB1" s="1">
        <v>2047</v>
      </c>
      <c r="AC1" s="1">
        <v>2048</v>
      </c>
      <c r="AD1" s="1">
        <v>2049</v>
      </c>
      <c r="AE1" s="1">
        <v>2050</v>
      </c>
      <c r="AF1" s="1">
        <v>2051</v>
      </c>
      <c r="AG1" s="1">
        <v>2052</v>
      </c>
      <c r="AH1" s="1">
        <v>2053</v>
      </c>
      <c r="AI1" s="1">
        <v>2054</v>
      </c>
      <c r="AJ1" s="1">
        <v>2055</v>
      </c>
      <c r="AK1" s="1">
        <v>2056</v>
      </c>
      <c r="AL1" s="1">
        <v>2057</v>
      </c>
      <c r="AM1" s="1">
        <v>2058</v>
      </c>
      <c r="AN1" s="1">
        <v>2059</v>
      </c>
      <c r="AO1" s="1">
        <v>2060</v>
      </c>
      <c r="AP1" s="1">
        <v>2061</v>
      </c>
      <c r="AQ1" s="1">
        <v>2062</v>
      </c>
      <c r="AR1" s="1">
        <v>2063</v>
      </c>
      <c r="AS1" s="1">
        <v>2064</v>
      </c>
      <c r="AT1" s="1">
        <v>2065</v>
      </c>
      <c r="AU1" s="1">
        <v>2066</v>
      </c>
      <c r="AV1" s="1">
        <v>2067</v>
      </c>
      <c r="AW1" s="1">
        <v>2068</v>
      </c>
      <c r="AX1" s="1">
        <v>2069</v>
      </c>
      <c r="AY1" s="1">
        <v>2070</v>
      </c>
      <c r="AZ1" s="1">
        <v>2071</v>
      </c>
      <c r="BA1" s="1">
        <v>2072</v>
      </c>
      <c r="BB1" s="1">
        <v>2073</v>
      </c>
      <c r="BC1" s="1">
        <v>2074</v>
      </c>
      <c r="BD1" s="1">
        <v>2075</v>
      </c>
      <c r="BE1" s="1">
        <v>2076</v>
      </c>
      <c r="BF1" s="1">
        <v>2077</v>
      </c>
      <c r="BG1" s="1">
        <v>2078</v>
      </c>
      <c r="BH1" s="1">
        <v>2079</v>
      </c>
      <c r="BI1" s="1">
        <v>2080</v>
      </c>
      <c r="BJ1" s="1">
        <v>2081</v>
      </c>
      <c r="BK1" s="1">
        <v>2082</v>
      </c>
      <c r="BL1" s="1">
        <v>2083</v>
      </c>
      <c r="BM1" s="1">
        <v>2084</v>
      </c>
      <c r="BN1" s="1">
        <v>2085</v>
      </c>
      <c r="BO1" s="1">
        <v>2086</v>
      </c>
      <c r="BP1" s="1">
        <v>2087</v>
      </c>
      <c r="BQ1" s="1">
        <v>2088</v>
      </c>
      <c r="BR1" s="1">
        <v>2089</v>
      </c>
      <c r="BS1" s="1">
        <v>2090</v>
      </c>
      <c r="BT1" s="1">
        <v>2091</v>
      </c>
      <c r="BU1" s="1">
        <v>2092</v>
      </c>
      <c r="BV1" s="1">
        <v>2093</v>
      </c>
      <c r="BW1" s="1">
        <v>2094</v>
      </c>
      <c r="BX1" s="1">
        <v>2095</v>
      </c>
      <c r="BY1" s="1">
        <v>2096</v>
      </c>
      <c r="BZ1" s="1">
        <v>2097</v>
      </c>
      <c r="CA1" s="1">
        <v>2098</v>
      </c>
      <c r="CB1" s="1">
        <v>2099</v>
      </c>
      <c r="CC1" s="1">
        <v>2100</v>
      </c>
    </row>
    <row r="2" spans="1:81">
      <c r="A2" s="1" t="s">
        <v>1421</v>
      </c>
      <c r="B2">
        <f>'Total Fuel Prices'!B5*(1-INDEX('Tax_Share of Price'!$B$2:$AI$22,MATCH('Total Fuel Prices'!$A$3,'Tax_Share of Price'!$A$2:$A$22,0),MATCH('BFPaT-pretax-electricity'!B$1,'Tax_Share of Price'!$B$1:$AI$1,0)))</f>
        <v>1.8687192193942052E-5</v>
      </c>
      <c r="C2">
        <f>'Total Fuel Prices'!C5*(1-INDEX('Tax_Share of Price'!$B$2:$AI$22,MATCH('Total Fuel Prices'!$A$3,'Tax_Share of Price'!$A$2:$A$22,0),MATCH('BFPaT-pretax-electricity'!C$1,'Tax_Share of Price'!$B$1:$AI$1,0)))</f>
        <v>1.8687192193942052E-5</v>
      </c>
      <c r="D2">
        <f>'Total Fuel Prices'!D5*(1-INDEX('Tax_Share of Price'!$B$2:$AI$22,MATCH('Total Fuel Prices'!$A$3,'Tax_Share of Price'!$A$2:$A$22,0),MATCH('BFPaT-pretax-electricity'!D$1,'Tax_Share of Price'!$B$1:$AI$1,0)))</f>
        <v>1.8687192193942052E-5</v>
      </c>
      <c r="E2">
        <f>'Total Fuel Prices'!E5*(1-INDEX('Tax_Share of Price'!$B$2:$AI$22,MATCH('Total Fuel Prices'!$A$3,'Tax_Share of Price'!$A$2:$A$22,0),MATCH('BFPaT-pretax-electricity'!E$1,'Tax_Share of Price'!$B$1:$AI$1,0)))</f>
        <v>1.9058125933731579E-5</v>
      </c>
      <c r="F2">
        <f>'Total Fuel Prices'!F5*(1-INDEX('Tax_Share of Price'!$B$2:$AI$22,MATCH('Total Fuel Prices'!$A$3,'Tax_Share of Price'!$A$2:$A$22,0),MATCH('BFPaT-pretax-electricity'!F$1,'Tax_Share of Price'!$B$1:$AI$1,0)))</f>
        <v>1.9091847182803355E-5</v>
      </c>
      <c r="G2">
        <f>'Total Fuel Prices'!G5*(1-INDEX('Tax_Share of Price'!$B$2:$AI$22,MATCH('Total Fuel Prices'!$A$3,'Tax_Share of Price'!$A$2:$A$22,0),MATCH('BFPaT-pretax-electricity'!G$1,'Tax_Share of Price'!$B$1:$AI$1,0)))</f>
        <v>1.9311035301769895E-5</v>
      </c>
      <c r="H2">
        <f>'Total Fuel Prices'!H5*(1-INDEX('Tax_Share of Price'!$B$2:$AI$22,MATCH('Total Fuel Prices'!$A$3,'Tax_Share of Price'!$A$2:$A$22,0),MATCH('BFPaT-pretax-electricity'!H$1,'Tax_Share of Price'!$B$1:$AI$1,0)))</f>
        <v>1.9614526543415869E-5</v>
      </c>
      <c r="I2">
        <f>'Total Fuel Prices'!I5*(1-INDEX('Tax_Share of Price'!$B$2:$AI$22,MATCH('Total Fuel Prices'!$A$3,'Tax_Share of Price'!$A$2:$A$22,0),MATCH('BFPaT-pretax-electricity'!I$1,'Tax_Share of Price'!$B$1:$AI$1,0)))</f>
        <v>1.9889916744168698E-5</v>
      </c>
      <c r="J2">
        <f>'Total Fuel Prices'!J5*(1-INDEX('Tax_Share of Price'!$B$2:$AI$22,MATCH('Total Fuel Prices'!$A$3,'Tax_Share of Price'!$A$2:$A$22,0),MATCH('BFPaT-pretax-electricity'!J$1,'Tax_Share of Price'!$B$1:$AI$1,0)))</f>
        <v>2.0311432357565886E-5</v>
      </c>
      <c r="K2">
        <f>'Total Fuel Prices'!K5*(1-INDEX('Tax_Share of Price'!$B$2:$AI$22,MATCH('Total Fuel Prices'!$A$3,'Tax_Share of Price'!$A$2:$A$22,0),MATCH('BFPaT-pretax-electricity'!K$1,'Tax_Share of Price'!$B$1:$AI$1,0)))</f>
        <v>2.0659885264640897E-5</v>
      </c>
      <c r="L2">
        <f>'Total Fuel Prices'!L5*(1-INDEX('Tax_Share of Price'!$B$2:$AI$22,MATCH('Total Fuel Prices'!$A$3,'Tax_Share of Price'!$A$2:$A$22,0),MATCH('BFPaT-pretax-electricity'!L$1,'Tax_Share of Price'!$B$1:$AI$1,0)))</f>
        <v>2.0811630885463887E-5</v>
      </c>
      <c r="M2">
        <f>'Total Fuel Prices'!M5*(1-INDEX('Tax_Share of Price'!$B$2:$AI$22,MATCH('Total Fuel Prices'!$A$3,'Tax_Share of Price'!$A$2:$A$22,0),MATCH('BFPaT-pretax-electricity'!M$1,'Tax_Share of Price'!$B$1:$AI$1,0)))</f>
        <v>2.0783529844570739E-5</v>
      </c>
      <c r="N2">
        <f>'Total Fuel Prices'!N5*(1-INDEX('Tax_Share of Price'!$B$2:$AI$22,MATCH('Total Fuel Prices'!$A$3,'Tax_Share of Price'!$A$2:$A$22,0),MATCH('BFPaT-pretax-electricity'!N$1,'Tax_Share of Price'!$B$1:$AI$1,0)))</f>
        <v>2.0710467138248565E-5</v>
      </c>
      <c r="O2">
        <f>'Total Fuel Prices'!O5*(1-INDEX('Tax_Share of Price'!$B$2:$AI$22,MATCH('Total Fuel Prices'!$A$3,'Tax_Share of Price'!$A$2:$A$22,0),MATCH('BFPaT-pretax-electricity'!O$1,'Tax_Share of Price'!$B$1:$AI$1,0)))</f>
        <v>2.062616401556912E-5</v>
      </c>
      <c r="P2">
        <f>'Total Fuel Prices'!P5*(1-INDEX('Tax_Share of Price'!$B$2:$AI$22,MATCH('Total Fuel Prices'!$A$3,'Tax_Share of Price'!$A$2:$A$22,0),MATCH('BFPaT-pretax-electricity'!P$1,'Tax_Share of Price'!$B$1:$AI$1,0)))</f>
        <v>2.0598062974675975E-5</v>
      </c>
      <c r="Q2">
        <f>'Total Fuel Prices'!Q5*(1-INDEX('Tax_Share of Price'!$B$2:$AI$22,MATCH('Total Fuel Prices'!$A$3,'Tax_Share of Price'!$A$2:$A$22,0),MATCH('BFPaT-pretax-electricity'!Q$1,'Tax_Share of Price'!$B$1:$AI$1,0)))</f>
        <v>2.0586822558318722E-5</v>
      </c>
      <c r="R2">
        <f>'Total Fuel Prices'!R5*(1-INDEX('Tax_Share of Price'!$B$2:$AI$22,MATCH('Total Fuel Prices'!$A$3,'Tax_Share of Price'!$A$2:$A$22,0),MATCH('BFPaT-pretax-electricity'!R$1,'Tax_Share of Price'!$B$1:$AI$1,0)))</f>
        <v>2.0699226721891298E-5</v>
      </c>
      <c r="S2">
        <f>'Total Fuel Prices'!S5*(1-INDEX('Tax_Share of Price'!$B$2:$AI$22,MATCH('Total Fuel Prices'!$A$3,'Tax_Share of Price'!$A$2:$A$22,0),MATCH('BFPaT-pretax-electricity'!S$1,'Tax_Share of Price'!$B$1:$AI$1,0)))</f>
        <v>2.0744188387320334E-5</v>
      </c>
      <c r="T2">
        <f>'Total Fuel Prices'!T5*(1-INDEX('Tax_Share of Price'!$B$2:$AI$22,MATCH('Total Fuel Prices'!$A$3,'Tax_Share of Price'!$A$2:$A$22,0),MATCH('BFPaT-pretax-electricity'!T$1,'Tax_Share of Price'!$B$1:$AI$1,0)))</f>
        <v>2.0553101309246942E-5</v>
      </c>
      <c r="U2">
        <f>'Total Fuel Prices'!U5*(1-INDEX('Tax_Share of Price'!$B$2:$AI$22,MATCH('Total Fuel Prices'!$A$3,'Tax_Share of Price'!$A$2:$A$22,0),MATCH('BFPaT-pretax-electricity'!U$1,'Tax_Share of Price'!$B$1:$AI$1,0)))</f>
        <v>2.0401355688423955E-5</v>
      </c>
      <c r="V2">
        <f>'Total Fuel Prices'!V5*(1-INDEX('Tax_Share of Price'!$B$2:$AI$22,MATCH('Total Fuel Prices'!$A$3,'Tax_Share of Price'!$A$2:$A$22,0),MATCH('BFPaT-pretax-electricity'!V$1,'Tax_Share of Price'!$B$1:$AI$1,0)))</f>
        <v>2.0311432357565886E-5</v>
      </c>
      <c r="W2">
        <f>'Total Fuel Prices'!W5*(1-INDEX('Tax_Share of Price'!$B$2:$AI$22,MATCH('Total Fuel Prices'!$A$3,'Tax_Share of Price'!$A$2:$A$22,0),MATCH('BFPaT-pretax-electricity'!W$1,'Tax_Share of Price'!$B$1:$AI$1,0)))</f>
        <v>2.0249610067600968E-5</v>
      </c>
      <c r="X2">
        <f>'Total Fuel Prices'!X5*(1-INDEX('Tax_Share of Price'!$B$2:$AI$22,MATCH('Total Fuel Prices'!$A$3,'Tax_Share of Price'!$A$2:$A$22,0),MATCH('BFPaT-pretax-electricity'!X$1,'Tax_Share of Price'!$B$1:$AI$1,0)))</f>
        <v>2.0137205904028379E-5</v>
      </c>
      <c r="Y2">
        <f>'Total Fuel Prices'!Y5*(1-INDEX('Tax_Share of Price'!$B$2:$AI$22,MATCH('Total Fuel Prices'!$A$3,'Tax_Share of Price'!$A$2:$A$22,0),MATCH('BFPaT-pretax-electricity'!Y$1,'Tax_Share of Price'!$B$1:$AI$1,0)))</f>
        <v>2.001356132409854E-5</v>
      </c>
      <c r="Z2">
        <f>'Total Fuel Prices'!Z5*(1-INDEX('Tax_Share of Price'!$B$2:$AI$22,MATCH('Total Fuel Prices'!$A$3,'Tax_Share of Price'!$A$2:$A$22,0),MATCH('BFPaT-pretax-electricity'!Z$1,'Tax_Share of Price'!$B$1:$AI$1,0)))</f>
        <v>1.9906777368704586E-5</v>
      </c>
      <c r="AA2">
        <f>'Total Fuel Prices'!AA5*(1-INDEX('Tax_Share of Price'!$B$2:$AI$22,MATCH('Total Fuel Prices'!$A$3,'Tax_Share of Price'!$A$2:$A$22,0),MATCH('BFPaT-pretax-electricity'!AA$1,'Tax_Share of Price'!$B$1:$AI$1,0)))</f>
        <v>1.9811233829667889E-5</v>
      </c>
      <c r="AB2">
        <f>'Total Fuel Prices'!AB5*(1-INDEX('Tax_Share of Price'!$B$2:$AI$22,MATCH('Total Fuel Prices'!$A$3,'Tax_Share of Price'!$A$2:$A$22,0),MATCH('BFPaT-pretax-electricity'!AB$1,'Tax_Share of Price'!$B$1:$AI$1,0)))</f>
        <v>1.9659488208844902E-5</v>
      </c>
      <c r="AC2">
        <f>'Total Fuel Prices'!AC5*(1-INDEX('Tax_Share of Price'!$B$2:$AI$22,MATCH('Total Fuel Prices'!$A$3,'Tax_Share of Price'!$A$2:$A$22,0),MATCH('BFPaT-pretax-electricity'!AC$1,'Tax_Share of Price'!$B$1:$AI$1,0)))</f>
        <v>1.9563944669808208E-5</v>
      </c>
      <c r="AD2">
        <f>'Total Fuel Prices'!AD5*(1-INDEX('Tax_Share of Price'!$B$2:$AI$22,MATCH('Total Fuel Prices'!$A$3,'Tax_Share of Price'!$A$2:$A$22,0),MATCH('BFPaT-pretax-electricity'!AD$1,'Tax_Share of Price'!$B$1:$AI$1,0)))</f>
        <v>1.949088196348603E-5</v>
      </c>
      <c r="AE2">
        <f>'Total Fuel Prices'!AE5*(1-INDEX('Tax_Share of Price'!$B$2:$AI$22,MATCH('Total Fuel Prices'!$A$3,'Tax_Share of Price'!$A$2:$A$22,0),MATCH('BFPaT-pretax-electricity'!AE$1,'Tax_Share of Price'!$B$1:$AI$1,0)))</f>
        <v>1.9417819257163846E-5</v>
      </c>
      <c r="AF2">
        <f>$AE2</f>
        <v>1.9417819257163846E-5</v>
      </c>
      <c r="AG2">
        <f t="shared" ref="AG2:CC7" si="0">$AE2</f>
        <v>1.9417819257163846E-5</v>
      </c>
      <c r="AH2">
        <f t="shared" si="0"/>
        <v>1.9417819257163846E-5</v>
      </c>
      <c r="AI2">
        <f t="shared" si="0"/>
        <v>1.9417819257163846E-5</v>
      </c>
      <c r="AJ2">
        <f t="shared" si="0"/>
        <v>1.9417819257163846E-5</v>
      </c>
      <c r="AK2">
        <f t="shared" si="0"/>
        <v>1.9417819257163846E-5</v>
      </c>
      <c r="AL2">
        <f t="shared" si="0"/>
        <v>1.9417819257163846E-5</v>
      </c>
      <c r="AM2">
        <f t="shared" si="0"/>
        <v>1.9417819257163846E-5</v>
      </c>
      <c r="AN2">
        <f t="shared" si="0"/>
        <v>1.9417819257163846E-5</v>
      </c>
      <c r="AO2">
        <f t="shared" si="0"/>
        <v>1.9417819257163846E-5</v>
      </c>
      <c r="AP2">
        <f t="shared" si="0"/>
        <v>1.9417819257163846E-5</v>
      </c>
      <c r="AQ2">
        <f t="shared" si="0"/>
        <v>1.9417819257163846E-5</v>
      </c>
      <c r="AR2">
        <f t="shared" si="0"/>
        <v>1.9417819257163846E-5</v>
      </c>
      <c r="AS2">
        <f t="shared" si="0"/>
        <v>1.9417819257163846E-5</v>
      </c>
      <c r="AT2">
        <f t="shared" si="0"/>
        <v>1.9417819257163846E-5</v>
      </c>
      <c r="AU2">
        <f t="shared" si="0"/>
        <v>1.9417819257163846E-5</v>
      </c>
      <c r="AV2">
        <f t="shared" si="0"/>
        <v>1.9417819257163846E-5</v>
      </c>
      <c r="AW2">
        <f t="shared" si="0"/>
        <v>1.9417819257163846E-5</v>
      </c>
      <c r="AX2">
        <f t="shared" si="0"/>
        <v>1.9417819257163846E-5</v>
      </c>
      <c r="AY2">
        <f t="shared" si="0"/>
        <v>1.9417819257163846E-5</v>
      </c>
      <c r="AZ2">
        <f t="shared" si="0"/>
        <v>1.9417819257163846E-5</v>
      </c>
      <c r="BA2">
        <f t="shared" si="0"/>
        <v>1.9417819257163846E-5</v>
      </c>
      <c r="BB2">
        <f t="shared" si="0"/>
        <v>1.9417819257163846E-5</v>
      </c>
      <c r="BC2">
        <f t="shared" si="0"/>
        <v>1.9417819257163846E-5</v>
      </c>
      <c r="BD2">
        <f t="shared" si="0"/>
        <v>1.9417819257163846E-5</v>
      </c>
      <c r="BE2">
        <f t="shared" si="0"/>
        <v>1.9417819257163846E-5</v>
      </c>
      <c r="BF2">
        <f t="shared" si="0"/>
        <v>1.9417819257163846E-5</v>
      </c>
      <c r="BG2">
        <f t="shared" si="0"/>
        <v>1.9417819257163846E-5</v>
      </c>
      <c r="BH2">
        <f t="shared" si="0"/>
        <v>1.9417819257163846E-5</v>
      </c>
      <c r="BI2">
        <f t="shared" si="0"/>
        <v>1.9417819257163846E-5</v>
      </c>
      <c r="BJ2">
        <f t="shared" si="0"/>
        <v>1.9417819257163846E-5</v>
      </c>
      <c r="BK2">
        <f t="shared" si="0"/>
        <v>1.9417819257163846E-5</v>
      </c>
      <c r="BL2">
        <f t="shared" si="0"/>
        <v>1.9417819257163846E-5</v>
      </c>
      <c r="BM2">
        <f t="shared" si="0"/>
        <v>1.9417819257163846E-5</v>
      </c>
      <c r="BN2">
        <f t="shared" si="0"/>
        <v>1.9417819257163846E-5</v>
      </c>
      <c r="BO2">
        <f t="shared" si="0"/>
        <v>1.9417819257163846E-5</v>
      </c>
      <c r="BP2">
        <f t="shared" si="0"/>
        <v>1.9417819257163846E-5</v>
      </c>
      <c r="BQ2">
        <f t="shared" si="0"/>
        <v>1.9417819257163846E-5</v>
      </c>
      <c r="BR2">
        <f t="shared" si="0"/>
        <v>1.9417819257163846E-5</v>
      </c>
      <c r="BS2">
        <f t="shared" si="0"/>
        <v>1.9417819257163846E-5</v>
      </c>
      <c r="BT2">
        <f t="shared" si="0"/>
        <v>1.9417819257163846E-5</v>
      </c>
      <c r="BU2">
        <f t="shared" si="0"/>
        <v>1.9417819257163846E-5</v>
      </c>
      <c r="BV2">
        <f t="shared" si="0"/>
        <v>1.9417819257163846E-5</v>
      </c>
      <c r="BW2">
        <f t="shared" si="0"/>
        <v>1.9417819257163846E-5</v>
      </c>
      <c r="BX2">
        <f t="shared" si="0"/>
        <v>1.9417819257163846E-5</v>
      </c>
      <c r="BY2">
        <f t="shared" si="0"/>
        <v>1.9417819257163846E-5</v>
      </c>
      <c r="BZ2">
        <f t="shared" si="0"/>
        <v>1.9417819257163846E-5</v>
      </c>
      <c r="CA2">
        <f t="shared" si="0"/>
        <v>1.9417819257163846E-5</v>
      </c>
      <c r="CB2">
        <f t="shared" si="0"/>
        <v>1.9417819257163846E-5</v>
      </c>
      <c r="CC2">
        <f t="shared" si="0"/>
        <v>1.9417819257163846E-5</v>
      </c>
    </row>
    <row r="3" spans="1:81">
      <c r="A3" s="1" t="s">
        <v>1422</v>
      </c>
      <c r="B3">
        <f>'Total Fuel Prices'!B6*(1-INDEX('Tax_Share of Price'!$B$2:$AI$22,MATCH('Total Fuel Prices'!$A$3,'Tax_Share of Price'!$A$2:$A$22,0),MATCH('BFPaT-pretax-electricity'!B$1,'Tax_Share of Price'!$B$1:$AI$1,0)))</f>
        <v>0</v>
      </c>
      <c r="C3">
        <f>'Total Fuel Prices'!C6*(1-INDEX('Tax_Share of Price'!$B$2:$AI$22,MATCH('Total Fuel Prices'!$A$3,'Tax_Share of Price'!$A$2:$A$22,0),MATCH('BFPaT-pretax-electricity'!C$1,'Tax_Share of Price'!$B$1:$AI$1,0)))</f>
        <v>0</v>
      </c>
      <c r="D3">
        <f>'Total Fuel Prices'!D6*(1-INDEX('Tax_Share of Price'!$B$2:$AI$22,MATCH('Total Fuel Prices'!$A$3,'Tax_Share of Price'!$A$2:$A$22,0),MATCH('BFPaT-pretax-electricity'!D$1,'Tax_Share of Price'!$B$1:$AI$1,0)))</f>
        <v>0</v>
      </c>
      <c r="E3">
        <f>'Total Fuel Prices'!E6*(1-INDEX('Tax_Share of Price'!$B$2:$AI$22,MATCH('Total Fuel Prices'!$A$3,'Tax_Share of Price'!$A$2:$A$22,0),MATCH('BFPaT-pretax-electricity'!E$1,'Tax_Share of Price'!$B$1:$AI$1,0)))</f>
        <v>0</v>
      </c>
      <c r="F3">
        <f>'Total Fuel Prices'!F6*(1-INDEX('Tax_Share of Price'!$B$2:$AI$22,MATCH('Total Fuel Prices'!$A$3,'Tax_Share of Price'!$A$2:$A$22,0),MATCH('BFPaT-pretax-electricity'!F$1,'Tax_Share of Price'!$B$1:$AI$1,0)))</f>
        <v>0</v>
      </c>
      <c r="G3">
        <f>'Total Fuel Prices'!G6*(1-INDEX('Tax_Share of Price'!$B$2:$AI$22,MATCH('Total Fuel Prices'!$A$3,'Tax_Share of Price'!$A$2:$A$22,0),MATCH('BFPaT-pretax-electricity'!G$1,'Tax_Share of Price'!$B$1:$AI$1,0)))</f>
        <v>0</v>
      </c>
      <c r="H3">
        <f>'Total Fuel Prices'!H6*(1-INDEX('Tax_Share of Price'!$B$2:$AI$22,MATCH('Total Fuel Prices'!$A$3,'Tax_Share of Price'!$A$2:$A$22,0),MATCH('BFPaT-pretax-electricity'!H$1,'Tax_Share of Price'!$B$1:$AI$1,0)))</f>
        <v>0</v>
      </c>
      <c r="I3">
        <f>'Total Fuel Prices'!I6*(1-INDEX('Tax_Share of Price'!$B$2:$AI$22,MATCH('Total Fuel Prices'!$A$3,'Tax_Share of Price'!$A$2:$A$22,0),MATCH('BFPaT-pretax-electricity'!I$1,'Tax_Share of Price'!$B$1:$AI$1,0)))</f>
        <v>0</v>
      </c>
      <c r="J3">
        <f>'Total Fuel Prices'!J6*(1-INDEX('Tax_Share of Price'!$B$2:$AI$22,MATCH('Total Fuel Prices'!$A$3,'Tax_Share of Price'!$A$2:$A$22,0),MATCH('BFPaT-pretax-electricity'!J$1,'Tax_Share of Price'!$B$1:$AI$1,0)))</f>
        <v>0</v>
      </c>
      <c r="K3">
        <f>'Total Fuel Prices'!K6*(1-INDEX('Tax_Share of Price'!$B$2:$AI$22,MATCH('Total Fuel Prices'!$A$3,'Tax_Share of Price'!$A$2:$A$22,0),MATCH('BFPaT-pretax-electricity'!K$1,'Tax_Share of Price'!$B$1:$AI$1,0)))</f>
        <v>0</v>
      </c>
      <c r="L3">
        <f>'Total Fuel Prices'!L6*(1-INDEX('Tax_Share of Price'!$B$2:$AI$22,MATCH('Total Fuel Prices'!$A$3,'Tax_Share of Price'!$A$2:$A$22,0),MATCH('BFPaT-pretax-electricity'!L$1,'Tax_Share of Price'!$B$1:$AI$1,0)))</f>
        <v>0</v>
      </c>
      <c r="M3">
        <f>'Total Fuel Prices'!M6*(1-INDEX('Tax_Share of Price'!$B$2:$AI$22,MATCH('Total Fuel Prices'!$A$3,'Tax_Share of Price'!$A$2:$A$22,0),MATCH('BFPaT-pretax-electricity'!M$1,'Tax_Share of Price'!$B$1:$AI$1,0)))</f>
        <v>0</v>
      </c>
      <c r="N3">
        <f>'Total Fuel Prices'!N6*(1-INDEX('Tax_Share of Price'!$B$2:$AI$22,MATCH('Total Fuel Prices'!$A$3,'Tax_Share of Price'!$A$2:$A$22,0),MATCH('BFPaT-pretax-electricity'!N$1,'Tax_Share of Price'!$B$1:$AI$1,0)))</f>
        <v>0</v>
      </c>
      <c r="O3">
        <f>'Total Fuel Prices'!O6*(1-INDEX('Tax_Share of Price'!$B$2:$AI$22,MATCH('Total Fuel Prices'!$A$3,'Tax_Share of Price'!$A$2:$A$22,0),MATCH('BFPaT-pretax-electricity'!O$1,'Tax_Share of Price'!$B$1:$AI$1,0)))</f>
        <v>0</v>
      </c>
      <c r="P3">
        <f>'Total Fuel Prices'!P6*(1-INDEX('Tax_Share of Price'!$B$2:$AI$22,MATCH('Total Fuel Prices'!$A$3,'Tax_Share of Price'!$A$2:$A$22,0),MATCH('BFPaT-pretax-electricity'!P$1,'Tax_Share of Price'!$B$1:$AI$1,0)))</f>
        <v>0</v>
      </c>
      <c r="Q3">
        <f>'Total Fuel Prices'!Q6*(1-INDEX('Tax_Share of Price'!$B$2:$AI$22,MATCH('Total Fuel Prices'!$A$3,'Tax_Share of Price'!$A$2:$A$22,0),MATCH('BFPaT-pretax-electricity'!Q$1,'Tax_Share of Price'!$B$1:$AI$1,0)))</f>
        <v>0</v>
      </c>
      <c r="R3">
        <f>'Total Fuel Prices'!R6*(1-INDEX('Tax_Share of Price'!$B$2:$AI$22,MATCH('Total Fuel Prices'!$A$3,'Tax_Share of Price'!$A$2:$A$22,0),MATCH('BFPaT-pretax-electricity'!R$1,'Tax_Share of Price'!$B$1:$AI$1,0)))</f>
        <v>0</v>
      </c>
      <c r="S3">
        <f>'Total Fuel Prices'!S6*(1-INDEX('Tax_Share of Price'!$B$2:$AI$22,MATCH('Total Fuel Prices'!$A$3,'Tax_Share of Price'!$A$2:$A$22,0),MATCH('BFPaT-pretax-electricity'!S$1,'Tax_Share of Price'!$B$1:$AI$1,0)))</f>
        <v>0</v>
      </c>
      <c r="T3">
        <f>'Total Fuel Prices'!T6*(1-INDEX('Tax_Share of Price'!$B$2:$AI$22,MATCH('Total Fuel Prices'!$A$3,'Tax_Share of Price'!$A$2:$A$22,0),MATCH('BFPaT-pretax-electricity'!T$1,'Tax_Share of Price'!$B$1:$AI$1,0)))</f>
        <v>0</v>
      </c>
      <c r="U3">
        <f>'Total Fuel Prices'!U6*(1-INDEX('Tax_Share of Price'!$B$2:$AI$22,MATCH('Total Fuel Prices'!$A$3,'Tax_Share of Price'!$A$2:$A$22,0),MATCH('BFPaT-pretax-electricity'!U$1,'Tax_Share of Price'!$B$1:$AI$1,0)))</f>
        <v>0</v>
      </c>
      <c r="V3">
        <f>'Total Fuel Prices'!V6*(1-INDEX('Tax_Share of Price'!$B$2:$AI$22,MATCH('Total Fuel Prices'!$A$3,'Tax_Share of Price'!$A$2:$A$22,0),MATCH('BFPaT-pretax-electricity'!V$1,'Tax_Share of Price'!$B$1:$AI$1,0)))</f>
        <v>0</v>
      </c>
      <c r="W3">
        <f>'Total Fuel Prices'!W6*(1-INDEX('Tax_Share of Price'!$B$2:$AI$22,MATCH('Total Fuel Prices'!$A$3,'Tax_Share of Price'!$A$2:$A$22,0),MATCH('BFPaT-pretax-electricity'!W$1,'Tax_Share of Price'!$B$1:$AI$1,0)))</f>
        <v>0</v>
      </c>
      <c r="X3">
        <f>'Total Fuel Prices'!X6*(1-INDEX('Tax_Share of Price'!$B$2:$AI$22,MATCH('Total Fuel Prices'!$A$3,'Tax_Share of Price'!$A$2:$A$22,0),MATCH('BFPaT-pretax-electricity'!X$1,'Tax_Share of Price'!$B$1:$AI$1,0)))</f>
        <v>0</v>
      </c>
      <c r="Y3">
        <f>'Total Fuel Prices'!Y6*(1-INDEX('Tax_Share of Price'!$B$2:$AI$22,MATCH('Total Fuel Prices'!$A$3,'Tax_Share of Price'!$A$2:$A$22,0),MATCH('BFPaT-pretax-electricity'!Y$1,'Tax_Share of Price'!$B$1:$AI$1,0)))</f>
        <v>0</v>
      </c>
      <c r="Z3">
        <f>'Total Fuel Prices'!Z6*(1-INDEX('Tax_Share of Price'!$B$2:$AI$22,MATCH('Total Fuel Prices'!$A$3,'Tax_Share of Price'!$A$2:$A$22,0),MATCH('BFPaT-pretax-electricity'!Z$1,'Tax_Share of Price'!$B$1:$AI$1,0)))</f>
        <v>0</v>
      </c>
      <c r="AA3">
        <f>'Total Fuel Prices'!AA6*(1-INDEX('Tax_Share of Price'!$B$2:$AI$22,MATCH('Total Fuel Prices'!$A$3,'Tax_Share of Price'!$A$2:$A$22,0),MATCH('BFPaT-pretax-electricity'!AA$1,'Tax_Share of Price'!$B$1:$AI$1,0)))</f>
        <v>0</v>
      </c>
      <c r="AB3">
        <f>'Total Fuel Prices'!AB6*(1-INDEX('Tax_Share of Price'!$B$2:$AI$22,MATCH('Total Fuel Prices'!$A$3,'Tax_Share of Price'!$A$2:$A$22,0),MATCH('BFPaT-pretax-electricity'!AB$1,'Tax_Share of Price'!$B$1:$AI$1,0)))</f>
        <v>0</v>
      </c>
      <c r="AC3">
        <f>'Total Fuel Prices'!AC6*(1-INDEX('Tax_Share of Price'!$B$2:$AI$22,MATCH('Total Fuel Prices'!$A$3,'Tax_Share of Price'!$A$2:$A$22,0),MATCH('BFPaT-pretax-electricity'!AC$1,'Tax_Share of Price'!$B$1:$AI$1,0)))</f>
        <v>0</v>
      </c>
      <c r="AD3">
        <f>'Total Fuel Prices'!AD6*(1-INDEX('Tax_Share of Price'!$B$2:$AI$22,MATCH('Total Fuel Prices'!$A$3,'Tax_Share of Price'!$A$2:$A$22,0),MATCH('BFPaT-pretax-electricity'!AD$1,'Tax_Share of Price'!$B$1:$AI$1,0)))</f>
        <v>0</v>
      </c>
      <c r="AE3">
        <f>'Total Fuel Prices'!AE6*(1-INDEX('Tax_Share of Price'!$B$2:$AI$22,MATCH('Total Fuel Prices'!$A$3,'Tax_Share of Price'!$A$2:$A$22,0),MATCH('BFPaT-pretax-electricity'!AE$1,'Tax_Share of Price'!$B$1:$AI$1,0)))</f>
        <v>0</v>
      </c>
      <c r="AF3">
        <f>$AE3</f>
        <v>0</v>
      </c>
      <c r="AG3">
        <f t="shared" ref="AF3:AU9" si="1">$AE3</f>
        <v>0</v>
      </c>
      <c r="AH3">
        <f t="shared" si="1"/>
        <v>0</v>
      </c>
      <c r="AI3">
        <f t="shared" si="1"/>
        <v>0</v>
      </c>
      <c r="AJ3">
        <f t="shared" si="1"/>
        <v>0</v>
      </c>
      <c r="AK3">
        <f t="shared" si="1"/>
        <v>0</v>
      </c>
      <c r="AL3">
        <f t="shared" si="1"/>
        <v>0</v>
      </c>
      <c r="AM3">
        <f t="shared" si="1"/>
        <v>0</v>
      </c>
      <c r="AN3">
        <f t="shared" si="1"/>
        <v>0</v>
      </c>
      <c r="AO3">
        <f t="shared" si="1"/>
        <v>0</v>
      </c>
      <c r="AP3">
        <f t="shared" si="1"/>
        <v>0</v>
      </c>
      <c r="AQ3">
        <f t="shared" si="1"/>
        <v>0</v>
      </c>
      <c r="AR3">
        <f t="shared" si="1"/>
        <v>0</v>
      </c>
      <c r="AS3">
        <f t="shared" si="1"/>
        <v>0</v>
      </c>
      <c r="AT3">
        <f t="shared" si="1"/>
        <v>0</v>
      </c>
      <c r="AU3">
        <f t="shared" si="1"/>
        <v>0</v>
      </c>
      <c r="AV3">
        <f t="shared" si="0"/>
        <v>0</v>
      </c>
      <c r="AW3">
        <f t="shared" si="0"/>
        <v>0</v>
      </c>
      <c r="AX3">
        <f t="shared" si="0"/>
        <v>0</v>
      </c>
      <c r="AY3">
        <f t="shared" si="0"/>
        <v>0</v>
      </c>
      <c r="AZ3">
        <f t="shared" si="0"/>
        <v>0</v>
      </c>
      <c r="BA3">
        <f t="shared" si="0"/>
        <v>0</v>
      </c>
      <c r="BB3">
        <f t="shared" si="0"/>
        <v>0</v>
      </c>
      <c r="BC3">
        <f t="shared" si="0"/>
        <v>0</v>
      </c>
      <c r="BD3">
        <f t="shared" si="0"/>
        <v>0</v>
      </c>
      <c r="BE3">
        <f t="shared" si="0"/>
        <v>0</v>
      </c>
      <c r="BF3">
        <f t="shared" si="0"/>
        <v>0</v>
      </c>
      <c r="BG3">
        <f t="shared" si="0"/>
        <v>0</v>
      </c>
      <c r="BH3">
        <f t="shared" si="0"/>
        <v>0</v>
      </c>
      <c r="BI3">
        <f t="shared" si="0"/>
        <v>0</v>
      </c>
      <c r="BJ3">
        <f t="shared" si="0"/>
        <v>0</v>
      </c>
      <c r="BK3">
        <f t="shared" si="0"/>
        <v>0</v>
      </c>
      <c r="BL3">
        <f t="shared" si="0"/>
        <v>0</v>
      </c>
      <c r="BM3">
        <f t="shared" si="0"/>
        <v>0</v>
      </c>
      <c r="BN3">
        <f t="shared" si="0"/>
        <v>0</v>
      </c>
      <c r="BO3">
        <f t="shared" si="0"/>
        <v>0</v>
      </c>
      <c r="BP3">
        <f t="shared" si="0"/>
        <v>0</v>
      </c>
      <c r="BQ3">
        <f t="shared" si="0"/>
        <v>0</v>
      </c>
      <c r="BR3">
        <f t="shared" si="0"/>
        <v>0</v>
      </c>
      <c r="BS3">
        <f t="shared" si="0"/>
        <v>0</v>
      </c>
      <c r="BT3">
        <f t="shared" si="0"/>
        <v>0</v>
      </c>
      <c r="BU3">
        <f t="shared" si="0"/>
        <v>0</v>
      </c>
      <c r="BV3">
        <f t="shared" si="0"/>
        <v>0</v>
      </c>
      <c r="BW3">
        <f t="shared" si="0"/>
        <v>0</v>
      </c>
      <c r="BX3">
        <f t="shared" si="0"/>
        <v>0</v>
      </c>
      <c r="BY3">
        <f t="shared" si="0"/>
        <v>0</v>
      </c>
      <c r="BZ3">
        <f t="shared" si="0"/>
        <v>0</v>
      </c>
      <c r="CA3">
        <f t="shared" si="0"/>
        <v>0</v>
      </c>
      <c r="CB3">
        <f t="shared" si="0"/>
        <v>0</v>
      </c>
      <c r="CC3">
        <f t="shared" si="0"/>
        <v>0</v>
      </c>
    </row>
    <row r="4" spans="1:81">
      <c r="A4" s="1" t="s">
        <v>1423</v>
      </c>
      <c r="B4">
        <f>'Total Fuel Prices'!B7*(1-INDEX('Tax_Share of Price'!$B$2:$AI$22,MATCH('Total Fuel Prices'!$A$3,'Tax_Share of Price'!$A$2:$A$22,0),MATCH('BFPaT-pretax-electricity'!B$1,'Tax_Share of Price'!$B$1:$AI$1,0)))</f>
        <v>1.8687192193942052E-5</v>
      </c>
      <c r="C4">
        <f>'Total Fuel Prices'!C7*(1-INDEX('Tax_Share of Price'!$B$2:$AI$22,MATCH('Total Fuel Prices'!$A$3,'Tax_Share of Price'!$A$2:$A$22,0),MATCH('BFPaT-pretax-electricity'!C$1,'Tax_Share of Price'!$B$1:$AI$1,0)))</f>
        <v>1.8687192193942052E-5</v>
      </c>
      <c r="D4">
        <f>'Total Fuel Prices'!D7*(1-INDEX('Tax_Share of Price'!$B$2:$AI$22,MATCH('Total Fuel Prices'!$A$3,'Tax_Share of Price'!$A$2:$A$22,0),MATCH('BFPaT-pretax-electricity'!D$1,'Tax_Share of Price'!$B$1:$AI$1,0)))</f>
        <v>1.8934091512772009E-5</v>
      </c>
      <c r="E4">
        <f>'Total Fuel Prices'!E7*(1-INDEX('Tax_Share of Price'!$B$2:$AI$22,MATCH('Total Fuel Prices'!$A$3,'Tax_Share of Price'!$A$2:$A$22,0),MATCH('BFPaT-pretax-electricity'!E$1,'Tax_Share of Price'!$B$1:$AI$1,0)))</f>
        <v>1.8687192193942052E-5</v>
      </c>
      <c r="F4">
        <f>'Total Fuel Prices'!F7*(1-INDEX('Tax_Share of Price'!$B$2:$AI$22,MATCH('Total Fuel Prices'!$A$3,'Tax_Share of Price'!$A$2:$A$22,0),MATCH('BFPaT-pretax-electricity'!F$1,'Tax_Share of Price'!$B$1:$AI$1,0)))</f>
        <v>1.8784923174312245E-5</v>
      </c>
      <c r="G4">
        <f>'Total Fuel Prices'!G7*(1-INDEX('Tax_Share of Price'!$B$2:$AI$22,MATCH('Total Fuel Prices'!$A$3,'Tax_Share of Price'!$A$2:$A$22,0),MATCH('BFPaT-pretax-electricity'!G$1,'Tax_Share of Price'!$B$1:$AI$1,0)))</f>
        <v>1.8810641853357029E-5</v>
      </c>
      <c r="H4">
        <f>'Total Fuel Prices'!H7*(1-INDEX('Tax_Share of Price'!$B$2:$AI$22,MATCH('Total Fuel Prices'!$A$3,'Tax_Share of Price'!$A$2:$A$22,0),MATCH('BFPaT-pretax-electricity'!H$1,'Tax_Share of Price'!$B$1:$AI$1,0)))</f>
        <v>1.8913516569536177E-5</v>
      </c>
      <c r="I4">
        <f>'Total Fuel Prices'!I7*(1-INDEX('Tax_Share of Price'!$B$2:$AI$22,MATCH('Total Fuel Prices'!$A$3,'Tax_Share of Price'!$A$2:$A$22,0),MATCH('BFPaT-pretax-electricity'!I$1,'Tax_Share of Price'!$B$1:$AI$1,0)))</f>
        <v>1.9114122266085511E-5</v>
      </c>
      <c r="J4">
        <f>'Total Fuel Prices'!J7*(1-INDEX('Tax_Share of Price'!$B$2:$AI$22,MATCH('Total Fuel Prices'!$A$3,'Tax_Share of Price'!$A$2:$A$22,0),MATCH('BFPaT-pretax-electricity'!J$1,'Tax_Share of Price'!$B$1:$AI$1,0)))</f>
        <v>1.9386740263960252E-5</v>
      </c>
      <c r="K4">
        <f>'Total Fuel Prices'!K7*(1-INDEX('Tax_Share of Price'!$B$2:$AI$22,MATCH('Total Fuel Prices'!$A$3,'Tax_Share of Price'!$A$2:$A$22,0),MATCH('BFPaT-pretax-electricity'!K$1,'Tax_Share of Price'!$B$1:$AI$1,0)))</f>
        <v>1.9633639582790209E-5</v>
      </c>
      <c r="L4">
        <f>'Total Fuel Prices'!L7*(1-INDEX('Tax_Share of Price'!$B$2:$AI$22,MATCH('Total Fuel Prices'!$A$3,'Tax_Share of Price'!$A$2:$A$22,0),MATCH('BFPaT-pretax-electricity'!L$1,'Tax_Share of Price'!$B$1:$AI$1,0)))</f>
        <v>1.9767376713823099E-5</v>
      </c>
      <c r="M4">
        <f>'Total Fuel Prices'!M7*(1-INDEX('Tax_Share of Price'!$B$2:$AI$22,MATCH('Total Fuel Prices'!$A$3,'Tax_Share of Price'!$A$2:$A$22,0),MATCH('BFPaT-pretax-electricity'!M$1,'Tax_Share of Price'!$B$1:$AI$1,0)))</f>
        <v>1.9741658034778312E-5</v>
      </c>
      <c r="N4">
        <f>'Total Fuel Prices'!N7*(1-INDEX('Tax_Share of Price'!$B$2:$AI$22,MATCH('Total Fuel Prices'!$A$3,'Tax_Share of Price'!$A$2:$A$22,0),MATCH('BFPaT-pretax-electricity'!N$1,'Tax_Share of Price'!$B$1:$AI$1,0)))</f>
        <v>1.9674789469261864E-5</v>
      </c>
      <c r="O4">
        <f>'Total Fuel Prices'!O7*(1-INDEX('Tax_Share of Price'!$B$2:$AI$22,MATCH('Total Fuel Prices'!$A$3,'Tax_Share of Price'!$A$2:$A$22,0),MATCH('BFPaT-pretax-electricity'!O$1,'Tax_Share of Price'!$B$1:$AI$1,0)))</f>
        <v>1.9685076940879783E-5</v>
      </c>
      <c r="P4">
        <f>'Total Fuel Prices'!P7*(1-INDEX('Tax_Share of Price'!$B$2:$AI$22,MATCH('Total Fuel Prices'!$A$3,'Tax_Share of Price'!$A$2:$A$22,0),MATCH('BFPaT-pretax-electricity'!P$1,'Tax_Share of Price'!$B$1:$AI$1,0)))</f>
        <v>1.9643927054408118E-5</v>
      </c>
      <c r="Q4">
        <f>'Total Fuel Prices'!Q7*(1-INDEX('Tax_Share of Price'!$B$2:$AI$22,MATCH('Total Fuel Prices'!$A$3,'Tax_Share of Price'!$A$2:$A$22,0),MATCH('BFPaT-pretax-electricity'!Q$1,'Tax_Share of Price'!$B$1:$AI$1,0)))</f>
        <v>1.9597633432127506E-5</v>
      </c>
      <c r="R4">
        <f>'Total Fuel Prices'!R7*(1-INDEX('Tax_Share of Price'!$B$2:$AI$22,MATCH('Total Fuel Prices'!$A$3,'Tax_Share of Price'!$A$2:$A$22,0),MATCH('BFPaT-pretax-electricity'!R$1,'Tax_Share of Price'!$B$1:$AI$1,0)))</f>
        <v>1.9664501997643947E-5</v>
      </c>
      <c r="S4">
        <f>'Total Fuel Prices'!S7*(1-INDEX('Tax_Share of Price'!$B$2:$AI$22,MATCH('Total Fuel Prices'!$A$3,'Tax_Share of Price'!$A$2:$A$22,0),MATCH('BFPaT-pretax-electricity'!S$1,'Tax_Share of Price'!$B$1:$AI$1,0)))</f>
        <v>1.9690220676688738E-5</v>
      </c>
      <c r="T4">
        <f>'Total Fuel Prices'!T7*(1-INDEX('Tax_Share of Price'!$B$2:$AI$22,MATCH('Total Fuel Prices'!$A$3,'Tax_Share of Price'!$A$2:$A$22,0),MATCH('BFPaT-pretax-electricity'!T$1,'Tax_Share of Price'!$B$1:$AI$1,0)))</f>
        <v>1.9597633432127506E-5</v>
      </c>
      <c r="U4">
        <f>'Total Fuel Prices'!U7*(1-INDEX('Tax_Share of Price'!$B$2:$AI$22,MATCH('Total Fuel Prices'!$A$3,'Tax_Share of Price'!$A$2:$A$22,0),MATCH('BFPaT-pretax-electricity'!U$1,'Tax_Share of Price'!$B$1:$AI$1,0)))</f>
        <v>1.954105233822897E-5</v>
      </c>
      <c r="V4">
        <f>'Total Fuel Prices'!V7*(1-INDEX('Tax_Share of Price'!$B$2:$AI$22,MATCH('Total Fuel Prices'!$A$3,'Tax_Share of Price'!$A$2:$A$22,0),MATCH('BFPaT-pretax-electricity'!V$1,'Tax_Share of Price'!$B$1:$AI$1,0)))</f>
        <v>1.9479327508521484E-5</v>
      </c>
      <c r="W4">
        <f>'Total Fuel Prices'!W7*(1-INDEX('Tax_Share of Price'!$B$2:$AI$22,MATCH('Total Fuel Prices'!$A$3,'Tax_Share of Price'!$A$2:$A$22,0),MATCH('BFPaT-pretax-electricity'!W$1,'Tax_Share of Price'!$B$1:$AI$1,0)))</f>
        <v>1.9499902451757316E-5</v>
      </c>
      <c r="X4">
        <f>'Total Fuel Prices'!X7*(1-INDEX('Tax_Share of Price'!$B$2:$AI$22,MATCH('Total Fuel Prices'!$A$3,'Tax_Share of Price'!$A$2:$A$22,0),MATCH('BFPaT-pretax-electricity'!X$1,'Tax_Share of Price'!$B$1:$AI$1,0)))</f>
        <v>1.9443321357858781E-5</v>
      </c>
      <c r="Y4">
        <f>'Total Fuel Prices'!Y7*(1-INDEX('Tax_Share of Price'!$B$2:$AI$22,MATCH('Total Fuel Prices'!$A$3,'Tax_Share of Price'!$A$2:$A$22,0),MATCH('BFPaT-pretax-electricity'!Y$1,'Tax_Share of Price'!$B$1:$AI$1,0)))</f>
        <v>1.9361021584915468E-5</v>
      </c>
      <c r="Z4">
        <f>'Total Fuel Prices'!Z7*(1-INDEX('Tax_Share of Price'!$B$2:$AI$22,MATCH('Total Fuel Prices'!$A$3,'Tax_Share of Price'!$A$2:$A$22,0),MATCH('BFPaT-pretax-electricity'!Z$1,'Tax_Share of Price'!$B$1:$AI$1,0)))</f>
        <v>1.9325015434252769E-5</v>
      </c>
      <c r="AA4">
        <f>'Total Fuel Prices'!AA7*(1-INDEX('Tax_Share of Price'!$B$2:$AI$22,MATCH('Total Fuel Prices'!$A$3,'Tax_Share of Price'!$A$2:$A$22,0),MATCH('BFPaT-pretax-electricity'!AA$1,'Tax_Share of Price'!$B$1:$AI$1,0)))</f>
        <v>1.9268434340354233E-5</v>
      </c>
      <c r="AB4">
        <f>'Total Fuel Prices'!AB7*(1-INDEX('Tax_Share of Price'!$B$2:$AI$22,MATCH('Total Fuel Prices'!$A$3,'Tax_Share of Price'!$A$2:$A$22,0),MATCH('BFPaT-pretax-electricity'!AB$1,'Tax_Share of Price'!$B$1:$AI$1,0)))</f>
        <v>1.9216996982264662E-5</v>
      </c>
      <c r="AC4">
        <f>'Total Fuel Prices'!AC7*(1-INDEX('Tax_Share of Price'!$B$2:$AI$22,MATCH('Total Fuel Prices'!$A$3,'Tax_Share of Price'!$A$2:$A$22,0),MATCH('BFPaT-pretax-electricity'!AC$1,'Tax_Share of Price'!$B$1:$AI$1,0)))</f>
        <v>1.9211853246455704E-5</v>
      </c>
      <c r="AD4">
        <f>'Total Fuel Prices'!AD7*(1-INDEX('Tax_Share of Price'!$B$2:$AI$22,MATCH('Total Fuel Prices'!$A$3,'Tax_Share of Price'!$A$2:$A$22,0),MATCH('BFPaT-pretax-electricity'!AD$1,'Tax_Share of Price'!$B$1:$AI$1,0)))</f>
        <v>1.9175847095793005E-5</v>
      </c>
      <c r="AE4">
        <f>'Total Fuel Prices'!AE7*(1-INDEX('Tax_Share of Price'!$B$2:$AI$22,MATCH('Total Fuel Prices'!$A$3,'Tax_Share of Price'!$A$2:$A$22,0),MATCH('BFPaT-pretax-electricity'!AE$1,'Tax_Share of Price'!$B$1:$AI$1,0)))</f>
        <v>1.9114122266085511E-5</v>
      </c>
      <c r="AF4">
        <f t="shared" si="1"/>
        <v>1.9114122266085511E-5</v>
      </c>
      <c r="AG4">
        <f t="shared" si="0"/>
        <v>1.9114122266085511E-5</v>
      </c>
      <c r="AH4">
        <f t="shared" si="0"/>
        <v>1.9114122266085511E-5</v>
      </c>
      <c r="AI4">
        <f t="shared" si="0"/>
        <v>1.9114122266085511E-5</v>
      </c>
      <c r="AJ4">
        <f t="shared" si="0"/>
        <v>1.9114122266085511E-5</v>
      </c>
      <c r="AK4">
        <f t="shared" si="0"/>
        <v>1.9114122266085511E-5</v>
      </c>
      <c r="AL4">
        <f t="shared" si="0"/>
        <v>1.9114122266085511E-5</v>
      </c>
      <c r="AM4">
        <f t="shared" si="0"/>
        <v>1.9114122266085511E-5</v>
      </c>
      <c r="AN4">
        <f t="shared" si="0"/>
        <v>1.9114122266085511E-5</v>
      </c>
      <c r="AO4">
        <f t="shared" si="0"/>
        <v>1.9114122266085511E-5</v>
      </c>
      <c r="AP4">
        <f t="shared" si="0"/>
        <v>1.9114122266085511E-5</v>
      </c>
      <c r="AQ4">
        <f t="shared" si="0"/>
        <v>1.9114122266085511E-5</v>
      </c>
      <c r="AR4">
        <f t="shared" si="0"/>
        <v>1.9114122266085511E-5</v>
      </c>
      <c r="AS4">
        <f t="shared" si="0"/>
        <v>1.9114122266085511E-5</v>
      </c>
      <c r="AT4">
        <f t="shared" si="0"/>
        <v>1.9114122266085511E-5</v>
      </c>
      <c r="AU4">
        <f t="shared" si="0"/>
        <v>1.9114122266085511E-5</v>
      </c>
      <c r="AV4">
        <f t="shared" si="0"/>
        <v>1.9114122266085511E-5</v>
      </c>
      <c r="AW4">
        <f t="shared" si="0"/>
        <v>1.9114122266085511E-5</v>
      </c>
      <c r="AX4">
        <f t="shared" si="0"/>
        <v>1.9114122266085511E-5</v>
      </c>
      <c r="AY4">
        <f t="shared" si="0"/>
        <v>1.9114122266085511E-5</v>
      </c>
      <c r="AZ4">
        <f t="shared" si="0"/>
        <v>1.9114122266085511E-5</v>
      </c>
      <c r="BA4">
        <f t="shared" si="0"/>
        <v>1.9114122266085511E-5</v>
      </c>
      <c r="BB4">
        <f t="shared" si="0"/>
        <v>1.9114122266085511E-5</v>
      </c>
      <c r="BC4">
        <f t="shared" si="0"/>
        <v>1.9114122266085511E-5</v>
      </c>
      <c r="BD4">
        <f t="shared" si="0"/>
        <v>1.9114122266085511E-5</v>
      </c>
      <c r="BE4">
        <f t="shared" si="0"/>
        <v>1.9114122266085511E-5</v>
      </c>
      <c r="BF4">
        <f t="shared" si="0"/>
        <v>1.9114122266085511E-5</v>
      </c>
      <c r="BG4">
        <f t="shared" si="0"/>
        <v>1.9114122266085511E-5</v>
      </c>
      <c r="BH4">
        <f t="shared" si="0"/>
        <v>1.9114122266085511E-5</v>
      </c>
      <c r="BI4">
        <f t="shared" si="0"/>
        <v>1.9114122266085511E-5</v>
      </c>
      <c r="BJ4">
        <f t="shared" si="0"/>
        <v>1.9114122266085511E-5</v>
      </c>
      <c r="BK4">
        <f t="shared" si="0"/>
        <v>1.9114122266085511E-5</v>
      </c>
      <c r="BL4">
        <f t="shared" si="0"/>
        <v>1.9114122266085511E-5</v>
      </c>
      <c r="BM4">
        <f t="shared" si="0"/>
        <v>1.9114122266085511E-5</v>
      </c>
      <c r="BN4">
        <f t="shared" si="0"/>
        <v>1.9114122266085511E-5</v>
      </c>
      <c r="BO4">
        <f t="shared" si="0"/>
        <v>1.9114122266085511E-5</v>
      </c>
      <c r="BP4">
        <f t="shared" si="0"/>
        <v>1.9114122266085511E-5</v>
      </c>
      <c r="BQ4">
        <f t="shared" si="0"/>
        <v>1.9114122266085511E-5</v>
      </c>
      <c r="BR4">
        <f t="shared" si="0"/>
        <v>1.9114122266085511E-5</v>
      </c>
      <c r="BS4">
        <f t="shared" si="0"/>
        <v>1.9114122266085511E-5</v>
      </c>
      <c r="BT4">
        <f t="shared" si="0"/>
        <v>1.9114122266085511E-5</v>
      </c>
      <c r="BU4">
        <f t="shared" si="0"/>
        <v>1.9114122266085511E-5</v>
      </c>
      <c r="BV4">
        <f t="shared" si="0"/>
        <v>1.9114122266085511E-5</v>
      </c>
      <c r="BW4">
        <f t="shared" si="0"/>
        <v>1.9114122266085511E-5</v>
      </c>
      <c r="BX4">
        <f t="shared" si="0"/>
        <v>1.9114122266085511E-5</v>
      </c>
      <c r="BY4">
        <f t="shared" si="0"/>
        <v>1.9114122266085511E-5</v>
      </c>
      <c r="BZ4">
        <f t="shared" si="0"/>
        <v>1.9114122266085511E-5</v>
      </c>
      <c r="CA4">
        <f t="shared" si="0"/>
        <v>1.9114122266085511E-5</v>
      </c>
      <c r="CB4">
        <f t="shared" si="0"/>
        <v>1.9114122266085511E-5</v>
      </c>
      <c r="CC4">
        <f t="shared" si="0"/>
        <v>1.9114122266085511E-5</v>
      </c>
    </row>
    <row r="5" spans="1:81">
      <c r="A5" s="1" t="s">
        <v>1424</v>
      </c>
      <c r="B5">
        <f>'Total Fuel Prices'!B8*(1-INDEX('Tax_Share of Price'!$B$2:$AI$22,MATCH('Total Fuel Prices'!$A$3,'Tax_Share of Price'!$A$2:$A$22,0),MATCH('BFPaT-pretax-electricity'!B$1,'Tax_Share of Price'!$B$1:$AI$1,0)))</f>
        <v>2.7701924660170827E-5</v>
      </c>
      <c r="C5">
        <f>'Total Fuel Prices'!C8*(1-INDEX('Tax_Share of Price'!$B$2:$AI$22,MATCH('Total Fuel Prices'!$A$3,'Tax_Share of Price'!$A$2:$A$22,0),MATCH('BFPaT-pretax-electricity'!C$1,'Tax_Share of Price'!$B$1:$AI$1,0)))</f>
        <v>2.7701924660170827E-5</v>
      </c>
      <c r="D5">
        <f>'Total Fuel Prices'!D8*(1-INDEX('Tax_Share of Price'!$B$2:$AI$22,MATCH('Total Fuel Prices'!$A$3,'Tax_Share of Price'!$A$2:$A$22,0),MATCH('BFPaT-pretax-electricity'!D$1,'Tax_Share of Price'!$B$1:$AI$1,0)))</f>
        <v>2.8261096534515773E-5</v>
      </c>
      <c r="E5">
        <f>'Total Fuel Prices'!E8*(1-INDEX('Tax_Share of Price'!$B$2:$AI$22,MATCH('Total Fuel Prices'!$A$3,'Tax_Share of Price'!$A$2:$A$22,0),MATCH('BFPaT-pretax-electricity'!E$1,'Tax_Share of Price'!$B$1:$AI$1,0)))</f>
        <v>2.7701924660170827E-5</v>
      </c>
      <c r="F5">
        <f>'Total Fuel Prices'!F8*(1-INDEX('Tax_Share of Price'!$B$2:$AI$22,MATCH('Total Fuel Prices'!$A$3,'Tax_Share of Price'!$A$2:$A$22,0),MATCH('BFPaT-pretax-electricity'!F$1,'Tax_Share of Price'!$B$1:$AI$1,0)))</f>
        <v>2.7426922099017579E-5</v>
      </c>
      <c r="G5">
        <f>'Total Fuel Prices'!G8*(1-INDEX('Tax_Share of Price'!$B$2:$AI$22,MATCH('Total Fuel Prices'!$A$3,'Tax_Share of Price'!$A$2:$A$22,0),MATCH('BFPaT-pretax-electricity'!G$1,'Tax_Share of Price'!$B$1:$AI$1,0)))</f>
        <v>2.7381088338825371E-5</v>
      </c>
      <c r="H5">
        <f>'Total Fuel Prices'!H8*(1-INDEX('Tax_Share of Price'!$B$2:$AI$22,MATCH('Total Fuel Prices'!$A$3,'Tax_Share of Price'!$A$2:$A$22,0),MATCH('BFPaT-pretax-electricity'!H$1,'Tax_Share of Price'!$B$1:$AI$1,0)))</f>
        <v>2.7353588082710046E-5</v>
      </c>
      <c r="I5">
        <f>'Total Fuel Prices'!I8*(1-INDEX('Tax_Share of Price'!$B$2:$AI$22,MATCH('Total Fuel Prices'!$A$3,'Tax_Share of Price'!$A$2:$A$22,0),MATCH('BFPaT-pretax-electricity'!I$1,'Tax_Share of Price'!$B$1:$AI$1,0)))</f>
        <v>2.7509422867363555E-5</v>
      </c>
      <c r="J5">
        <f>'Total Fuel Prices'!J8*(1-INDEX('Tax_Share of Price'!$B$2:$AI$22,MATCH('Total Fuel Prices'!$A$3,'Tax_Share of Price'!$A$2:$A$22,0),MATCH('BFPaT-pretax-electricity'!J$1,'Tax_Share of Price'!$B$1:$AI$1,0)))</f>
        <v>2.7903593205016545E-5</v>
      </c>
      <c r="K5">
        <f>'Total Fuel Prices'!K8*(1-INDEX('Tax_Share of Price'!$B$2:$AI$22,MATCH('Total Fuel Prices'!$A$3,'Tax_Share of Price'!$A$2:$A$22,0),MATCH('BFPaT-pretax-electricity'!K$1,'Tax_Share of Price'!$B$1:$AI$1,0)))</f>
        <v>2.8242763030438887E-5</v>
      </c>
      <c r="L5">
        <f>'Total Fuel Prices'!L8*(1-INDEX('Tax_Share of Price'!$B$2:$AI$22,MATCH('Total Fuel Prices'!$A$3,'Tax_Share of Price'!$A$2:$A$22,0),MATCH('BFPaT-pretax-electricity'!L$1,'Tax_Share of Price'!$B$1:$AI$1,0)))</f>
        <v>2.8361930806938635E-5</v>
      </c>
      <c r="M5">
        <f>'Total Fuel Prices'!M8*(1-INDEX('Tax_Share of Price'!$B$2:$AI$22,MATCH('Total Fuel Prices'!$A$3,'Tax_Share of Price'!$A$2:$A$22,0),MATCH('BFPaT-pretax-electricity'!M$1,'Tax_Share of Price'!$B$1:$AI$1,0)))</f>
        <v>2.8187762518208239E-5</v>
      </c>
      <c r="N5">
        <f>'Total Fuel Prices'!N8*(1-INDEX('Tax_Share of Price'!$B$2:$AI$22,MATCH('Total Fuel Prices'!$A$3,'Tax_Share of Price'!$A$2:$A$22,0),MATCH('BFPaT-pretax-electricity'!N$1,'Tax_Share of Price'!$B$1:$AI$1,0)))</f>
        <v>2.7949426965208756E-5</v>
      </c>
      <c r="O5">
        <f>'Total Fuel Prices'!O8*(1-INDEX('Tax_Share of Price'!$B$2:$AI$22,MATCH('Total Fuel Prices'!$A$3,'Tax_Share of Price'!$A$2:$A$22,0),MATCH('BFPaT-pretax-electricity'!O$1,'Tax_Share of Price'!$B$1:$AI$1,0)))</f>
        <v>2.7894426452978105E-5</v>
      </c>
      <c r="P5">
        <f>'Total Fuel Prices'!P8*(1-INDEX('Tax_Share of Price'!$B$2:$AI$22,MATCH('Total Fuel Prices'!$A$3,'Tax_Share of Price'!$A$2:$A$22,0),MATCH('BFPaT-pretax-electricity'!P$1,'Tax_Share of Price'!$B$1:$AI$1,0)))</f>
        <v>2.7729424916286156E-5</v>
      </c>
      <c r="Q5">
        <f>'Total Fuel Prices'!Q8*(1-INDEX('Tax_Share of Price'!$B$2:$AI$22,MATCH('Total Fuel Prices'!$A$3,'Tax_Share of Price'!$A$2:$A$22,0),MATCH('BFPaT-pretax-electricity'!Q$1,'Tax_Share of Price'!$B$1:$AI$1,0)))</f>
        <v>2.7500256115325109E-5</v>
      </c>
      <c r="R5">
        <f>'Total Fuel Prices'!R8*(1-INDEX('Tax_Share of Price'!$B$2:$AI$22,MATCH('Total Fuel Prices'!$A$3,'Tax_Share of Price'!$A$2:$A$22,0),MATCH('BFPaT-pretax-electricity'!R$1,'Tax_Share of Price'!$B$1:$AI$1,0)))</f>
        <v>2.7582756883671086E-5</v>
      </c>
      <c r="S5">
        <f>'Total Fuel Prices'!S8*(1-INDEX('Tax_Share of Price'!$B$2:$AI$22,MATCH('Total Fuel Prices'!$A$3,'Tax_Share of Price'!$A$2:$A$22,0),MATCH('BFPaT-pretax-electricity'!S$1,'Tax_Share of Price'!$B$1:$AI$1,0)))</f>
        <v>2.7564423379594203E-5</v>
      </c>
      <c r="T5">
        <f>'Total Fuel Prices'!T8*(1-INDEX('Tax_Share of Price'!$B$2:$AI$22,MATCH('Total Fuel Prices'!$A$3,'Tax_Share of Price'!$A$2:$A$22,0),MATCH('BFPaT-pretax-electricity'!T$1,'Tax_Share of Price'!$B$1:$AI$1,0)))</f>
        <v>2.7344421330671599E-5</v>
      </c>
      <c r="U5">
        <f>'Total Fuel Prices'!U8*(1-INDEX('Tax_Share of Price'!$B$2:$AI$22,MATCH('Total Fuel Prices'!$A$3,'Tax_Share of Price'!$A$2:$A$22,0),MATCH('BFPaT-pretax-electricity'!U$1,'Tax_Share of Price'!$B$1:$AI$1,0)))</f>
        <v>2.7225253554171858E-5</v>
      </c>
      <c r="V5">
        <f>'Total Fuel Prices'!V8*(1-INDEX('Tax_Share of Price'!$B$2:$AI$22,MATCH('Total Fuel Prices'!$A$3,'Tax_Share of Price'!$A$2:$A$22,0),MATCH('BFPaT-pretax-electricity'!V$1,'Tax_Share of Price'!$B$1:$AI$1,0)))</f>
        <v>2.7078585521556794E-5</v>
      </c>
      <c r="W5">
        <f>'Total Fuel Prices'!W8*(1-INDEX('Tax_Share of Price'!$B$2:$AI$22,MATCH('Total Fuel Prices'!$A$3,'Tax_Share of Price'!$A$2:$A$22,0),MATCH('BFPaT-pretax-electricity'!W$1,'Tax_Share of Price'!$B$1:$AI$1,0)))</f>
        <v>2.7124419281749002E-5</v>
      </c>
      <c r="X5">
        <f>'Total Fuel Prices'!X8*(1-INDEX('Tax_Share of Price'!$B$2:$AI$22,MATCH('Total Fuel Prices'!$A$3,'Tax_Share of Price'!$A$2:$A$22,0),MATCH('BFPaT-pretax-electricity'!X$1,'Tax_Share of Price'!$B$1:$AI$1,0)))</f>
        <v>2.7005251505249261E-5</v>
      </c>
      <c r="Y5">
        <f>'Total Fuel Prices'!Y8*(1-INDEX('Tax_Share of Price'!$B$2:$AI$22,MATCH('Total Fuel Prices'!$A$3,'Tax_Share of Price'!$A$2:$A$22,0),MATCH('BFPaT-pretax-electricity'!Y$1,'Tax_Share of Price'!$B$1:$AI$1,0)))</f>
        <v>2.680358296040354E-5</v>
      </c>
      <c r="Z5">
        <f>'Total Fuel Prices'!Z8*(1-INDEX('Tax_Share of Price'!$B$2:$AI$22,MATCH('Total Fuel Prices'!$A$3,'Tax_Share of Price'!$A$2:$A$22,0),MATCH('BFPaT-pretax-electricity'!Z$1,'Tax_Share of Price'!$B$1:$AI$1,0)))</f>
        <v>2.6748582448172892E-5</v>
      </c>
      <c r="AA5">
        <f>'Total Fuel Prices'!AA8*(1-INDEX('Tax_Share of Price'!$B$2:$AI$22,MATCH('Total Fuel Prices'!$A$3,'Tax_Share of Price'!$A$2:$A$22,0),MATCH('BFPaT-pretax-electricity'!AA$1,'Tax_Share of Price'!$B$1:$AI$1,0)))</f>
        <v>2.6675248431865362E-5</v>
      </c>
      <c r="AB5">
        <f>'Total Fuel Prices'!AB8*(1-INDEX('Tax_Share of Price'!$B$2:$AI$22,MATCH('Total Fuel Prices'!$A$3,'Tax_Share of Price'!$A$2:$A$22,0),MATCH('BFPaT-pretax-electricity'!AB$1,'Tax_Share of Price'!$B$1:$AI$1,0)))</f>
        <v>2.6528580399250292E-5</v>
      </c>
      <c r="AC5">
        <f>'Total Fuel Prices'!AC8*(1-INDEX('Tax_Share of Price'!$B$2:$AI$22,MATCH('Total Fuel Prices'!$A$3,'Tax_Share of Price'!$A$2:$A$22,0),MATCH('BFPaT-pretax-electricity'!AC$1,'Tax_Share of Price'!$B$1:$AI$1,0)))</f>
        <v>2.6510246895173406E-5</v>
      </c>
      <c r="AD5">
        <f>'Total Fuel Prices'!AD8*(1-INDEX('Tax_Share of Price'!$B$2:$AI$22,MATCH('Total Fuel Prices'!$A$3,'Tax_Share of Price'!$A$2:$A$22,0),MATCH('BFPaT-pretax-electricity'!AD$1,'Tax_Share of Price'!$B$1:$AI$1,0)))</f>
        <v>2.641857937478899E-5</v>
      </c>
      <c r="AE5">
        <f>'Total Fuel Prices'!AE8*(1-INDEX('Tax_Share of Price'!$B$2:$AI$22,MATCH('Total Fuel Prices'!$A$3,'Tax_Share of Price'!$A$2:$A$22,0),MATCH('BFPaT-pretax-electricity'!AE$1,'Tax_Share of Price'!$B$1:$AI$1,0)))</f>
        <v>2.6299411598289252E-5</v>
      </c>
      <c r="AF5">
        <f t="shared" si="1"/>
        <v>2.6299411598289252E-5</v>
      </c>
      <c r="AG5">
        <f t="shared" si="0"/>
        <v>2.6299411598289252E-5</v>
      </c>
      <c r="AH5">
        <f t="shared" si="0"/>
        <v>2.6299411598289252E-5</v>
      </c>
      <c r="AI5">
        <f t="shared" si="0"/>
        <v>2.6299411598289252E-5</v>
      </c>
      <c r="AJ5">
        <f t="shared" si="0"/>
        <v>2.6299411598289252E-5</v>
      </c>
      <c r="AK5">
        <f t="shared" si="0"/>
        <v>2.6299411598289252E-5</v>
      </c>
      <c r="AL5">
        <f t="shared" si="0"/>
        <v>2.6299411598289252E-5</v>
      </c>
      <c r="AM5">
        <f t="shared" si="0"/>
        <v>2.6299411598289252E-5</v>
      </c>
      <c r="AN5">
        <f t="shared" si="0"/>
        <v>2.6299411598289252E-5</v>
      </c>
      <c r="AO5">
        <f t="shared" si="0"/>
        <v>2.6299411598289252E-5</v>
      </c>
      <c r="AP5">
        <f t="shared" si="0"/>
        <v>2.6299411598289252E-5</v>
      </c>
      <c r="AQ5">
        <f t="shared" si="0"/>
        <v>2.6299411598289252E-5</v>
      </c>
      <c r="AR5">
        <f t="shared" si="0"/>
        <v>2.6299411598289252E-5</v>
      </c>
      <c r="AS5">
        <f t="shared" si="0"/>
        <v>2.6299411598289252E-5</v>
      </c>
      <c r="AT5">
        <f t="shared" si="0"/>
        <v>2.6299411598289252E-5</v>
      </c>
      <c r="AU5">
        <f t="shared" si="0"/>
        <v>2.6299411598289252E-5</v>
      </c>
      <c r="AV5">
        <f t="shared" si="0"/>
        <v>2.6299411598289252E-5</v>
      </c>
      <c r="AW5">
        <f t="shared" si="0"/>
        <v>2.6299411598289252E-5</v>
      </c>
      <c r="AX5">
        <f t="shared" si="0"/>
        <v>2.6299411598289252E-5</v>
      </c>
      <c r="AY5">
        <f t="shared" si="0"/>
        <v>2.6299411598289252E-5</v>
      </c>
      <c r="AZ5">
        <f t="shared" si="0"/>
        <v>2.6299411598289252E-5</v>
      </c>
      <c r="BA5">
        <f t="shared" si="0"/>
        <v>2.6299411598289252E-5</v>
      </c>
      <c r="BB5">
        <f t="shared" si="0"/>
        <v>2.6299411598289252E-5</v>
      </c>
      <c r="BC5">
        <f t="shared" si="0"/>
        <v>2.6299411598289252E-5</v>
      </c>
      <c r="BD5">
        <f t="shared" si="0"/>
        <v>2.6299411598289252E-5</v>
      </c>
      <c r="BE5">
        <f t="shared" si="0"/>
        <v>2.6299411598289252E-5</v>
      </c>
      <c r="BF5">
        <f t="shared" si="0"/>
        <v>2.6299411598289252E-5</v>
      </c>
      <c r="BG5">
        <f t="shared" si="0"/>
        <v>2.6299411598289252E-5</v>
      </c>
      <c r="BH5">
        <f t="shared" si="0"/>
        <v>2.6299411598289252E-5</v>
      </c>
      <c r="BI5">
        <f t="shared" si="0"/>
        <v>2.6299411598289252E-5</v>
      </c>
      <c r="BJ5">
        <f t="shared" si="0"/>
        <v>2.6299411598289252E-5</v>
      </c>
      <c r="BK5">
        <f t="shared" si="0"/>
        <v>2.6299411598289252E-5</v>
      </c>
      <c r="BL5">
        <f t="shared" si="0"/>
        <v>2.6299411598289252E-5</v>
      </c>
      <c r="BM5">
        <f t="shared" si="0"/>
        <v>2.6299411598289252E-5</v>
      </c>
      <c r="BN5">
        <f t="shared" si="0"/>
        <v>2.6299411598289252E-5</v>
      </c>
      <c r="BO5">
        <f t="shared" si="0"/>
        <v>2.6299411598289252E-5</v>
      </c>
      <c r="BP5">
        <f t="shared" si="0"/>
        <v>2.6299411598289252E-5</v>
      </c>
      <c r="BQ5">
        <f t="shared" si="0"/>
        <v>2.6299411598289252E-5</v>
      </c>
      <c r="BR5">
        <f t="shared" si="0"/>
        <v>2.6299411598289252E-5</v>
      </c>
      <c r="BS5">
        <f t="shared" si="0"/>
        <v>2.6299411598289252E-5</v>
      </c>
      <c r="BT5">
        <f t="shared" si="0"/>
        <v>2.6299411598289252E-5</v>
      </c>
      <c r="BU5">
        <f t="shared" si="0"/>
        <v>2.6299411598289252E-5</v>
      </c>
      <c r="BV5">
        <f t="shared" si="0"/>
        <v>2.6299411598289252E-5</v>
      </c>
      <c r="BW5">
        <f t="shared" si="0"/>
        <v>2.6299411598289252E-5</v>
      </c>
      <c r="BX5">
        <f t="shared" si="0"/>
        <v>2.6299411598289252E-5</v>
      </c>
      <c r="BY5">
        <f t="shared" si="0"/>
        <v>2.6299411598289252E-5</v>
      </c>
      <c r="BZ5">
        <f t="shared" si="0"/>
        <v>2.6299411598289252E-5</v>
      </c>
      <c r="CA5">
        <f t="shared" si="0"/>
        <v>2.6299411598289252E-5</v>
      </c>
      <c r="CB5">
        <f t="shared" si="0"/>
        <v>2.6299411598289252E-5</v>
      </c>
      <c r="CC5">
        <f t="shared" si="0"/>
        <v>2.6299411598289252E-5</v>
      </c>
    </row>
    <row r="6" spans="1:81">
      <c r="A6" s="1" t="s">
        <v>1425</v>
      </c>
      <c r="B6">
        <f>'Total Fuel Prices'!B9*(1-INDEX('Tax_Share of Price'!$B$2:$AI$22,MATCH('Total Fuel Prices'!$A$3,'Tax_Share of Price'!$A$2:$A$22,0),MATCH('BFPaT-pretax-electricity'!B$1,'Tax_Share of Price'!$B$1:$AI$1,0)))</f>
        <v>1.3571817697755988E-5</v>
      </c>
      <c r="C6">
        <f>'Total Fuel Prices'!C9*(1-INDEX('Tax_Share of Price'!$B$2:$AI$22,MATCH('Total Fuel Prices'!$A$3,'Tax_Share of Price'!$A$2:$A$22,0),MATCH('BFPaT-pretax-electricity'!C$1,'Tax_Share of Price'!$B$1:$AI$1,0)))</f>
        <v>1.3571817697755988E-5</v>
      </c>
      <c r="D6">
        <f>'Total Fuel Prices'!D9*(1-INDEX('Tax_Share of Price'!$B$2:$AI$22,MATCH('Total Fuel Prices'!$A$3,'Tax_Share of Price'!$A$2:$A$22,0),MATCH('BFPaT-pretax-electricity'!D$1,'Tax_Share of Price'!$B$1:$AI$1,0)))</f>
        <v>1.390149747988771E-5</v>
      </c>
      <c r="E6">
        <f>'Total Fuel Prices'!E9*(1-INDEX('Tax_Share of Price'!$B$2:$AI$22,MATCH('Total Fuel Prices'!$A$3,'Tax_Share of Price'!$A$2:$A$22,0),MATCH('BFPaT-pretax-electricity'!E$1,'Tax_Share of Price'!$B$1:$AI$1,0)))</f>
        <v>1.3571817697755988E-5</v>
      </c>
      <c r="F6">
        <f>'Total Fuel Prices'!F9*(1-INDEX('Tax_Share of Price'!$B$2:$AI$22,MATCH('Total Fuel Prices'!$A$3,'Tax_Share of Price'!$A$2:$A$22,0),MATCH('BFPaT-pretax-electricity'!F$1,'Tax_Share of Price'!$B$1:$AI$1,0)))</f>
        <v>1.3104771339736044E-5</v>
      </c>
      <c r="G6">
        <f>'Total Fuel Prices'!G9*(1-INDEX('Tax_Share of Price'!$B$2:$AI$22,MATCH('Total Fuel Prices'!$A$3,'Tax_Share of Price'!$A$2:$A$22,0),MATCH('BFPaT-pretax-electricity'!G$1,'Tax_Share of Price'!$B$1:$AI$1,0)))</f>
        <v>1.3070429695763992E-5</v>
      </c>
      <c r="H6">
        <f>'Total Fuel Prices'!H9*(1-INDEX('Tax_Share of Price'!$B$2:$AI$22,MATCH('Total Fuel Prices'!$A$3,'Tax_Share of Price'!$A$2:$A$22,0),MATCH('BFPaT-pretax-electricity'!H$1,'Tax_Share of Price'!$B$1:$AI$1,0)))</f>
        <v>1.3008614736614292E-5</v>
      </c>
      <c r="I6">
        <f>'Total Fuel Prices'!I9*(1-INDEX('Tax_Share of Price'!$B$2:$AI$22,MATCH('Total Fuel Prices'!$A$3,'Tax_Share of Price'!$A$2:$A$22,0),MATCH('BFPaT-pretax-electricity'!I$1,'Tax_Share of Price'!$B$1:$AI$1,0)))</f>
        <v>1.3049824709380758E-5</v>
      </c>
      <c r="J6">
        <f>'Total Fuel Prices'!J9*(1-INDEX('Tax_Share of Price'!$B$2:$AI$22,MATCH('Total Fuel Prices'!$A$3,'Tax_Share of Price'!$A$2:$A$22,0),MATCH('BFPaT-pretax-electricity'!J$1,'Tax_Share of Price'!$B$1:$AI$1,0)))</f>
        <v>1.3249006244418673E-5</v>
      </c>
      <c r="K6">
        <f>'Total Fuel Prices'!K9*(1-INDEX('Tax_Share of Price'!$B$2:$AI$22,MATCH('Total Fuel Prices'!$A$3,'Tax_Share of Price'!$A$2:$A$22,0),MATCH('BFPaT-pretax-electricity'!K$1,'Tax_Share of Price'!$B$1:$AI$1,0)))</f>
        <v>1.3400109477895716E-5</v>
      </c>
      <c r="L6">
        <f>'Total Fuel Prices'!L9*(1-INDEX('Tax_Share of Price'!$B$2:$AI$22,MATCH('Total Fuel Prices'!$A$3,'Tax_Share of Price'!$A$2:$A$22,0),MATCH('BFPaT-pretax-electricity'!L$1,'Tax_Share of Price'!$B$1:$AI$1,0)))</f>
        <v>1.3455056108251003E-5</v>
      </c>
      <c r="M6">
        <f>'Total Fuel Prices'!M9*(1-INDEX('Tax_Share of Price'!$B$2:$AI$22,MATCH('Total Fuel Prices'!$A$3,'Tax_Share of Price'!$A$2:$A$22,0),MATCH('BFPaT-pretax-electricity'!M$1,'Tax_Share of Price'!$B$1:$AI$1,0)))</f>
        <v>1.3400109477895716E-5</v>
      </c>
      <c r="N6">
        <f>'Total Fuel Prices'!N9*(1-INDEX('Tax_Share of Price'!$B$2:$AI$22,MATCH('Total Fuel Prices'!$A$3,'Tax_Share of Price'!$A$2:$A$22,0),MATCH('BFPaT-pretax-electricity'!N$1,'Tax_Share of Price'!$B$1:$AI$1,0)))</f>
        <v>1.3324557861157195E-5</v>
      </c>
      <c r="O6">
        <f>'Total Fuel Prices'!O9*(1-INDEX('Tax_Share of Price'!$B$2:$AI$22,MATCH('Total Fuel Prices'!$A$3,'Tax_Share of Price'!$A$2:$A$22,0),MATCH('BFPaT-pretax-electricity'!O$1,'Tax_Share of Price'!$B$1:$AI$1,0)))</f>
        <v>1.3228401258035443E-5</v>
      </c>
      <c r="P6">
        <f>'Total Fuel Prices'!P9*(1-INDEX('Tax_Share of Price'!$B$2:$AI$22,MATCH('Total Fuel Prices'!$A$3,'Tax_Share of Price'!$A$2:$A$22,0),MATCH('BFPaT-pretax-electricity'!P$1,'Tax_Share of Price'!$B$1:$AI$1,0)))</f>
        <v>1.3152849641296919E-5</v>
      </c>
      <c r="Q6">
        <f>'Total Fuel Prices'!Q9*(1-INDEX('Tax_Share of Price'!$B$2:$AI$22,MATCH('Total Fuel Prices'!$A$3,'Tax_Share of Price'!$A$2:$A$22,0),MATCH('BFPaT-pretax-electricity'!Q$1,'Tax_Share of Price'!$B$1:$AI$1,0)))</f>
        <v>1.3091034682147222E-5</v>
      </c>
      <c r="R6">
        <f>'Total Fuel Prices'!R9*(1-INDEX('Tax_Share of Price'!$B$2:$AI$22,MATCH('Total Fuel Prices'!$A$3,'Tax_Share of Price'!$A$2:$A$22,0),MATCH('BFPaT-pretax-electricity'!R$1,'Tax_Share of Price'!$B$1:$AI$1,0)))</f>
        <v>1.3118507997324867E-5</v>
      </c>
      <c r="S6">
        <f>'Total Fuel Prices'!S9*(1-INDEX('Tax_Share of Price'!$B$2:$AI$22,MATCH('Total Fuel Prices'!$A$3,'Tax_Share of Price'!$A$2:$A$22,0),MATCH('BFPaT-pretax-electricity'!S$1,'Tax_Share of Price'!$B$1:$AI$1,0)))</f>
        <v>1.3118507997324867E-5</v>
      </c>
      <c r="T6">
        <f>'Total Fuel Prices'!T9*(1-INDEX('Tax_Share of Price'!$B$2:$AI$22,MATCH('Total Fuel Prices'!$A$3,'Tax_Share of Price'!$A$2:$A$22,0),MATCH('BFPaT-pretax-electricity'!T$1,'Tax_Share of Price'!$B$1:$AI$1,0)))</f>
        <v>1.3042956380586345E-5</v>
      </c>
      <c r="U6">
        <f>'Total Fuel Prices'!U9*(1-INDEX('Tax_Share of Price'!$B$2:$AI$22,MATCH('Total Fuel Prices'!$A$3,'Tax_Share of Price'!$A$2:$A$22,0),MATCH('BFPaT-pretax-electricity'!U$1,'Tax_Share of Price'!$B$1:$AI$1,0)))</f>
        <v>1.2994878079025472E-5</v>
      </c>
      <c r="V6">
        <f>'Total Fuel Prices'!V9*(1-INDEX('Tax_Share of Price'!$B$2:$AI$22,MATCH('Total Fuel Prices'!$A$3,'Tax_Share of Price'!$A$2:$A$22,0),MATCH('BFPaT-pretax-electricity'!V$1,'Tax_Share of Price'!$B$1:$AI$1,0)))</f>
        <v>1.2960536435053416E-5</v>
      </c>
      <c r="W6">
        <f>'Total Fuel Prices'!W9*(1-INDEX('Tax_Share of Price'!$B$2:$AI$22,MATCH('Total Fuel Prices'!$A$3,'Tax_Share of Price'!$A$2:$A$22,0),MATCH('BFPaT-pretax-electricity'!W$1,'Tax_Share of Price'!$B$1:$AI$1,0)))</f>
        <v>1.2967404763847825E-5</v>
      </c>
      <c r="X6">
        <f>'Total Fuel Prices'!X9*(1-INDEX('Tax_Share of Price'!$B$2:$AI$22,MATCH('Total Fuel Prices'!$A$3,'Tax_Share of Price'!$A$2:$A$22,0),MATCH('BFPaT-pretax-electricity'!X$1,'Tax_Share of Price'!$B$1:$AI$1,0)))</f>
        <v>1.2919326462286948E-5</v>
      </c>
      <c r="Y6">
        <f>'Total Fuel Prices'!Y9*(1-INDEX('Tax_Share of Price'!$B$2:$AI$22,MATCH('Total Fuel Prices'!$A$3,'Tax_Share of Price'!$A$2:$A$22,0),MATCH('BFPaT-pretax-electricity'!Y$1,'Tax_Share of Price'!$B$1:$AI$1,0)))</f>
        <v>1.2850643174342841E-5</v>
      </c>
      <c r="Z6">
        <f>'Total Fuel Prices'!Z9*(1-INDEX('Tax_Share of Price'!$B$2:$AI$22,MATCH('Total Fuel Prices'!$A$3,'Tax_Share of Price'!$A$2:$A$22,0),MATCH('BFPaT-pretax-electricity'!Z$1,'Tax_Share of Price'!$B$1:$AI$1,0)))</f>
        <v>1.2809433201576374E-5</v>
      </c>
      <c r="AA6">
        <f>'Total Fuel Prices'!AA9*(1-INDEX('Tax_Share of Price'!$B$2:$AI$22,MATCH('Total Fuel Prices'!$A$3,'Tax_Share of Price'!$A$2:$A$22,0),MATCH('BFPaT-pretax-electricity'!AA$1,'Tax_Share of Price'!$B$1:$AI$1,0)))</f>
        <v>1.2768223228809908E-5</v>
      </c>
      <c r="AB6">
        <f>'Total Fuel Prices'!AB9*(1-INDEX('Tax_Share of Price'!$B$2:$AI$22,MATCH('Total Fuel Prices'!$A$3,'Tax_Share of Price'!$A$2:$A$22,0),MATCH('BFPaT-pretax-electricity'!AB$1,'Tax_Share of Price'!$B$1:$AI$1,0)))</f>
        <v>1.2733881584837852E-5</v>
      </c>
      <c r="AC6">
        <f>'Total Fuel Prices'!AC9*(1-INDEX('Tax_Share of Price'!$B$2:$AI$22,MATCH('Total Fuel Prices'!$A$3,'Tax_Share of Price'!$A$2:$A$22,0),MATCH('BFPaT-pretax-electricity'!AC$1,'Tax_Share of Price'!$B$1:$AI$1,0)))</f>
        <v>1.2720144927249033E-5</v>
      </c>
      <c r="AD6">
        <f>'Total Fuel Prices'!AD9*(1-INDEX('Tax_Share of Price'!$B$2:$AI$22,MATCH('Total Fuel Prices'!$A$3,'Tax_Share of Price'!$A$2:$A$22,0),MATCH('BFPaT-pretax-electricity'!AD$1,'Tax_Share of Price'!$B$1:$AI$1,0)))</f>
        <v>1.2685803283276977E-5</v>
      </c>
      <c r="AE6">
        <f>'Total Fuel Prices'!AE9*(1-INDEX('Tax_Share of Price'!$B$2:$AI$22,MATCH('Total Fuel Prices'!$A$3,'Tax_Share of Price'!$A$2:$A$22,0),MATCH('BFPaT-pretax-electricity'!AE$1,'Tax_Share of Price'!$B$1:$AI$1,0)))</f>
        <v>1.2658329968099336E-5</v>
      </c>
      <c r="AF6">
        <f t="shared" si="1"/>
        <v>1.2658329968099336E-5</v>
      </c>
      <c r="AG6">
        <f t="shared" si="0"/>
        <v>1.2658329968099336E-5</v>
      </c>
      <c r="AH6">
        <f t="shared" si="0"/>
        <v>1.2658329968099336E-5</v>
      </c>
      <c r="AI6">
        <f t="shared" si="0"/>
        <v>1.2658329968099336E-5</v>
      </c>
      <c r="AJ6">
        <f t="shared" si="0"/>
        <v>1.2658329968099336E-5</v>
      </c>
      <c r="AK6">
        <f t="shared" si="0"/>
        <v>1.2658329968099336E-5</v>
      </c>
      <c r="AL6">
        <f t="shared" si="0"/>
        <v>1.2658329968099336E-5</v>
      </c>
      <c r="AM6">
        <f t="shared" si="0"/>
        <v>1.2658329968099336E-5</v>
      </c>
      <c r="AN6">
        <f t="shared" si="0"/>
        <v>1.2658329968099336E-5</v>
      </c>
      <c r="AO6">
        <f t="shared" si="0"/>
        <v>1.2658329968099336E-5</v>
      </c>
      <c r="AP6">
        <f t="shared" si="0"/>
        <v>1.2658329968099336E-5</v>
      </c>
      <c r="AQ6">
        <f t="shared" si="0"/>
        <v>1.2658329968099336E-5</v>
      </c>
      <c r="AR6">
        <f t="shared" si="0"/>
        <v>1.2658329968099336E-5</v>
      </c>
      <c r="AS6">
        <f t="shared" si="0"/>
        <v>1.2658329968099336E-5</v>
      </c>
      <c r="AT6">
        <f t="shared" si="0"/>
        <v>1.2658329968099336E-5</v>
      </c>
      <c r="AU6">
        <f t="shared" si="0"/>
        <v>1.2658329968099336E-5</v>
      </c>
      <c r="AV6">
        <f t="shared" si="0"/>
        <v>1.2658329968099336E-5</v>
      </c>
      <c r="AW6">
        <f t="shared" si="0"/>
        <v>1.2658329968099336E-5</v>
      </c>
      <c r="AX6">
        <f t="shared" si="0"/>
        <v>1.2658329968099336E-5</v>
      </c>
      <c r="AY6">
        <f t="shared" si="0"/>
        <v>1.2658329968099336E-5</v>
      </c>
      <c r="AZ6">
        <f t="shared" si="0"/>
        <v>1.2658329968099336E-5</v>
      </c>
      <c r="BA6">
        <f t="shared" si="0"/>
        <v>1.2658329968099336E-5</v>
      </c>
      <c r="BB6">
        <f t="shared" si="0"/>
        <v>1.2658329968099336E-5</v>
      </c>
      <c r="BC6">
        <f t="shared" si="0"/>
        <v>1.2658329968099336E-5</v>
      </c>
      <c r="BD6">
        <f t="shared" si="0"/>
        <v>1.2658329968099336E-5</v>
      </c>
      <c r="BE6">
        <f t="shared" si="0"/>
        <v>1.2658329968099336E-5</v>
      </c>
      <c r="BF6">
        <f t="shared" si="0"/>
        <v>1.2658329968099336E-5</v>
      </c>
      <c r="BG6">
        <f t="shared" si="0"/>
        <v>1.2658329968099336E-5</v>
      </c>
      <c r="BH6">
        <f t="shared" si="0"/>
        <v>1.2658329968099336E-5</v>
      </c>
      <c r="BI6">
        <f t="shared" si="0"/>
        <v>1.2658329968099336E-5</v>
      </c>
      <c r="BJ6">
        <f t="shared" si="0"/>
        <v>1.2658329968099336E-5</v>
      </c>
      <c r="BK6">
        <f t="shared" si="0"/>
        <v>1.2658329968099336E-5</v>
      </c>
      <c r="BL6">
        <f t="shared" si="0"/>
        <v>1.2658329968099336E-5</v>
      </c>
      <c r="BM6">
        <f t="shared" si="0"/>
        <v>1.2658329968099336E-5</v>
      </c>
      <c r="BN6">
        <f t="shared" si="0"/>
        <v>1.2658329968099336E-5</v>
      </c>
      <c r="BO6">
        <f t="shared" si="0"/>
        <v>1.2658329968099336E-5</v>
      </c>
      <c r="BP6">
        <f t="shared" si="0"/>
        <v>1.2658329968099336E-5</v>
      </c>
      <c r="BQ6">
        <f t="shared" si="0"/>
        <v>1.2658329968099336E-5</v>
      </c>
      <c r="BR6">
        <f t="shared" si="0"/>
        <v>1.2658329968099336E-5</v>
      </c>
      <c r="BS6">
        <f t="shared" si="0"/>
        <v>1.2658329968099336E-5</v>
      </c>
      <c r="BT6">
        <f t="shared" si="0"/>
        <v>1.2658329968099336E-5</v>
      </c>
      <c r="BU6">
        <f t="shared" si="0"/>
        <v>1.2658329968099336E-5</v>
      </c>
      <c r="BV6">
        <f t="shared" si="0"/>
        <v>1.2658329968099336E-5</v>
      </c>
      <c r="BW6">
        <f t="shared" si="0"/>
        <v>1.2658329968099336E-5</v>
      </c>
      <c r="BX6">
        <f t="shared" si="0"/>
        <v>1.2658329968099336E-5</v>
      </c>
      <c r="BY6">
        <f t="shared" si="0"/>
        <v>1.2658329968099336E-5</v>
      </c>
      <c r="BZ6">
        <f t="shared" si="0"/>
        <v>1.2658329968099336E-5</v>
      </c>
      <c r="CA6">
        <f t="shared" si="0"/>
        <v>1.2658329968099336E-5</v>
      </c>
      <c r="CB6">
        <f t="shared" si="0"/>
        <v>1.2658329968099336E-5</v>
      </c>
      <c r="CC6">
        <f t="shared" si="0"/>
        <v>1.2658329968099336E-5</v>
      </c>
    </row>
    <row r="7" spans="1:81">
      <c r="A7" s="1" t="s">
        <v>1426</v>
      </c>
      <c r="B7">
        <f>B6</f>
        <v>1.3571817697755988E-5</v>
      </c>
      <c r="C7">
        <f t="shared" ref="C7:AE7" si="2">C6</f>
        <v>1.3571817697755988E-5</v>
      </c>
      <c r="D7">
        <f t="shared" si="2"/>
        <v>1.390149747988771E-5</v>
      </c>
      <c r="E7">
        <f t="shared" si="2"/>
        <v>1.3571817697755988E-5</v>
      </c>
      <c r="F7">
        <f t="shared" si="2"/>
        <v>1.3104771339736044E-5</v>
      </c>
      <c r="G7">
        <f t="shared" si="2"/>
        <v>1.3070429695763992E-5</v>
      </c>
      <c r="H7">
        <f t="shared" si="2"/>
        <v>1.3008614736614292E-5</v>
      </c>
      <c r="I7">
        <f t="shared" si="2"/>
        <v>1.3049824709380758E-5</v>
      </c>
      <c r="J7">
        <f t="shared" si="2"/>
        <v>1.3249006244418673E-5</v>
      </c>
      <c r="K7">
        <f t="shared" si="2"/>
        <v>1.3400109477895716E-5</v>
      </c>
      <c r="L7">
        <f t="shared" si="2"/>
        <v>1.3455056108251003E-5</v>
      </c>
      <c r="M7">
        <f t="shared" si="2"/>
        <v>1.3400109477895716E-5</v>
      </c>
      <c r="N7">
        <f t="shared" si="2"/>
        <v>1.3324557861157195E-5</v>
      </c>
      <c r="O7">
        <f t="shared" si="2"/>
        <v>1.3228401258035443E-5</v>
      </c>
      <c r="P7">
        <f t="shared" si="2"/>
        <v>1.3152849641296919E-5</v>
      </c>
      <c r="Q7">
        <f t="shared" si="2"/>
        <v>1.3091034682147222E-5</v>
      </c>
      <c r="R7">
        <f t="shared" si="2"/>
        <v>1.3118507997324867E-5</v>
      </c>
      <c r="S7">
        <f t="shared" si="2"/>
        <v>1.3118507997324867E-5</v>
      </c>
      <c r="T7">
        <f t="shared" si="2"/>
        <v>1.3042956380586345E-5</v>
      </c>
      <c r="U7">
        <f t="shared" si="2"/>
        <v>1.2994878079025472E-5</v>
      </c>
      <c r="V7">
        <f t="shared" si="2"/>
        <v>1.2960536435053416E-5</v>
      </c>
      <c r="W7">
        <f t="shared" si="2"/>
        <v>1.2967404763847825E-5</v>
      </c>
      <c r="X7">
        <f t="shared" si="2"/>
        <v>1.2919326462286948E-5</v>
      </c>
      <c r="Y7">
        <f t="shared" si="2"/>
        <v>1.2850643174342841E-5</v>
      </c>
      <c r="Z7">
        <f t="shared" si="2"/>
        <v>1.2809433201576374E-5</v>
      </c>
      <c r="AA7">
        <f t="shared" si="2"/>
        <v>1.2768223228809908E-5</v>
      </c>
      <c r="AB7">
        <f t="shared" si="2"/>
        <v>1.2733881584837852E-5</v>
      </c>
      <c r="AC7">
        <f t="shared" si="2"/>
        <v>1.2720144927249033E-5</v>
      </c>
      <c r="AD7">
        <f t="shared" si="2"/>
        <v>1.2685803283276977E-5</v>
      </c>
      <c r="AE7">
        <f t="shared" si="2"/>
        <v>1.2658329968099336E-5</v>
      </c>
      <c r="AF7">
        <f t="shared" si="1"/>
        <v>1.2658329968099336E-5</v>
      </c>
      <c r="AG7">
        <f t="shared" si="0"/>
        <v>1.2658329968099336E-5</v>
      </c>
      <c r="AH7">
        <f t="shared" si="0"/>
        <v>1.2658329968099336E-5</v>
      </c>
      <c r="AI7">
        <f t="shared" si="0"/>
        <v>1.2658329968099336E-5</v>
      </c>
      <c r="AJ7">
        <f t="shared" si="0"/>
        <v>1.2658329968099336E-5</v>
      </c>
      <c r="AK7">
        <f t="shared" si="0"/>
        <v>1.2658329968099336E-5</v>
      </c>
      <c r="AL7">
        <f t="shared" si="0"/>
        <v>1.2658329968099336E-5</v>
      </c>
      <c r="AM7">
        <f t="shared" si="0"/>
        <v>1.2658329968099336E-5</v>
      </c>
      <c r="AN7">
        <f t="shared" si="0"/>
        <v>1.2658329968099336E-5</v>
      </c>
      <c r="AO7">
        <f t="shared" si="0"/>
        <v>1.2658329968099336E-5</v>
      </c>
      <c r="AP7">
        <f t="shared" si="0"/>
        <v>1.2658329968099336E-5</v>
      </c>
      <c r="AQ7">
        <f t="shared" si="0"/>
        <v>1.2658329968099336E-5</v>
      </c>
      <c r="AR7">
        <f t="shared" si="0"/>
        <v>1.2658329968099336E-5</v>
      </c>
      <c r="AS7">
        <f t="shared" si="0"/>
        <v>1.2658329968099336E-5</v>
      </c>
      <c r="AT7">
        <f t="shared" si="0"/>
        <v>1.2658329968099336E-5</v>
      </c>
      <c r="AU7">
        <f t="shared" si="0"/>
        <v>1.2658329968099336E-5</v>
      </c>
      <c r="AV7">
        <f t="shared" si="0"/>
        <v>1.2658329968099336E-5</v>
      </c>
      <c r="AW7">
        <f t="shared" si="0"/>
        <v>1.2658329968099336E-5</v>
      </c>
      <c r="AX7">
        <f t="shared" si="0"/>
        <v>1.2658329968099336E-5</v>
      </c>
      <c r="AY7">
        <f t="shared" si="0"/>
        <v>1.2658329968099336E-5</v>
      </c>
      <c r="AZ7">
        <f t="shared" si="0"/>
        <v>1.2658329968099336E-5</v>
      </c>
      <c r="BA7">
        <f t="shared" si="0"/>
        <v>1.2658329968099336E-5</v>
      </c>
      <c r="BB7">
        <f t="shared" si="0"/>
        <v>1.2658329968099336E-5</v>
      </c>
      <c r="BC7">
        <f t="shared" si="0"/>
        <v>1.2658329968099336E-5</v>
      </c>
      <c r="BD7">
        <f t="shared" si="0"/>
        <v>1.2658329968099336E-5</v>
      </c>
      <c r="BE7">
        <f t="shared" si="0"/>
        <v>1.2658329968099336E-5</v>
      </c>
      <c r="BF7">
        <f t="shared" ref="AG7:CC9" si="3">$AE7</f>
        <v>1.2658329968099336E-5</v>
      </c>
      <c r="BG7">
        <f t="shared" si="3"/>
        <v>1.2658329968099336E-5</v>
      </c>
      <c r="BH7">
        <f t="shared" si="3"/>
        <v>1.2658329968099336E-5</v>
      </c>
      <c r="BI7">
        <f t="shared" si="3"/>
        <v>1.2658329968099336E-5</v>
      </c>
      <c r="BJ7">
        <f t="shared" si="3"/>
        <v>1.2658329968099336E-5</v>
      </c>
      <c r="BK7">
        <f t="shared" si="3"/>
        <v>1.2658329968099336E-5</v>
      </c>
      <c r="BL7">
        <f t="shared" si="3"/>
        <v>1.2658329968099336E-5</v>
      </c>
      <c r="BM7">
        <f t="shared" si="3"/>
        <v>1.2658329968099336E-5</v>
      </c>
      <c r="BN7">
        <f t="shared" si="3"/>
        <v>1.2658329968099336E-5</v>
      </c>
      <c r="BO7">
        <f t="shared" si="3"/>
        <v>1.2658329968099336E-5</v>
      </c>
      <c r="BP7">
        <f t="shared" si="3"/>
        <v>1.2658329968099336E-5</v>
      </c>
      <c r="BQ7">
        <f t="shared" si="3"/>
        <v>1.2658329968099336E-5</v>
      </c>
      <c r="BR7">
        <f t="shared" si="3"/>
        <v>1.2658329968099336E-5</v>
      </c>
      <c r="BS7">
        <f t="shared" si="3"/>
        <v>1.2658329968099336E-5</v>
      </c>
      <c r="BT7">
        <f t="shared" si="3"/>
        <v>1.2658329968099336E-5</v>
      </c>
      <c r="BU7">
        <f t="shared" si="3"/>
        <v>1.2658329968099336E-5</v>
      </c>
      <c r="BV7">
        <f t="shared" si="3"/>
        <v>1.2658329968099336E-5</v>
      </c>
      <c r="BW7">
        <f t="shared" si="3"/>
        <v>1.2658329968099336E-5</v>
      </c>
      <c r="BX7">
        <f t="shared" si="3"/>
        <v>1.2658329968099336E-5</v>
      </c>
      <c r="BY7">
        <f t="shared" si="3"/>
        <v>1.2658329968099336E-5</v>
      </c>
      <c r="BZ7">
        <f t="shared" si="3"/>
        <v>1.2658329968099336E-5</v>
      </c>
      <c r="CA7">
        <f t="shared" si="3"/>
        <v>1.2658329968099336E-5</v>
      </c>
      <c r="CB7">
        <f t="shared" si="3"/>
        <v>1.2658329968099336E-5</v>
      </c>
      <c r="CC7">
        <f t="shared" si="3"/>
        <v>1.2658329968099336E-5</v>
      </c>
    </row>
    <row r="8" spans="1:81">
      <c r="A8" s="1" t="s">
        <v>1427</v>
      </c>
      <c r="B8">
        <f>'Total Fuel Prices'!B11*(1-INDEX('Tax_Share of Price'!$B$2:$AI$22,MATCH('Total Fuel Prices'!$A$3,'Tax_Share of Price'!$A$2:$A$22,0),MATCH('BFPaT-pretax-electricity'!B$1,'Tax_Share of Price'!$B$1:$AI$1,0)))</f>
        <v>0</v>
      </c>
      <c r="C8">
        <f>'Total Fuel Prices'!C11*(1-INDEX('Tax_Share of Price'!$B$2:$AI$22,MATCH('Total Fuel Prices'!$A$3,'Tax_Share of Price'!$A$2:$A$22,0),MATCH('BFPaT-pretax-electricity'!C$1,'Tax_Share of Price'!$B$1:$AI$1,0)))</f>
        <v>0</v>
      </c>
      <c r="D8">
        <f>'Total Fuel Prices'!D11*(1-INDEX('Tax_Share of Price'!$B$2:$AI$22,MATCH('Total Fuel Prices'!$A$3,'Tax_Share of Price'!$A$2:$A$22,0),MATCH('BFPaT-pretax-electricity'!D$1,'Tax_Share of Price'!$B$1:$AI$1,0)))</f>
        <v>0</v>
      </c>
      <c r="E8">
        <f>'Total Fuel Prices'!E11*(1-INDEX('Tax_Share of Price'!$B$2:$AI$22,MATCH('Total Fuel Prices'!$A$3,'Tax_Share of Price'!$A$2:$A$22,0),MATCH('BFPaT-pretax-electricity'!E$1,'Tax_Share of Price'!$B$1:$AI$1,0)))</f>
        <v>0</v>
      </c>
      <c r="F8">
        <f>'Total Fuel Prices'!F11*(1-INDEX('Tax_Share of Price'!$B$2:$AI$22,MATCH('Total Fuel Prices'!$A$3,'Tax_Share of Price'!$A$2:$A$22,0),MATCH('BFPaT-pretax-electricity'!F$1,'Tax_Share of Price'!$B$1:$AI$1,0)))</f>
        <v>0</v>
      </c>
      <c r="G8">
        <f>'Total Fuel Prices'!G11*(1-INDEX('Tax_Share of Price'!$B$2:$AI$22,MATCH('Total Fuel Prices'!$A$3,'Tax_Share of Price'!$A$2:$A$22,0),MATCH('BFPaT-pretax-electricity'!G$1,'Tax_Share of Price'!$B$1:$AI$1,0)))</f>
        <v>0</v>
      </c>
      <c r="H8">
        <f>'Total Fuel Prices'!H11*(1-INDEX('Tax_Share of Price'!$B$2:$AI$22,MATCH('Total Fuel Prices'!$A$3,'Tax_Share of Price'!$A$2:$A$22,0),MATCH('BFPaT-pretax-electricity'!H$1,'Tax_Share of Price'!$B$1:$AI$1,0)))</f>
        <v>0</v>
      </c>
      <c r="I8">
        <f>'Total Fuel Prices'!I11*(1-INDEX('Tax_Share of Price'!$B$2:$AI$22,MATCH('Total Fuel Prices'!$A$3,'Tax_Share of Price'!$A$2:$A$22,0),MATCH('BFPaT-pretax-electricity'!I$1,'Tax_Share of Price'!$B$1:$AI$1,0)))</f>
        <v>0</v>
      </c>
      <c r="J8">
        <f>'Total Fuel Prices'!J11*(1-INDEX('Tax_Share of Price'!$B$2:$AI$22,MATCH('Total Fuel Prices'!$A$3,'Tax_Share of Price'!$A$2:$A$22,0),MATCH('BFPaT-pretax-electricity'!J$1,'Tax_Share of Price'!$B$1:$AI$1,0)))</f>
        <v>0</v>
      </c>
      <c r="K8">
        <f>'Total Fuel Prices'!K11*(1-INDEX('Tax_Share of Price'!$B$2:$AI$22,MATCH('Total Fuel Prices'!$A$3,'Tax_Share of Price'!$A$2:$A$22,0),MATCH('BFPaT-pretax-electricity'!K$1,'Tax_Share of Price'!$B$1:$AI$1,0)))</f>
        <v>0</v>
      </c>
      <c r="L8">
        <f>'Total Fuel Prices'!L11*(1-INDEX('Tax_Share of Price'!$B$2:$AI$22,MATCH('Total Fuel Prices'!$A$3,'Tax_Share of Price'!$A$2:$A$22,0),MATCH('BFPaT-pretax-electricity'!L$1,'Tax_Share of Price'!$B$1:$AI$1,0)))</f>
        <v>0</v>
      </c>
      <c r="M8">
        <f>'Total Fuel Prices'!M11*(1-INDEX('Tax_Share of Price'!$B$2:$AI$22,MATCH('Total Fuel Prices'!$A$3,'Tax_Share of Price'!$A$2:$A$22,0),MATCH('BFPaT-pretax-electricity'!M$1,'Tax_Share of Price'!$B$1:$AI$1,0)))</f>
        <v>0</v>
      </c>
      <c r="N8">
        <f>'Total Fuel Prices'!N11*(1-INDEX('Tax_Share of Price'!$B$2:$AI$22,MATCH('Total Fuel Prices'!$A$3,'Tax_Share of Price'!$A$2:$A$22,0),MATCH('BFPaT-pretax-electricity'!N$1,'Tax_Share of Price'!$B$1:$AI$1,0)))</f>
        <v>0</v>
      </c>
      <c r="O8">
        <f>'Total Fuel Prices'!O11*(1-INDEX('Tax_Share of Price'!$B$2:$AI$22,MATCH('Total Fuel Prices'!$A$3,'Tax_Share of Price'!$A$2:$A$22,0),MATCH('BFPaT-pretax-electricity'!O$1,'Tax_Share of Price'!$B$1:$AI$1,0)))</f>
        <v>0</v>
      </c>
      <c r="P8">
        <f>'Total Fuel Prices'!P11*(1-INDEX('Tax_Share of Price'!$B$2:$AI$22,MATCH('Total Fuel Prices'!$A$3,'Tax_Share of Price'!$A$2:$A$22,0),MATCH('BFPaT-pretax-electricity'!P$1,'Tax_Share of Price'!$B$1:$AI$1,0)))</f>
        <v>0</v>
      </c>
      <c r="Q8">
        <f>'Total Fuel Prices'!Q11*(1-INDEX('Tax_Share of Price'!$B$2:$AI$22,MATCH('Total Fuel Prices'!$A$3,'Tax_Share of Price'!$A$2:$A$22,0),MATCH('BFPaT-pretax-electricity'!Q$1,'Tax_Share of Price'!$B$1:$AI$1,0)))</f>
        <v>0</v>
      </c>
      <c r="R8">
        <f>'Total Fuel Prices'!R11*(1-INDEX('Tax_Share of Price'!$B$2:$AI$22,MATCH('Total Fuel Prices'!$A$3,'Tax_Share of Price'!$A$2:$A$22,0),MATCH('BFPaT-pretax-electricity'!R$1,'Tax_Share of Price'!$B$1:$AI$1,0)))</f>
        <v>0</v>
      </c>
      <c r="S8">
        <f>'Total Fuel Prices'!S11*(1-INDEX('Tax_Share of Price'!$B$2:$AI$22,MATCH('Total Fuel Prices'!$A$3,'Tax_Share of Price'!$A$2:$A$22,0),MATCH('BFPaT-pretax-electricity'!S$1,'Tax_Share of Price'!$B$1:$AI$1,0)))</f>
        <v>0</v>
      </c>
      <c r="T8">
        <f>'Total Fuel Prices'!T11*(1-INDEX('Tax_Share of Price'!$B$2:$AI$22,MATCH('Total Fuel Prices'!$A$3,'Tax_Share of Price'!$A$2:$A$22,0),MATCH('BFPaT-pretax-electricity'!T$1,'Tax_Share of Price'!$B$1:$AI$1,0)))</f>
        <v>0</v>
      </c>
      <c r="U8">
        <f>'Total Fuel Prices'!U11*(1-INDEX('Tax_Share of Price'!$B$2:$AI$22,MATCH('Total Fuel Prices'!$A$3,'Tax_Share of Price'!$A$2:$A$22,0),MATCH('BFPaT-pretax-electricity'!U$1,'Tax_Share of Price'!$B$1:$AI$1,0)))</f>
        <v>0</v>
      </c>
      <c r="V8">
        <f>'Total Fuel Prices'!V11*(1-INDEX('Tax_Share of Price'!$B$2:$AI$22,MATCH('Total Fuel Prices'!$A$3,'Tax_Share of Price'!$A$2:$A$22,0),MATCH('BFPaT-pretax-electricity'!V$1,'Tax_Share of Price'!$B$1:$AI$1,0)))</f>
        <v>0</v>
      </c>
      <c r="W8">
        <f>'Total Fuel Prices'!W11*(1-INDEX('Tax_Share of Price'!$B$2:$AI$22,MATCH('Total Fuel Prices'!$A$3,'Tax_Share of Price'!$A$2:$A$22,0),MATCH('BFPaT-pretax-electricity'!W$1,'Tax_Share of Price'!$B$1:$AI$1,0)))</f>
        <v>0</v>
      </c>
      <c r="X8">
        <f>'Total Fuel Prices'!X11*(1-INDEX('Tax_Share of Price'!$B$2:$AI$22,MATCH('Total Fuel Prices'!$A$3,'Tax_Share of Price'!$A$2:$A$22,0),MATCH('BFPaT-pretax-electricity'!X$1,'Tax_Share of Price'!$B$1:$AI$1,0)))</f>
        <v>0</v>
      </c>
      <c r="Y8">
        <f>'Total Fuel Prices'!Y11*(1-INDEX('Tax_Share of Price'!$B$2:$AI$22,MATCH('Total Fuel Prices'!$A$3,'Tax_Share of Price'!$A$2:$A$22,0),MATCH('BFPaT-pretax-electricity'!Y$1,'Tax_Share of Price'!$B$1:$AI$1,0)))</f>
        <v>0</v>
      </c>
      <c r="Z8">
        <f>'Total Fuel Prices'!Z11*(1-INDEX('Tax_Share of Price'!$B$2:$AI$22,MATCH('Total Fuel Prices'!$A$3,'Tax_Share of Price'!$A$2:$A$22,0),MATCH('BFPaT-pretax-electricity'!Z$1,'Tax_Share of Price'!$B$1:$AI$1,0)))</f>
        <v>0</v>
      </c>
      <c r="AA8">
        <f>'Total Fuel Prices'!AA11*(1-INDEX('Tax_Share of Price'!$B$2:$AI$22,MATCH('Total Fuel Prices'!$A$3,'Tax_Share of Price'!$A$2:$A$22,0),MATCH('BFPaT-pretax-electricity'!AA$1,'Tax_Share of Price'!$B$1:$AI$1,0)))</f>
        <v>0</v>
      </c>
      <c r="AB8">
        <f>'Total Fuel Prices'!AB11*(1-INDEX('Tax_Share of Price'!$B$2:$AI$22,MATCH('Total Fuel Prices'!$A$3,'Tax_Share of Price'!$A$2:$A$22,0),MATCH('BFPaT-pretax-electricity'!AB$1,'Tax_Share of Price'!$B$1:$AI$1,0)))</f>
        <v>0</v>
      </c>
      <c r="AC8">
        <f>'Total Fuel Prices'!AC11*(1-INDEX('Tax_Share of Price'!$B$2:$AI$22,MATCH('Total Fuel Prices'!$A$3,'Tax_Share of Price'!$A$2:$A$22,0),MATCH('BFPaT-pretax-electricity'!AC$1,'Tax_Share of Price'!$B$1:$AI$1,0)))</f>
        <v>0</v>
      </c>
      <c r="AD8">
        <f>'Total Fuel Prices'!AD11*(1-INDEX('Tax_Share of Price'!$B$2:$AI$22,MATCH('Total Fuel Prices'!$A$3,'Tax_Share of Price'!$A$2:$A$22,0),MATCH('BFPaT-pretax-electricity'!AD$1,'Tax_Share of Price'!$B$1:$AI$1,0)))</f>
        <v>0</v>
      </c>
      <c r="AE8">
        <f>'Total Fuel Prices'!AE11*(1-INDEX('Tax_Share of Price'!$B$2:$AI$22,MATCH('Total Fuel Prices'!$A$3,'Tax_Share of Price'!$A$2:$A$22,0),MATCH('BFPaT-pretax-electricity'!AE$1,'Tax_Share of Price'!$B$1:$AI$1,0)))</f>
        <v>0</v>
      </c>
      <c r="AF8">
        <f t="shared" si="1"/>
        <v>0</v>
      </c>
      <c r="AG8">
        <f t="shared" si="3"/>
        <v>0</v>
      </c>
      <c r="AH8">
        <f t="shared" si="3"/>
        <v>0</v>
      </c>
      <c r="AI8">
        <f t="shared" si="3"/>
        <v>0</v>
      </c>
      <c r="AJ8">
        <f t="shared" si="3"/>
        <v>0</v>
      </c>
      <c r="AK8">
        <f t="shared" si="3"/>
        <v>0</v>
      </c>
      <c r="AL8">
        <f t="shared" si="3"/>
        <v>0</v>
      </c>
      <c r="AM8">
        <f t="shared" si="3"/>
        <v>0</v>
      </c>
      <c r="AN8">
        <f t="shared" si="3"/>
        <v>0</v>
      </c>
      <c r="AO8">
        <f t="shared" si="3"/>
        <v>0</v>
      </c>
      <c r="AP8">
        <f t="shared" si="3"/>
        <v>0</v>
      </c>
      <c r="AQ8">
        <f t="shared" si="3"/>
        <v>0</v>
      </c>
      <c r="AR8">
        <f t="shared" si="3"/>
        <v>0</v>
      </c>
      <c r="AS8">
        <f t="shared" si="3"/>
        <v>0</v>
      </c>
      <c r="AT8">
        <f t="shared" si="3"/>
        <v>0</v>
      </c>
      <c r="AU8">
        <f t="shared" si="3"/>
        <v>0</v>
      </c>
      <c r="AV8">
        <f t="shared" si="3"/>
        <v>0</v>
      </c>
      <c r="AW8">
        <f t="shared" si="3"/>
        <v>0</v>
      </c>
      <c r="AX8">
        <f t="shared" si="3"/>
        <v>0</v>
      </c>
      <c r="AY8">
        <f t="shared" si="3"/>
        <v>0</v>
      </c>
      <c r="AZ8">
        <f t="shared" si="3"/>
        <v>0</v>
      </c>
      <c r="BA8">
        <f t="shared" si="3"/>
        <v>0</v>
      </c>
      <c r="BB8">
        <f t="shared" si="3"/>
        <v>0</v>
      </c>
      <c r="BC8">
        <f t="shared" si="3"/>
        <v>0</v>
      </c>
      <c r="BD8">
        <f t="shared" si="3"/>
        <v>0</v>
      </c>
      <c r="BE8">
        <f t="shared" si="3"/>
        <v>0</v>
      </c>
      <c r="BF8">
        <f t="shared" si="3"/>
        <v>0</v>
      </c>
      <c r="BG8">
        <f t="shared" si="3"/>
        <v>0</v>
      </c>
      <c r="BH8">
        <f t="shared" si="3"/>
        <v>0</v>
      </c>
      <c r="BI8">
        <f t="shared" si="3"/>
        <v>0</v>
      </c>
      <c r="BJ8">
        <f t="shared" si="3"/>
        <v>0</v>
      </c>
      <c r="BK8">
        <f t="shared" si="3"/>
        <v>0</v>
      </c>
      <c r="BL8">
        <f t="shared" si="3"/>
        <v>0</v>
      </c>
      <c r="BM8">
        <f t="shared" si="3"/>
        <v>0</v>
      </c>
      <c r="BN8">
        <f t="shared" si="3"/>
        <v>0</v>
      </c>
      <c r="BO8">
        <f t="shared" si="3"/>
        <v>0</v>
      </c>
      <c r="BP8">
        <f t="shared" si="3"/>
        <v>0</v>
      </c>
      <c r="BQ8">
        <f t="shared" si="3"/>
        <v>0</v>
      </c>
      <c r="BR8">
        <f t="shared" si="3"/>
        <v>0</v>
      </c>
      <c r="BS8">
        <f t="shared" si="3"/>
        <v>0</v>
      </c>
      <c r="BT8">
        <f t="shared" si="3"/>
        <v>0</v>
      </c>
      <c r="BU8">
        <f t="shared" si="3"/>
        <v>0</v>
      </c>
      <c r="BV8">
        <f t="shared" si="3"/>
        <v>0</v>
      </c>
      <c r="BW8">
        <f t="shared" si="3"/>
        <v>0</v>
      </c>
      <c r="BX8">
        <f t="shared" si="3"/>
        <v>0</v>
      </c>
      <c r="BY8">
        <f t="shared" si="3"/>
        <v>0</v>
      </c>
      <c r="BZ8">
        <f t="shared" si="3"/>
        <v>0</v>
      </c>
      <c r="CA8">
        <f t="shared" si="3"/>
        <v>0</v>
      </c>
      <c r="CB8">
        <f t="shared" si="3"/>
        <v>0</v>
      </c>
      <c r="CC8">
        <f t="shared" si="3"/>
        <v>0</v>
      </c>
    </row>
    <row r="9" spans="1:81">
      <c r="A9" s="1" t="s">
        <v>1428</v>
      </c>
      <c r="B9">
        <f>'Total Fuel Prices'!B12*(1-INDEX('Tax_Share of Price'!$B$2:$AI$22,MATCH('Total Fuel Prices'!$A$3,'Tax_Share of Price'!$A$2:$A$22,0),MATCH('BFPaT-pretax-electricity'!B$1,'Tax_Share of Price'!$B$1:$AI$1,0)))</f>
        <v>1.3571817697755988E-5</v>
      </c>
      <c r="C9">
        <f>'Total Fuel Prices'!C12*(1-INDEX('Tax_Share of Price'!$B$2:$AI$22,MATCH('Total Fuel Prices'!$A$3,'Tax_Share of Price'!$A$2:$A$22,0),MATCH('BFPaT-pretax-electricity'!C$1,'Tax_Share of Price'!$B$1:$AI$1,0)))</f>
        <v>1.3571817697755988E-5</v>
      </c>
      <c r="D9">
        <f>'Total Fuel Prices'!D12*(1-INDEX('Tax_Share of Price'!$B$2:$AI$22,MATCH('Total Fuel Prices'!$A$3,'Tax_Share of Price'!$A$2:$A$22,0),MATCH('BFPaT-pretax-electricity'!D$1,'Tax_Share of Price'!$B$1:$AI$1,0)))</f>
        <v>1.390149747988771E-5</v>
      </c>
      <c r="E9">
        <f>'Total Fuel Prices'!E12*(1-INDEX('Tax_Share of Price'!$B$2:$AI$22,MATCH('Total Fuel Prices'!$A$3,'Tax_Share of Price'!$A$2:$A$22,0),MATCH('BFPaT-pretax-electricity'!E$1,'Tax_Share of Price'!$B$1:$AI$1,0)))</f>
        <v>1.3571817697755988E-5</v>
      </c>
      <c r="F9">
        <f>'Total Fuel Prices'!F12*(1-INDEX('Tax_Share of Price'!$B$2:$AI$22,MATCH('Total Fuel Prices'!$A$3,'Tax_Share of Price'!$A$2:$A$22,0),MATCH('BFPaT-pretax-electricity'!F$1,'Tax_Share of Price'!$B$1:$AI$1,0)))</f>
        <v>1.3104771339736044E-5</v>
      </c>
      <c r="G9">
        <f>'Total Fuel Prices'!G12*(1-INDEX('Tax_Share of Price'!$B$2:$AI$22,MATCH('Total Fuel Prices'!$A$3,'Tax_Share of Price'!$A$2:$A$22,0),MATCH('BFPaT-pretax-electricity'!G$1,'Tax_Share of Price'!$B$1:$AI$1,0)))</f>
        <v>1.3070429695763992E-5</v>
      </c>
      <c r="H9">
        <f>'Total Fuel Prices'!H12*(1-INDEX('Tax_Share of Price'!$B$2:$AI$22,MATCH('Total Fuel Prices'!$A$3,'Tax_Share of Price'!$A$2:$A$22,0),MATCH('BFPaT-pretax-electricity'!H$1,'Tax_Share of Price'!$B$1:$AI$1,0)))</f>
        <v>1.3008614736614292E-5</v>
      </c>
      <c r="I9">
        <f>'Total Fuel Prices'!I12*(1-INDEX('Tax_Share of Price'!$B$2:$AI$22,MATCH('Total Fuel Prices'!$A$3,'Tax_Share of Price'!$A$2:$A$22,0),MATCH('BFPaT-pretax-electricity'!I$1,'Tax_Share of Price'!$B$1:$AI$1,0)))</f>
        <v>1.3049824709380758E-5</v>
      </c>
      <c r="J9">
        <f>'Total Fuel Prices'!J12*(1-INDEX('Tax_Share of Price'!$B$2:$AI$22,MATCH('Total Fuel Prices'!$A$3,'Tax_Share of Price'!$A$2:$A$22,0),MATCH('BFPaT-pretax-electricity'!J$1,'Tax_Share of Price'!$B$1:$AI$1,0)))</f>
        <v>1.3249006244418673E-5</v>
      </c>
      <c r="K9">
        <f>'Total Fuel Prices'!K12*(1-INDEX('Tax_Share of Price'!$B$2:$AI$22,MATCH('Total Fuel Prices'!$A$3,'Tax_Share of Price'!$A$2:$A$22,0),MATCH('BFPaT-pretax-electricity'!K$1,'Tax_Share of Price'!$B$1:$AI$1,0)))</f>
        <v>1.3400109477895716E-5</v>
      </c>
      <c r="L9">
        <f>'Total Fuel Prices'!L12*(1-INDEX('Tax_Share of Price'!$B$2:$AI$22,MATCH('Total Fuel Prices'!$A$3,'Tax_Share of Price'!$A$2:$A$22,0),MATCH('BFPaT-pretax-electricity'!L$1,'Tax_Share of Price'!$B$1:$AI$1,0)))</f>
        <v>1.3455056108251003E-5</v>
      </c>
      <c r="M9">
        <f>'Total Fuel Prices'!M12*(1-INDEX('Tax_Share of Price'!$B$2:$AI$22,MATCH('Total Fuel Prices'!$A$3,'Tax_Share of Price'!$A$2:$A$22,0),MATCH('BFPaT-pretax-electricity'!M$1,'Tax_Share of Price'!$B$1:$AI$1,0)))</f>
        <v>1.3400109477895716E-5</v>
      </c>
      <c r="N9">
        <f>'Total Fuel Prices'!N12*(1-INDEX('Tax_Share of Price'!$B$2:$AI$22,MATCH('Total Fuel Prices'!$A$3,'Tax_Share of Price'!$A$2:$A$22,0),MATCH('BFPaT-pretax-electricity'!N$1,'Tax_Share of Price'!$B$1:$AI$1,0)))</f>
        <v>1.3324557861157195E-5</v>
      </c>
      <c r="O9">
        <f>'Total Fuel Prices'!O12*(1-INDEX('Tax_Share of Price'!$B$2:$AI$22,MATCH('Total Fuel Prices'!$A$3,'Tax_Share of Price'!$A$2:$A$22,0),MATCH('BFPaT-pretax-electricity'!O$1,'Tax_Share of Price'!$B$1:$AI$1,0)))</f>
        <v>1.3228401258035443E-5</v>
      </c>
      <c r="P9">
        <f>'Total Fuel Prices'!P12*(1-INDEX('Tax_Share of Price'!$B$2:$AI$22,MATCH('Total Fuel Prices'!$A$3,'Tax_Share of Price'!$A$2:$A$22,0),MATCH('BFPaT-pretax-electricity'!P$1,'Tax_Share of Price'!$B$1:$AI$1,0)))</f>
        <v>1.3152849641296919E-5</v>
      </c>
      <c r="Q9">
        <f>'Total Fuel Prices'!Q12*(1-INDEX('Tax_Share of Price'!$B$2:$AI$22,MATCH('Total Fuel Prices'!$A$3,'Tax_Share of Price'!$A$2:$A$22,0),MATCH('BFPaT-pretax-electricity'!Q$1,'Tax_Share of Price'!$B$1:$AI$1,0)))</f>
        <v>1.3091034682147222E-5</v>
      </c>
      <c r="R9">
        <f>'Total Fuel Prices'!R12*(1-INDEX('Tax_Share of Price'!$B$2:$AI$22,MATCH('Total Fuel Prices'!$A$3,'Tax_Share of Price'!$A$2:$A$22,0),MATCH('BFPaT-pretax-electricity'!R$1,'Tax_Share of Price'!$B$1:$AI$1,0)))</f>
        <v>1.3118507997324867E-5</v>
      </c>
      <c r="S9">
        <f>'Total Fuel Prices'!S12*(1-INDEX('Tax_Share of Price'!$B$2:$AI$22,MATCH('Total Fuel Prices'!$A$3,'Tax_Share of Price'!$A$2:$A$22,0),MATCH('BFPaT-pretax-electricity'!S$1,'Tax_Share of Price'!$B$1:$AI$1,0)))</f>
        <v>1.3118507997324867E-5</v>
      </c>
      <c r="T9">
        <f>'Total Fuel Prices'!T12*(1-INDEX('Tax_Share of Price'!$B$2:$AI$22,MATCH('Total Fuel Prices'!$A$3,'Tax_Share of Price'!$A$2:$A$22,0),MATCH('BFPaT-pretax-electricity'!T$1,'Tax_Share of Price'!$B$1:$AI$1,0)))</f>
        <v>1.3042956380586345E-5</v>
      </c>
      <c r="U9">
        <f>'Total Fuel Prices'!U12*(1-INDEX('Tax_Share of Price'!$B$2:$AI$22,MATCH('Total Fuel Prices'!$A$3,'Tax_Share of Price'!$A$2:$A$22,0),MATCH('BFPaT-pretax-electricity'!U$1,'Tax_Share of Price'!$B$1:$AI$1,0)))</f>
        <v>1.2994878079025472E-5</v>
      </c>
      <c r="V9">
        <f>'Total Fuel Prices'!V12*(1-INDEX('Tax_Share of Price'!$B$2:$AI$22,MATCH('Total Fuel Prices'!$A$3,'Tax_Share of Price'!$A$2:$A$22,0),MATCH('BFPaT-pretax-electricity'!V$1,'Tax_Share of Price'!$B$1:$AI$1,0)))</f>
        <v>1.2960536435053416E-5</v>
      </c>
      <c r="W9">
        <f>'Total Fuel Prices'!W12*(1-INDEX('Tax_Share of Price'!$B$2:$AI$22,MATCH('Total Fuel Prices'!$A$3,'Tax_Share of Price'!$A$2:$A$22,0),MATCH('BFPaT-pretax-electricity'!W$1,'Tax_Share of Price'!$B$1:$AI$1,0)))</f>
        <v>1.2967404763847825E-5</v>
      </c>
      <c r="X9">
        <f>'Total Fuel Prices'!X12*(1-INDEX('Tax_Share of Price'!$B$2:$AI$22,MATCH('Total Fuel Prices'!$A$3,'Tax_Share of Price'!$A$2:$A$22,0),MATCH('BFPaT-pretax-electricity'!X$1,'Tax_Share of Price'!$B$1:$AI$1,0)))</f>
        <v>1.2919326462286948E-5</v>
      </c>
      <c r="Y9">
        <f>'Total Fuel Prices'!Y12*(1-INDEX('Tax_Share of Price'!$B$2:$AI$22,MATCH('Total Fuel Prices'!$A$3,'Tax_Share of Price'!$A$2:$A$22,0),MATCH('BFPaT-pretax-electricity'!Y$1,'Tax_Share of Price'!$B$1:$AI$1,0)))</f>
        <v>1.2850643174342841E-5</v>
      </c>
      <c r="Z9">
        <f>'Total Fuel Prices'!Z12*(1-INDEX('Tax_Share of Price'!$B$2:$AI$22,MATCH('Total Fuel Prices'!$A$3,'Tax_Share of Price'!$A$2:$A$22,0),MATCH('BFPaT-pretax-electricity'!Z$1,'Tax_Share of Price'!$B$1:$AI$1,0)))</f>
        <v>1.2809433201576374E-5</v>
      </c>
      <c r="AA9">
        <f>'Total Fuel Prices'!AA12*(1-INDEX('Tax_Share of Price'!$B$2:$AI$22,MATCH('Total Fuel Prices'!$A$3,'Tax_Share of Price'!$A$2:$A$22,0),MATCH('BFPaT-pretax-electricity'!AA$1,'Tax_Share of Price'!$B$1:$AI$1,0)))</f>
        <v>1.2768223228809908E-5</v>
      </c>
      <c r="AB9">
        <f>'Total Fuel Prices'!AB12*(1-INDEX('Tax_Share of Price'!$B$2:$AI$22,MATCH('Total Fuel Prices'!$A$3,'Tax_Share of Price'!$A$2:$A$22,0),MATCH('BFPaT-pretax-electricity'!AB$1,'Tax_Share of Price'!$B$1:$AI$1,0)))</f>
        <v>1.2733881584837852E-5</v>
      </c>
      <c r="AC9">
        <f>'Total Fuel Prices'!AC12*(1-INDEX('Tax_Share of Price'!$B$2:$AI$22,MATCH('Total Fuel Prices'!$A$3,'Tax_Share of Price'!$A$2:$A$22,0),MATCH('BFPaT-pretax-electricity'!AC$1,'Tax_Share of Price'!$B$1:$AI$1,0)))</f>
        <v>1.2720144927249033E-5</v>
      </c>
      <c r="AD9">
        <f>'Total Fuel Prices'!AD12*(1-INDEX('Tax_Share of Price'!$B$2:$AI$22,MATCH('Total Fuel Prices'!$A$3,'Tax_Share of Price'!$A$2:$A$22,0),MATCH('BFPaT-pretax-electricity'!AD$1,'Tax_Share of Price'!$B$1:$AI$1,0)))</f>
        <v>1.2685803283276977E-5</v>
      </c>
      <c r="AE9">
        <f>'Total Fuel Prices'!AE12*(1-INDEX('Tax_Share of Price'!$B$2:$AI$22,MATCH('Total Fuel Prices'!$A$3,'Tax_Share of Price'!$A$2:$A$22,0),MATCH('BFPaT-pretax-electricity'!AE$1,'Tax_Share of Price'!$B$1:$AI$1,0)))</f>
        <v>1.2658329968099336E-5</v>
      </c>
      <c r="AF9">
        <f t="shared" si="1"/>
        <v>1.2658329968099336E-5</v>
      </c>
      <c r="AG9">
        <f t="shared" si="3"/>
        <v>1.2658329968099336E-5</v>
      </c>
      <c r="AH9">
        <f t="shared" si="3"/>
        <v>1.2658329968099336E-5</v>
      </c>
      <c r="AI9">
        <f t="shared" si="3"/>
        <v>1.2658329968099336E-5</v>
      </c>
      <c r="AJ9">
        <f t="shared" si="3"/>
        <v>1.2658329968099336E-5</v>
      </c>
      <c r="AK9">
        <f t="shared" si="3"/>
        <v>1.2658329968099336E-5</v>
      </c>
      <c r="AL9">
        <f t="shared" si="3"/>
        <v>1.2658329968099336E-5</v>
      </c>
      <c r="AM9">
        <f t="shared" si="3"/>
        <v>1.2658329968099336E-5</v>
      </c>
      <c r="AN9">
        <f t="shared" si="3"/>
        <v>1.2658329968099336E-5</v>
      </c>
      <c r="AO9">
        <f t="shared" si="3"/>
        <v>1.2658329968099336E-5</v>
      </c>
      <c r="AP9">
        <f t="shared" si="3"/>
        <v>1.2658329968099336E-5</v>
      </c>
      <c r="AQ9">
        <f t="shared" si="3"/>
        <v>1.2658329968099336E-5</v>
      </c>
      <c r="AR9">
        <f t="shared" si="3"/>
        <v>1.2658329968099336E-5</v>
      </c>
      <c r="AS9">
        <f t="shared" si="3"/>
        <v>1.2658329968099336E-5</v>
      </c>
      <c r="AT9">
        <f t="shared" si="3"/>
        <v>1.2658329968099336E-5</v>
      </c>
      <c r="AU9">
        <f t="shared" si="3"/>
        <v>1.2658329968099336E-5</v>
      </c>
      <c r="AV9">
        <f t="shared" si="3"/>
        <v>1.2658329968099336E-5</v>
      </c>
      <c r="AW9">
        <f t="shared" si="3"/>
        <v>1.2658329968099336E-5</v>
      </c>
      <c r="AX9">
        <f t="shared" si="3"/>
        <v>1.2658329968099336E-5</v>
      </c>
      <c r="AY9">
        <f t="shared" si="3"/>
        <v>1.2658329968099336E-5</v>
      </c>
      <c r="AZ9">
        <f t="shared" si="3"/>
        <v>1.2658329968099336E-5</v>
      </c>
      <c r="BA9">
        <f t="shared" si="3"/>
        <v>1.2658329968099336E-5</v>
      </c>
      <c r="BB9">
        <f t="shared" si="3"/>
        <v>1.2658329968099336E-5</v>
      </c>
      <c r="BC9">
        <f t="shared" si="3"/>
        <v>1.2658329968099336E-5</v>
      </c>
      <c r="BD9">
        <f t="shared" si="3"/>
        <v>1.2658329968099336E-5</v>
      </c>
      <c r="BE9">
        <f t="shared" si="3"/>
        <v>1.2658329968099336E-5</v>
      </c>
      <c r="BF9">
        <f t="shared" si="3"/>
        <v>1.2658329968099336E-5</v>
      </c>
      <c r="BG9">
        <f t="shared" si="3"/>
        <v>1.2658329968099336E-5</v>
      </c>
      <c r="BH9">
        <f t="shared" si="3"/>
        <v>1.2658329968099336E-5</v>
      </c>
      <c r="BI9">
        <f t="shared" si="3"/>
        <v>1.2658329968099336E-5</v>
      </c>
      <c r="BJ9">
        <f t="shared" si="3"/>
        <v>1.2658329968099336E-5</v>
      </c>
      <c r="BK9">
        <f t="shared" si="3"/>
        <v>1.2658329968099336E-5</v>
      </c>
      <c r="BL9">
        <f t="shared" si="3"/>
        <v>1.2658329968099336E-5</v>
      </c>
      <c r="BM9">
        <f t="shared" si="3"/>
        <v>1.2658329968099336E-5</v>
      </c>
      <c r="BN9">
        <f t="shared" si="3"/>
        <v>1.2658329968099336E-5</v>
      </c>
      <c r="BO9">
        <f t="shared" si="3"/>
        <v>1.2658329968099336E-5</v>
      </c>
      <c r="BP9">
        <f t="shared" si="3"/>
        <v>1.2658329968099336E-5</v>
      </c>
      <c r="BQ9">
        <f t="shared" si="3"/>
        <v>1.2658329968099336E-5</v>
      </c>
      <c r="BR9">
        <f t="shared" si="3"/>
        <v>1.2658329968099336E-5</v>
      </c>
      <c r="BS9">
        <f t="shared" si="3"/>
        <v>1.2658329968099336E-5</v>
      </c>
      <c r="BT9">
        <f t="shared" si="3"/>
        <v>1.2658329968099336E-5</v>
      </c>
      <c r="BU9">
        <f t="shared" si="3"/>
        <v>1.2658329968099336E-5</v>
      </c>
      <c r="BV9">
        <f t="shared" si="3"/>
        <v>1.2658329968099336E-5</v>
      </c>
      <c r="BW9">
        <f t="shared" si="3"/>
        <v>1.2658329968099336E-5</v>
      </c>
      <c r="BX9">
        <f t="shared" si="3"/>
        <v>1.2658329968099336E-5</v>
      </c>
      <c r="BY9">
        <f t="shared" si="3"/>
        <v>1.2658329968099336E-5</v>
      </c>
      <c r="BZ9">
        <f t="shared" si="3"/>
        <v>1.2658329968099336E-5</v>
      </c>
      <c r="CA9">
        <f t="shared" si="3"/>
        <v>1.2658329968099336E-5</v>
      </c>
      <c r="CB9">
        <f t="shared" si="3"/>
        <v>1.2658329968099336E-5</v>
      </c>
      <c r="CC9">
        <f t="shared" si="3"/>
        <v>1.2658329968099336E-5</v>
      </c>
    </row>
    <row r="11" spans="1:81">
      <c r="D11" s="3"/>
    </row>
  </sheetData>
  <pageMargins left="0.7" right="0.7" top="0.75" bottom="0.75" header="0.3" footer="0.3"/>
  <pageSetup orientation="portrait"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tabColor rgb="FF002060"/>
  </sheetPr>
  <dimension ref="A1:CC9"/>
  <sheetViews>
    <sheetView topLeftCell="AB1" workbookViewId="0">
      <selection activeCell="AF4" sqref="AF4"/>
    </sheetView>
  </sheetViews>
  <sheetFormatPr defaultColWidth="9.140625" defaultRowHeight="15"/>
  <cols>
    <col min="1" max="1" width="41.42578125" customWidth="1"/>
    <col min="2" max="2" width="8.7109375" customWidth="1"/>
    <col min="3" max="3" width="8" customWidth="1"/>
    <col min="4" max="27" width="10" customWidth="1"/>
  </cols>
  <sheetData>
    <row r="1" spans="1:81">
      <c r="A1" s="1" t="s">
        <v>1420</v>
      </c>
      <c r="B1" s="1">
        <v>2021</v>
      </c>
      <c r="C1" s="1">
        <v>2022</v>
      </c>
      <c r="D1" s="1">
        <v>2023</v>
      </c>
      <c r="E1" s="1">
        <v>2024</v>
      </c>
      <c r="F1" s="1">
        <v>2025</v>
      </c>
      <c r="G1" s="1">
        <v>2026</v>
      </c>
      <c r="H1" s="1">
        <v>2027</v>
      </c>
      <c r="I1" s="1">
        <v>2028</v>
      </c>
      <c r="J1" s="1">
        <v>2029</v>
      </c>
      <c r="K1" s="1">
        <v>2030</v>
      </c>
      <c r="L1" s="1">
        <v>2031</v>
      </c>
      <c r="M1" s="1">
        <v>2032</v>
      </c>
      <c r="N1" s="1">
        <v>2033</v>
      </c>
      <c r="O1" s="1">
        <v>2034</v>
      </c>
      <c r="P1" s="1">
        <v>2035</v>
      </c>
      <c r="Q1" s="1">
        <v>2036</v>
      </c>
      <c r="R1" s="1">
        <v>2037</v>
      </c>
      <c r="S1" s="1">
        <v>2038</v>
      </c>
      <c r="T1" s="1">
        <v>2039</v>
      </c>
      <c r="U1" s="1">
        <v>2040</v>
      </c>
      <c r="V1" s="1">
        <v>2041</v>
      </c>
      <c r="W1" s="1">
        <v>2042</v>
      </c>
      <c r="X1" s="1">
        <v>2043</v>
      </c>
      <c r="Y1" s="1">
        <v>2044</v>
      </c>
      <c r="Z1" s="1">
        <v>2045</v>
      </c>
      <c r="AA1" s="1">
        <v>2046</v>
      </c>
      <c r="AB1" s="1">
        <v>2047</v>
      </c>
      <c r="AC1" s="1">
        <v>2048</v>
      </c>
      <c r="AD1" s="1">
        <v>2049</v>
      </c>
      <c r="AE1" s="1">
        <v>2050</v>
      </c>
      <c r="AF1" s="1">
        <v>2051</v>
      </c>
      <c r="AG1" s="1">
        <v>2052</v>
      </c>
      <c r="AH1" s="1">
        <v>2053</v>
      </c>
      <c r="AI1" s="1">
        <v>2054</v>
      </c>
      <c r="AJ1" s="1">
        <v>2055</v>
      </c>
      <c r="AK1" s="1">
        <v>2056</v>
      </c>
      <c r="AL1" s="1">
        <v>2057</v>
      </c>
      <c r="AM1" s="1">
        <v>2058</v>
      </c>
      <c r="AN1" s="1">
        <v>2059</v>
      </c>
      <c r="AO1" s="1">
        <v>2060</v>
      </c>
      <c r="AP1" s="1">
        <v>2061</v>
      </c>
      <c r="AQ1" s="1">
        <v>2062</v>
      </c>
      <c r="AR1" s="1">
        <v>2063</v>
      </c>
      <c r="AS1" s="1">
        <v>2064</v>
      </c>
      <c r="AT1" s="1">
        <v>2065</v>
      </c>
      <c r="AU1" s="1">
        <v>2066</v>
      </c>
      <c r="AV1" s="1">
        <v>2067</v>
      </c>
      <c r="AW1" s="1">
        <v>2068</v>
      </c>
      <c r="AX1" s="1">
        <v>2069</v>
      </c>
      <c r="AY1" s="1">
        <v>2070</v>
      </c>
      <c r="AZ1" s="1">
        <v>2071</v>
      </c>
      <c r="BA1" s="1">
        <v>2072</v>
      </c>
      <c r="BB1" s="1">
        <v>2073</v>
      </c>
      <c r="BC1" s="1">
        <v>2074</v>
      </c>
      <c r="BD1" s="1">
        <v>2075</v>
      </c>
      <c r="BE1" s="1">
        <v>2076</v>
      </c>
      <c r="BF1" s="1">
        <v>2077</v>
      </c>
      <c r="BG1" s="1">
        <v>2078</v>
      </c>
      <c r="BH1" s="1">
        <v>2079</v>
      </c>
      <c r="BI1" s="1">
        <v>2080</v>
      </c>
      <c r="BJ1" s="1">
        <v>2081</v>
      </c>
      <c r="BK1" s="1">
        <v>2082</v>
      </c>
      <c r="BL1" s="1">
        <v>2083</v>
      </c>
      <c r="BM1" s="1">
        <v>2084</v>
      </c>
      <c r="BN1" s="1">
        <v>2085</v>
      </c>
      <c r="BO1" s="1">
        <v>2086</v>
      </c>
      <c r="BP1" s="1">
        <v>2087</v>
      </c>
      <c r="BQ1" s="1">
        <v>2088</v>
      </c>
      <c r="BR1" s="1">
        <v>2089</v>
      </c>
      <c r="BS1" s="1">
        <v>2090</v>
      </c>
      <c r="BT1" s="1">
        <v>2091</v>
      </c>
      <c r="BU1" s="1">
        <v>2092</v>
      </c>
      <c r="BV1" s="1">
        <v>2093</v>
      </c>
      <c r="BW1" s="1">
        <v>2094</v>
      </c>
      <c r="BX1" s="1">
        <v>2095</v>
      </c>
      <c r="BY1" s="1">
        <v>2096</v>
      </c>
      <c r="BZ1" s="1">
        <v>2097</v>
      </c>
      <c r="CA1" s="1">
        <v>2098</v>
      </c>
      <c r="CB1" s="1">
        <v>2099</v>
      </c>
      <c r="CC1" s="1">
        <v>2100</v>
      </c>
    </row>
    <row r="2" spans="1:81">
      <c r="A2" s="1" t="s">
        <v>1421</v>
      </c>
      <c r="B2">
        <f>'Total Fuel Prices'!B16*(1-INDEX(Tax_share,MATCH('Total Fuel Prices'!$A$14,tax_fuel_labels,0),MATCH(B$1,'Tax_Share of Price'!$B$1:$AI$1,0)))</f>
        <v>0</v>
      </c>
      <c r="C2">
        <f>'Total Fuel Prices'!C16*(1-INDEX(Tax_share,MATCH('Total Fuel Prices'!$A$14,tax_fuel_labels,0),MATCH(C$1,'Tax_Share of Price'!$B$1:$AI$1,0)))</f>
        <v>0</v>
      </c>
      <c r="D2">
        <f>'Total Fuel Prices'!D16*(1-INDEX(Tax_share,MATCH('Total Fuel Prices'!$A$14,tax_fuel_labels,0),MATCH(D$1,'Tax_Share of Price'!$B$1:$AI$1,0)))</f>
        <v>0</v>
      </c>
      <c r="E2">
        <f>'Total Fuel Prices'!E16*(1-INDEX(Tax_share,MATCH('Total Fuel Prices'!$A$14,tax_fuel_labels,0),MATCH(E$1,'Tax_Share of Price'!$B$1:$AI$1,0)))</f>
        <v>0</v>
      </c>
      <c r="F2">
        <f>'Total Fuel Prices'!F16*(1-INDEX(Tax_share,MATCH('Total Fuel Prices'!$A$14,tax_fuel_labels,0),MATCH(F$1,'Tax_Share of Price'!$B$1:$AI$1,0)))</f>
        <v>0</v>
      </c>
      <c r="G2">
        <f>'Total Fuel Prices'!G16*(1-INDEX(Tax_share,MATCH('Total Fuel Prices'!$A$14,tax_fuel_labels,0),MATCH(G$1,'Tax_Share of Price'!$B$1:$AI$1,0)))</f>
        <v>0</v>
      </c>
      <c r="H2">
        <f>'Total Fuel Prices'!H16*(1-INDEX(Tax_share,MATCH('Total Fuel Prices'!$A$14,tax_fuel_labels,0),MATCH(H$1,'Tax_Share of Price'!$B$1:$AI$1,0)))</f>
        <v>0</v>
      </c>
      <c r="I2">
        <f>'Total Fuel Prices'!I16*(1-INDEX(Tax_share,MATCH('Total Fuel Prices'!$A$14,tax_fuel_labels,0),MATCH(I$1,'Tax_Share of Price'!$B$1:$AI$1,0)))</f>
        <v>0</v>
      </c>
      <c r="J2">
        <f>'Total Fuel Prices'!J16*(1-INDEX(Tax_share,MATCH('Total Fuel Prices'!$A$14,tax_fuel_labels,0),MATCH(J$1,'Tax_Share of Price'!$B$1:$AI$1,0)))</f>
        <v>0</v>
      </c>
      <c r="K2">
        <f>'Total Fuel Prices'!K16*(1-INDEX(Tax_share,MATCH('Total Fuel Prices'!$A$14,tax_fuel_labels,0),MATCH(K$1,'Tax_Share of Price'!$B$1:$AI$1,0)))</f>
        <v>0</v>
      </c>
      <c r="L2">
        <f>'Total Fuel Prices'!L16*(1-INDEX(Tax_share,MATCH('Total Fuel Prices'!$A$14,tax_fuel_labels,0),MATCH(L$1,'Tax_Share of Price'!$B$1:$AI$1,0)))</f>
        <v>0</v>
      </c>
      <c r="M2">
        <f>'Total Fuel Prices'!M16*(1-INDEX(Tax_share,MATCH('Total Fuel Prices'!$A$14,tax_fuel_labels,0),MATCH(M$1,'Tax_Share of Price'!$B$1:$AI$1,0)))</f>
        <v>0</v>
      </c>
      <c r="N2">
        <f>'Total Fuel Prices'!N16*(1-INDEX(Tax_share,MATCH('Total Fuel Prices'!$A$14,tax_fuel_labels,0),MATCH(N$1,'Tax_Share of Price'!$B$1:$AI$1,0)))</f>
        <v>0</v>
      </c>
      <c r="O2">
        <f>'Total Fuel Prices'!O16*(1-INDEX(Tax_share,MATCH('Total Fuel Prices'!$A$14,tax_fuel_labels,0),MATCH(O$1,'Tax_Share of Price'!$B$1:$AI$1,0)))</f>
        <v>0</v>
      </c>
      <c r="P2">
        <f>'Total Fuel Prices'!P16*(1-INDEX(Tax_share,MATCH('Total Fuel Prices'!$A$14,tax_fuel_labels,0),MATCH(P$1,'Tax_Share of Price'!$B$1:$AI$1,0)))</f>
        <v>0</v>
      </c>
      <c r="Q2">
        <f>'Total Fuel Prices'!Q16*(1-INDEX(Tax_share,MATCH('Total Fuel Prices'!$A$14,tax_fuel_labels,0),MATCH(Q$1,'Tax_Share of Price'!$B$1:$AI$1,0)))</f>
        <v>0</v>
      </c>
      <c r="R2">
        <f>'Total Fuel Prices'!R16*(1-INDEX(Tax_share,MATCH('Total Fuel Prices'!$A$14,tax_fuel_labels,0),MATCH(R$1,'Tax_Share of Price'!$B$1:$AI$1,0)))</f>
        <v>0</v>
      </c>
      <c r="S2">
        <f>'Total Fuel Prices'!S16*(1-INDEX(Tax_share,MATCH('Total Fuel Prices'!$A$14,tax_fuel_labels,0),MATCH(S$1,'Tax_Share of Price'!$B$1:$AI$1,0)))</f>
        <v>0</v>
      </c>
      <c r="T2">
        <f>'Total Fuel Prices'!T16*(1-INDEX(Tax_share,MATCH('Total Fuel Prices'!$A$14,tax_fuel_labels,0),MATCH(T$1,'Tax_Share of Price'!$B$1:$AI$1,0)))</f>
        <v>0</v>
      </c>
      <c r="U2">
        <f>'Total Fuel Prices'!U16*(1-INDEX(Tax_share,MATCH('Total Fuel Prices'!$A$14,tax_fuel_labels,0),MATCH(U$1,'Tax_Share of Price'!$B$1:$AI$1,0)))</f>
        <v>0</v>
      </c>
      <c r="V2">
        <f>'Total Fuel Prices'!V16*(1-INDEX(Tax_share,MATCH('Total Fuel Prices'!$A$14,tax_fuel_labels,0),MATCH(V$1,'Tax_Share of Price'!$B$1:$AI$1,0)))</f>
        <v>0</v>
      </c>
      <c r="W2">
        <f>'Total Fuel Prices'!W16*(1-INDEX(Tax_share,MATCH('Total Fuel Prices'!$A$14,tax_fuel_labels,0),MATCH(W$1,'Tax_Share of Price'!$B$1:$AI$1,0)))</f>
        <v>0</v>
      </c>
      <c r="X2">
        <f>'Total Fuel Prices'!X16*(1-INDEX(Tax_share,MATCH('Total Fuel Prices'!$A$14,tax_fuel_labels,0),MATCH(X$1,'Tax_Share of Price'!$B$1:$AI$1,0)))</f>
        <v>0</v>
      </c>
      <c r="Y2">
        <f>'Total Fuel Prices'!Y16*(1-INDEX(Tax_share,MATCH('Total Fuel Prices'!$A$14,tax_fuel_labels,0),MATCH(Y$1,'Tax_Share of Price'!$B$1:$AI$1,0)))</f>
        <v>0</v>
      </c>
      <c r="Z2">
        <f>'Total Fuel Prices'!Z16*(1-INDEX(Tax_share,MATCH('Total Fuel Prices'!$A$14,tax_fuel_labels,0),MATCH(Z$1,'Tax_Share of Price'!$B$1:$AI$1,0)))</f>
        <v>0</v>
      </c>
      <c r="AA2">
        <f>'Total Fuel Prices'!AA16*(1-INDEX(Tax_share,MATCH('Total Fuel Prices'!$A$14,tax_fuel_labels,0),MATCH(AA$1,'Tax_Share of Price'!$B$1:$AI$1,0)))</f>
        <v>0</v>
      </c>
      <c r="AB2">
        <f>'Total Fuel Prices'!AB16*(1-INDEX(Tax_share,MATCH('Total Fuel Prices'!$A$14,tax_fuel_labels,0),MATCH(AB$1,'Tax_Share of Price'!$B$1:$AI$1,0)))</f>
        <v>0</v>
      </c>
      <c r="AC2">
        <f>'Total Fuel Prices'!AC16*(1-INDEX(Tax_share,MATCH('Total Fuel Prices'!$A$14,tax_fuel_labels,0),MATCH(AC$1,'Tax_Share of Price'!$B$1:$AI$1,0)))</f>
        <v>0</v>
      </c>
      <c r="AD2">
        <f>'Total Fuel Prices'!AD16*(1-INDEX(Tax_share,MATCH('Total Fuel Prices'!$A$14,tax_fuel_labels,0),MATCH(AD$1,'Tax_Share of Price'!$B$1:$AI$1,0)))</f>
        <v>0</v>
      </c>
      <c r="AE2">
        <f>'Total Fuel Prices'!AE16*(1-INDEX(Tax_share,MATCH('Total Fuel Prices'!$A$14,tax_fuel_labels,0),MATCH(AE$1,'Tax_Share of Price'!$B$1:$AI$1,0)))</f>
        <v>0</v>
      </c>
      <c r="AF2">
        <f>$AE2</f>
        <v>0</v>
      </c>
      <c r="AG2">
        <f t="shared" ref="AG2:CC7" si="0">$AE2</f>
        <v>0</v>
      </c>
      <c r="AH2">
        <f t="shared" si="0"/>
        <v>0</v>
      </c>
      <c r="AI2">
        <f t="shared" si="0"/>
        <v>0</v>
      </c>
      <c r="AJ2">
        <f t="shared" si="0"/>
        <v>0</v>
      </c>
      <c r="AK2">
        <f t="shared" si="0"/>
        <v>0</v>
      </c>
      <c r="AL2">
        <f t="shared" si="0"/>
        <v>0</v>
      </c>
      <c r="AM2">
        <f t="shared" si="0"/>
        <v>0</v>
      </c>
      <c r="AN2">
        <f t="shared" si="0"/>
        <v>0</v>
      </c>
      <c r="AO2">
        <f t="shared" si="0"/>
        <v>0</v>
      </c>
      <c r="AP2">
        <f t="shared" si="0"/>
        <v>0</v>
      </c>
      <c r="AQ2">
        <f t="shared" si="0"/>
        <v>0</v>
      </c>
      <c r="AR2">
        <f t="shared" si="0"/>
        <v>0</v>
      </c>
      <c r="AS2">
        <f t="shared" si="0"/>
        <v>0</v>
      </c>
      <c r="AT2">
        <f t="shared" si="0"/>
        <v>0</v>
      </c>
      <c r="AU2">
        <f t="shared" si="0"/>
        <v>0</v>
      </c>
      <c r="AV2">
        <f t="shared" si="0"/>
        <v>0</v>
      </c>
      <c r="AW2">
        <f t="shared" si="0"/>
        <v>0</v>
      </c>
      <c r="AX2">
        <f t="shared" si="0"/>
        <v>0</v>
      </c>
      <c r="AY2">
        <f t="shared" si="0"/>
        <v>0</v>
      </c>
      <c r="AZ2">
        <f t="shared" si="0"/>
        <v>0</v>
      </c>
      <c r="BA2">
        <f t="shared" si="0"/>
        <v>0</v>
      </c>
      <c r="BB2">
        <f t="shared" si="0"/>
        <v>0</v>
      </c>
      <c r="BC2">
        <f t="shared" si="0"/>
        <v>0</v>
      </c>
      <c r="BD2">
        <f t="shared" si="0"/>
        <v>0</v>
      </c>
      <c r="BE2">
        <f t="shared" si="0"/>
        <v>0</v>
      </c>
      <c r="BF2">
        <f t="shared" si="0"/>
        <v>0</v>
      </c>
      <c r="BG2">
        <f t="shared" si="0"/>
        <v>0</v>
      </c>
      <c r="BH2">
        <f t="shared" si="0"/>
        <v>0</v>
      </c>
      <c r="BI2">
        <f t="shared" si="0"/>
        <v>0</v>
      </c>
      <c r="BJ2">
        <f t="shared" si="0"/>
        <v>0</v>
      </c>
      <c r="BK2">
        <f t="shared" si="0"/>
        <v>0</v>
      </c>
      <c r="BL2">
        <f t="shared" si="0"/>
        <v>0</v>
      </c>
      <c r="BM2">
        <f t="shared" si="0"/>
        <v>0</v>
      </c>
      <c r="BN2">
        <f t="shared" si="0"/>
        <v>0</v>
      </c>
      <c r="BO2">
        <f t="shared" si="0"/>
        <v>0</v>
      </c>
      <c r="BP2">
        <f t="shared" si="0"/>
        <v>0</v>
      </c>
      <c r="BQ2">
        <f t="shared" si="0"/>
        <v>0</v>
      </c>
      <c r="BR2">
        <f t="shared" si="0"/>
        <v>0</v>
      </c>
      <c r="BS2">
        <f t="shared" si="0"/>
        <v>0</v>
      </c>
      <c r="BT2">
        <f t="shared" si="0"/>
        <v>0</v>
      </c>
      <c r="BU2">
        <f t="shared" si="0"/>
        <v>0</v>
      </c>
      <c r="BV2">
        <f t="shared" si="0"/>
        <v>0</v>
      </c>
      <c r="BW2">
        <f t="shared" si="0"/>
        <v>0</v>
      </c>
      <c r="BX2">
        <f t="shared" si="0"/>
        <v>0</v>
      </c>
      <c r="BY2">
        <f t="shared" si="0"/>
        <v>0</v>
      </c>
      <c r="BZ2">
        <f t="shared" si="0"/>
        <v>0</v>
      </c>
      <c r="CA2">
        <f t="shared" si="0"/>
        <v>0</v>
      </c>
      <c r="CB2">
        <f t="shared" si="0"/>
        <v>0</v>
      </c>
      <c r="CC2">
        <f t="shared" si="0"/>
        <v>0</v>
      </c>
    </row>
    <row r="3" spans="1:81">
      <c r="A3" s="1" t="s">
        <v>1422</v>
      </c>
      <c r="B3">
        <f>'Total Fuel Prices'!B17*(1-INDEX(Tax_share,MATCH('Total Fuel Prices'!$A$14,tax_fuel_labels,0),MATCH(B$1,'Tax_Share of Price'!$B$1:$AI$1,0)))</f>
        <v>1.5268672590616609E-6</v>
      </c>
      <c r="C3">
        <f>'Total Fuel Prices'!C17*(1-INDEX(Tax_share,MATCH('Total Fuel Prices'!$A$14,tax_fuel_labels,0),MATCH(C$1,'Tax_Share of Price'!$B$1:$AI$1,0)))</f>
        <v>1.5268672590616609E-6</v>
      </c>
      <c r="D3">
        <f>'Total Fuel Prices'!D17*(1-INDEX(Tax_share,MATCH('Total Fuel Prices'!$A$14,tax_fuel_labels,0),MATCH(D$1,'Tax_Share of Price'!$B$1:$AI$1,0)))</f>
        <v>1.5194552820759244E-6</v>
      </c>
      <c r="E3">
        <f>'Total Fuel Prices'!E17*(1-INDEX(Tax_share,MATCH('Total Fuel Prices'!$A$14,tax_fuel_labels,0),MATCH(E$1,'Tax_Share of Price'!$B$1:$AI$1,0)))</f>
        <v>1.5268672590616609E-6</v>
      </c>
      <c r="F3">
        <f>'Total Fuel Prices'!F17*(1-INDEX(Tax_share,MATCH('Total Fuel Prices'!$A$14,tax_fuel_labels,0),MATCH(F$1,'Tax_Share of Price'!$B$1:$AI$1,0)))</f>
        <v>1.504631328104452E-6</v>
      </c>
      <c r="G3">
        <f>'Total Fuel Prices'!G17*(1-INDEX(Tax_share,MATCH('Total Fuel Prices'!$A$14,tax_fuel_labels,0),MATCH(G$1,'Tax_Share of Price'!$B$1:$AI$1,0)))</f>
        <v>1.4823953971472437E-6</v>
      </c>
      <c r="H3">
        <f>'Total Fuel Prices'!H17*(1-INDEX(Tax_share,MATCH('Total Fuel Prices'!$A$14,tax_fuel_labels,0),MATCH(H$1,'Tax_Share of Price'!$B$1:$AI$1,0)))</f>
        <v>1.467571443175771E-6</v>
      </c>
      <c r="I3">
        <f>'Total Fuel Prices'!I17*(1-INDEX(Tax_share,MATCH('Total Fuel Prices'!$A$14,tax_fuel_labels,0),MATCH(I$1,'Tax_Share of Price'!$B$1:$AI$1,0)))</f>
        <v>1.4601594661900347E-6</v>
      </c>
      <c r="J3">
        <f>'Total Fuel Prices'!J17*(1-INDEX(Tax_share,MATCH('Total Fuel Prices'!$A$14,tax_fuel_labels,0),MATCH(J$1,'Tax_Share of Price'!$B$1:$AI$1,0)))</f>
        <v>1.4453355122185623E-6</v>
      </c>
      <c r="K3">
        <f>'Total Fuel Prices'!K17*(1-INDEX(Tax_share,MATCH('Total Fuel Prices'!$A$14,tax_fuel_labels,0),MATCH(K$1,'Tax_Share of Price'!$B$1:$AI$1,0)))</f>
        <v>1.4527474892042985E-6</v>
      </c>
      <c r="L3">
        <f>'Total Fuel Prices'!L17*(1-INDEX(Tax_share,MATCH('Total Fuel Prices'!$A$14,tax_fuel_labels,0),MATCH(L$1,'Tax_Share of Price'!$B$1:$AI$1,0)))</f>
        <v>1.4601594661900347E-6</v>
      </c>
      <c r="M3">
        <f>'Total Fuel Prices'!M17*(1-INDEX(Tax_share,MATCH('Total Fuel Prices'!$A$14,tax_fuel_labels,0),MATCH(M$1,'Tax_Share of Price'!$B$1:$AI$1,0)))</f>
        <v>1.4527474892042985E-6</v>
      </c>
      <c r="N3">
        <f>'Total Fuel Prices'!N17*(1-INDEX(Tax_share,MATCH('Total Fuel Prices'!$A$14,tax_fuel_labels,0),MATCH(N$1,'Tax_Share of Price'!$B$1:$AI$1,0)))</f>
        <v>1.4527474892042985E-6</v>
      </c>
      <c r="O3">
        <f>'Total Fuel Prices'!O17*(1-INDEX(Tax_share,MATCH('Total Fuel Prices'!$A$14,tax_fuel_labels,0),MATCH(O$1,'Tax_Share of Price'!$B$1:$AI$1,0)))</f>
        <v>1.4527474892042985E-6</v>
      </c>
      <c r="P3">
        <f>'Total Fuel Prices'!P17*(1-INDEX(Tax_share,MATCH('Total Fuel Prices'!$A$14,tax_fuel_labels,0),MATCH(P$1,'Tax_Share of Price'!$B$1:$AI$1,0)))</f>
        <v>1.4453355122185623E-6</v>
      </c>
      <c r="Q3">
        <f>'Total Fuel Prices'!Q17*(1-INDEX(Tax_share,MATCH('Total Fuel Prices'!$A$14,tax_fuel_labels,0),MATCH(Q$1,'Tax_Share of Price'!$B$1:$AI$1,0)))</f>
        <v>1.4453355122185623E-6</v>
      </c>
      <c r="R3">
        <f>'Total Fuel Prices'!R17*(1-INDEX(Tax_share,MATCH('Total Fuel Prices'!$A$14,tax_fuel_labels,0),MATCH(R$1,'Tax_Share of Price'!$B$1:$AI$1,0)))</f>
        <v>1.4527474892042985E-6</v>
      </c>
      <c r="S3">
        <f>'Total Fuel Prices'!S17*(1-INDEX(Tax_share,MATCH('Total Fuel Prices'!$A$14,tax_fuel_labels,0),MATCH(S$1,'Tax_Share of Price'!$B$1:$AI$1,0)))</f>
        <v>1.4527474892042985E-6</v>
      </c>
      <c r="T3">
        <f>'Total Fuel Prices'!T17*(1-INDEX(Tax_share,MATCH('Total Fuel Prices'!$A$14,tax_fuel_labels,0),MATCH(T$1,'Tax_Share of Price'!$B$1:$AI$1,0)))</f>
        <v>1.4453355122185623E-6</v>
      </c>
      <c r="U3">
        <f>'Total Fuel Prices'!U17*(1-INDEX(Tax_share,MATCH('Total Fuel Prices'!$A$14,tax_fuel_labels,0),MATCH(U$1,'Tax_Share of Price'!$B$1:$AI$1,0)))</f>
        <v>1.4453355122185623E-6</v>
      </c>
      <c r="V3">
        <f>'Total Fuel Prices'!V17*(1-INDEX(Tax_share,MATCH('Total Fuel Prices'!$A$14,tax_fuel_labels,0),MATCH(V$1,'Tax_Share of Price'!$B$1:$AI$1,0)))</f>
        <v>1.4527474892042985E-6</v>
      </c>
      <c r="W3">
        <f>'Total Fuel Prices'!W17*(1-INDEX(Tax_share,MATCH('Total Fuel Prices'!$A$14,tax_fuel_labels,0),MATCH(W$1,'Tax_Share of Price'!$B$1:$AI$1,0)))</f>
        <v>1.4527474892042985E-6</v>
      </c>
      <c r="X3">
        <f>'Total Fuel Prices'!X17*(1-INDEX(Tax_share,MATCH('Total Fuel Prices'!$A$14,tax_fuel_labels,0),MATCH(X$1,'Tax_Share of Price'!$B$1:$AI$1,0)))</f>
        <v>1.4453355122185623E-6</v>
      </c>
      <c r="Y3">
        <f>'Total Fuel Prices'!Y17*(1-INDEX(Tax_share,MATCH('Total Fuel Prices'!$A$14,tax_fuel_labels,0),MATCH(Y$1,'Tax_Share of Price'!$B$1:$AI$1,0)))</f>
        <v>1.4453355122185623E-6</v>
      </c>
      <c r="Z3" s="7">
        <f>'Total Fuel Prices'!Z17*(1-INDEX(Tax_share,MATCH('Total Fuel Prices'!$A$14,tax_fuel_labels,0),MATCH(Z$1,'Tax_Share of Price'!$B$1:$AI$1,0)))</f>
        <v>1.4453355122185623E-6</v>
      </c>
      <c r="AA3">
        <f>'Total Fuel Prices'!AA17*(1-INDEX(Tax_share,MATCH('Total Fuel Prices'!$A$14,tax_fuel_labels,0),MATCH(AA$1,'Tax_Share of Price'!$B$1:$AI$1,0)))</f>
        <v>1.4453355122185623E-6</v>
      </c>
      <c r="AB3">
        <f>'Total Fuel Prices'!AB17*(1-INDEX(Tax_share,MATCH('Total Fuel Prices'!$A$14,tax_fuel_labels,0),MATCH(AB$1,'Tax_Share of Price'!$B$1:$AI$1,0)))</f>
        <v>1.4453355122185623E-6</v>
      </c>
      <c r="AC3">
        <f>'Total Fuel Prices'!AC17*(1-INDEX(Tax_share,MATCH('Total Fuel Prices'!$A$14,tax_fuel_labels,0),MATCH(AC$1,'Tax_Share of Price'!$B$1:$AI$1,0)))</f>
        <v>1.4453355122185623E-6</v>
      </c>
      <c r="AD3">
        <f>'Total Fuel Prices'!AD17*(1-INDEX(Tax_share,MATCH('Total Fuel Prices'!$A$14,tax_fuel_labels,0),MATCH(AD$1,'Tax_Share of Price'!$B$1:$AI$1,0)))</f>
        <v>1.4453355122185623E-6</v>
      </c>
      <c r="AE3">
        <f>'Total Fuel Prices'!AE17*(1-INDEX(Tax_share,MATCH('Total Fuel Prices'!$A$14,tax_fuel_labels,0),MATCH(AE$1,'Tax_Share of Price'!$B$1:$AI$1,0)))</f>
        <v>1.4453355122185623E-6</v>
      </c>
      <c r="AF3">
        <f>$AE3</f>
        <v>1.4453355122185623E-6</v>
      </c>
      <c r="AG3">
        <f t="shared" ref="AF3:AU9" si="1">$AE3</f>
        <v>1.4453355122185623E-6</v>
      </c>
      <c r="AH3">
        <f t="shared" si="1"/>
        <v>1.4453355122185623E-6</v>
      </c>
      <c r="AI3">
        <f t="shared" si="1"/>
        <v>1.4453355122185623E-6</v>
      </c>
      <c r="AJ3">
        <f t="shared" si="1"/>
        <v>1.4453355122185623E-6</v>
      </c>
      <c r="AK3">
        <f t="shared" si="1"/>
        <v>1.4453355122185623E-6</v>
      </c>
      <c r="AL3">
        <f t="shared" si="1"/>
        <v>1.4453355122185623E-6</v>
      </c>
      <c r="AM3">
        <f t="shared" si="1"/>
        <v>1.4453355122185623E-6</v>
      </c>
      <c r="AN3">
        <f t="shared" si="1"/>
        <v>1.4453355122185623E-6</v>
      </c>
      <c r="AO3">
        <f t="shared" si="1"/>
        <v>1.4453355122185623E-6</v>
      </c>
      <c r="AP3">
        <f t="shared" si="1"/>
        <v>1.4453355122185623E-6</v>
      </c>
      <c r="AQ3">
        <f t="shared" si="1"/>
        <v>1.4453355122185623E-6</v>
      </c>
      <c r="AR3">
        <f t="shared" si="1"/>
        <v>1.4453355122185623E-6</v>
      </c>
      <c r="AS3">
        <f t="shared" si="1"/>
        <v>1.4453355122185623E-6</v>
      </c>
      <c r="AT3">
        <f t="shared" si="1"/>
        <v>1.4453355122185623E-6</v>
      </c>
      <c r="AU3">
        <f t="shared" si="1"/>
        <v>1.4453355122185623E-6</v>
      </c>
      <c r="AV3">
        <f t="shared" si="0"/>
        <v>1.4453355122185623E-6</v>
      </c>
      <c r="AW3">
        <f t="shared" si="0"/>
        <v>1.4453355122185623E-6</v>
      </c>
      <c r="AX3">
        <f t="shared" si="0"/>
        <v>1.4453355122185623E-6</v>
      </c>
      <c r="AY3">
        <f t="shared" si="0"/>
        <v>1.4453355122185623E-6</v>
      </c>
      <c r="AZ3">
        <f t="shared" si="0"/>
        <v>1.4453355122185623E-6</v>
      </c>
      <c r="BA3">
        <f t="shared" si="0"/>
        <v>1.4453355122185623E-6</v>
      </c>
      <c r="BB3">
        <f t="shared" si="0"/>
        <v>1.4453355122185623E-6</v>
      </c>
      <c r="BC3">
        <f t="shared" si="0"/>
        <v>1.4453355122185623E-6</v>
      </c>
      <c r="BD3">
        <f t="shared" si="0"/>
        <v>1.4453355122185623E-6</v>
      </c>
      <c r="BE3">
        <f t="shared" si="0"/>
        <v>1.4453355122185623E-6</v>
      </c>
      <c r="BF3">
        <f t="shared" si="0"/>
        <v>1.4453355122185623E-6</v>
      </c>
      <c r="BG3">
        <f t="shared" si="0"/>
        <v>1.4453355122185623E-6</v>
      </c>
      <c r="BH3">
        <f t="shared" si="0"/>
        <v>1.4453355122185623E-6</v>
      </c>
      <c r="BI3">
        <f t="shared" si="0"/>
        <v>1.4453355122185623E-6</v>
      </c>
      <c r="BJ3">
        <f t="shared" si="0"/>
        <v>1.4453355122185623E-6</v>
      </c>
      <c r="BK3">
        <f t="shared" si="0"/>
        <v>1.4453355122185623E-6</v>
      </c>
      <c r="BL3">
        <f t="shared" si="0"/>
        <v>1.4453355122185623E-6</v>
      </c>
      <c r="BM3">
        <f t="shared" si="0"/>
        <v>1.4453355122185623E-6</v>
      </c>
      <c r="BN3">
        <f t="shared" si="0"/>
        <v>1.4453355122185623E-6</v>
      </c>
      <c r="BO3">
        <f t="shared" si="0"/>
        <v>1.4453355122185623E-6</v>
      </c>
      <c r="BP3">
        <f t="shared" si="0"/>
        <v>1.4453355122185623E-6</v>
      </c>
      <c r="BQ3">
        <f t="shared" si="0"/>
        <v>1.4453355122185623E-6</v>
      </c>
      <c r="BR3">
        <f t="shared" si="0"/>
        <v>1.4453355122185623E-6</v>
      </c>
      <c r="BS3">
        <f t="shared" si="0"/>
        <v>1.4453355122185623E-6</v>
      </c>
      <c r="BT3">
        <f t="shared" si="0"/>
        <v>1.4453355122185623E-6</v>
      </c>
      <c r="BU3">
        <f t="shared" si="0"/>
        <v>1.4453355122185623E-6</v>
      </c>
      <c r="BV3">
        <f t="shared" si="0"/>
        <v>1.4453355122185623E-6</v>
      </c>
      <c r="BW3">
        <f t="shared" si="0"/>
        <v>1.4453355122185623E-6</v>
      </c>
      <c r="BX3">
        <f t="shared" si="0"/>
        <v>1.4453355122185623E-6</v>
      </c>
      <c r="BY3">
        <f t="shared" si="0"/>
        <v>1.4453355122185623E-6</v>
      </c>
      <c r="BZ3">
        <f t="shared" si="0"/>
        <v>1.4453355122185623E-6</v>
      </c>
      <c r="CA3">
        <f t="shared" si="0"/>
        <v>1.4453355122185623E-6</v>
      </c>
      <c r="CB3">
        <f t="shared" si="0"/>
        <v>1.4453355122185623E-6</v>
      </c>
      <c r="CC3">
        <f t="shared" si="0"/>
        <v>1.4453355122185623E-6</v>
      </c>
    </row>
    <row r="4" spans="1:81">
      <c r="A4" s="1" t="s">
        <v>1423</v>
      </c>
      <c r="B4">
        <f>'Total Fuel Prices'!B18*(1-INDEX(Tax_share,MATCH('Total Fuel Prices'!$A$14,tax_fuel_labels,0),MATCH(B$1,'Tax_Share of Price'!$B$1:$AI$1,0)))</f>
        <v>0</v>
      </c>
      <c r="C4">
        <f>'Total Fuel Prices'!C18*(1-INDEX(Tax_share,MATCH('Total Fuel Prices'!$A$14,tax_fuel_labels,0),MATCH(C$1,'Tax_Share of Price'!$B$1:$AI$1,0)))</f>
        <v>0</v>
      </c>
      <c r="D4">
        <f>'Total Fuel Prices'!D18*(1-INDEX(Tax_share,MATCH('Total Fuel Prices'!$A$14,tax_fuel_labels,0),MATCH(D$1,'Tax_Share of Price'!$B$1:$AI$1,0)))</f>
        <v>0</v>
      </c>
      <c r="E4">
        <f>'Total Fuel Prices'!E18*(1-INDEX(Tax_share,MATCH('Total Fuel Prices'!$A$14,tax_fuel_labels,0),MATCH(E$1,'Tax_Share of Price'!$B$1:$AI$1,0)))</f>
        <v>0</v>
      </c>
      <c r="F4">
        <f>'Total Fuel Prices'!F18*(1-INDEX(Tax_share,MATCH('Total Fuel Prices'!$A$14,tax_fuel_labels,0),MATCH(F$1,'Tax_Share of Price'!$B$1:$AI$1,0)))</f>
        <v>0</v>
      </c>
      <c r="G4">
        <f>'Total Fuel Prices'!G18*(1-INDEX(Tax_share,MATCH('Total Fuel Prices'!$A$14,tax_fuel_labels,0),MATCH(G$1,'Tax_Share of Price'!$B$1:$AI$1,0)))</f>
        <v>0</v>
      </c>
      <c r="H4">
        <f>'Total Fuel Prices'!H18*(1-INDEX(Tax_share,MATCH('Total Fuel Prices'!$A$14,tax_fuel_labels,0),MATCH(H$1,'Tax_Share of Price'!$B$1:$AI$1,0)))</f>
        <v>0</v>
      </c>
      <c r="I4">
        <f>'Total Fuel Prices'!I18*(1-INDEX(Tax_share,MATCH('Total Fuel Prices'!$A$14,tax_fuel_labels,0),MATCH(I$1,'Tax_Share of Price'!$B$1:$AI$1,0)))</f>
        <v>0</v>
      </c>
      <c r="J4">
        <f>'Total Fuel Prices'!J18*(1-INDEX(Tax_share,MATCH('Total Fuel Prices'!$A$14,tax_fuel_labels,0),MATCH(J$1,'Tax_Share of Price'!$B$1:$AI$1,0)))</f>
        <v>0</v>
      </c>
      <c r="K4">
        <f>'Total Fuel Prices'!K18*(1-INDEX(Tax_share,MATCH('Total Fuel Prices'!$A$14,tax_fuel_labels,0),MATCH(K$1,'Tax_Share of Price'!$B$1:$AI$1,0)))</f>
        <v>0</v>
      </c>
      <c r="L4">
        <f>'Total Fuel Prices'!L18*(1-INDEX(Tax_share,MATCH('Total Fuel Prices'!$A$14,tax_fuel_labels,0),MATCH(L$1,'Tax_Share of Price'!$B$1:$AI$1,0)))</f>
        <v>0</v>
      </c>
      <c r="M4">
        <f>'Total Fuel Prices'!M18*(1-INDEX(Tax_share,MATCH('Total Fuel Prices'!$A$14,tax_fuel_labels,0),MATCH(M$1,'Tax_Share of Price'!$B$1:$AI$1,0)))</f>
        <v>0</v>
      </c>
      <c r="N4">
        <f>'Total Fuel Prices'!N18*(1-INDEX(Tax_share,MATCH('Total Fuel Prices'!$A$14,tax_fuel_labels,0),MATCH(N$1,'Tax_Share of Price'!$B$1:$AI$1,0)))</f>
        <v>0</v>
      </c>
      <c r="O4">
        <f>'Total Fuel Prices'!O18*(1-INDEX(Tax_share,MATCH('Total Fuel Prices'!$A$14,tax_fuel_labels,0),MATCH(O$1,'Tax_Share of Price'!$B$1:$AI$1,0)))</f>
        <v>0</v>
      </c>
      <c r="P4">
        <f>'Total Fuel Prices'!P18*(1-INDEX(Tax_share,MATCH('Total Fuel Prices'!$A$14,tax_fuel_labels,0),MATCH(P$1,'Tax_Share of Price'!$B$1:$AI$1,0)))</f>
        <v>0</v>
      </c>
      <c r="Q4">
        <f>'Total Fuel Prices'!Q18*(1-INDEX(Tax_share,MATCH('Total Fuel Prices'!$A$14,tax_fuel_labels,0),MATCH(Q$1,'Tax_Share of Price'!$B$1:$AI$1,0)))</f>
        <v>0</v>
      </c>
      <c r="R4">
        <f>'Total Fuel Prices'!R18*(1-INDEX(Tax_share,MATCH('Total Fuel Prices'!$A$14,tax_fuel_labels,0),MATCH(R$1,'Tax_Share of Price'!$B$1:$AI$1,0)))</f>
        <v>0</v>
      </c>
      <c r="S4">
        <f>'Total Fuel Prices'!S18*(1-INDEX(Tax_share,MATCH('Total Fuel Prices'!$A$14,tax_fuel_labels,0),MATCH(S$1,'Tax_Share of Price'!$B$1:$AI$1,0)))</f>
        <v>0</v>
      </c>
      <c r="T4">
        <f>'Total Fuel Prices'!T18*(1-INDEX(Tax_share,MATCH('Total Fuel Prices'!$A$14,tax_fuel_labels,0),MATCH(T$1,'Tax_Share of Price'!$B$1:$AI$1,0)))</f>
        <v>0</v>
      </c>
      <c r="U4">
        <f>'Total Fuel Prices'!U18*(1-INDEX(Tax_share,MATCH('Total Fuel Prices'!$A$14,tax_fuel_labels,0),MATCH(U$1,'Tax_Share of Price'!$B$1:$AI$1,0)))</f>
        <v>0</v>
      </c>
      <c r="V4">
        <f>'Total Fuel Prices'!V18*(1-INDEX(Tax_share,MATCH('Total Fuel Prices'!$A$14,tax_fuel_labels,0),MATCH(V$1,'Tax_Share of Price'!$B$1:$AI$1,0)))</f>
        <v>0</v>
      </c>
      <c r="W4">
        <f>'Total Fuel Prices'!W18*(1-INDEX(Tax_share,MATCH('Total Fuel Prices'!$A$14,tax_fuel_labels,0),MATCH(W$1,'Tax_Share of Price'!$B$1:$AI$1,0)))</f>
        <v>0</v>
      </c>
      <c r="X4">
        <f>'Total Fuel Prices'!X18*(1-INDEX(Tax_share,MATCH('Total Fuel Prices'!$A$14,tax_fuel_labels,0),MATCH(X$1,'Tax_Share of Price'!$B$1:$AI$1,0)))</f>
        <v>0</v>
      </c>
      <c r="Y4">
        <f>'Total Fuel Prices'!Y18*(1-INDEX(Tax_share,MATCH('Total Fuel Prices'!$A$14,tax_fuel_labels,0),MATCH(Y$1,'Tax_Share of Price'!$B$1:$AI$1,0)))</f>
        <v>0</v>
      </c>
      <c r="Z4">
        <f>'Total Fuel Prices'!Z18*(1-INDEX(Tax_share,MATCH('Total Fuel Prices'!$A$14,tax_fuel_labels,0),MATCH(Z$1,'Tax_Share of Price'!$B$1:$AI$1,0)))</f>
        <v>0</v>
      </c>
      <c r="AA4">
        <f>'Total Fuel Prices'!AA18*(1-INDEX(Tax_share,MATCH('Total Fuel Prices'!$A$14,tax_fuel_labels,0),MATCH(AA$1,'Tax_Share of Price'!$B$1:$AI$1,0)))</f>
        <v>0</v>
      </c>
      <c r="AB4">
        <f>'Total Fuel Prices'!AB18*(1-INDEX(Tax_share,MATCH('Total Fuel Prices'!$A$14,tax_fuel_labels,0),MATCH(AB$1,'Tax_Share of Price'!$B$1:$AI$1,0)))</f>
        <v>0</v>
      </c>
      <c r="AC4">
        <f>'Total Fuel Prices'!AC18*(1-INDEX(Tax_share,MATCH('Total Fuel Prices'!$A$14,tax_fuel_labels,0),MATCH(AC$1,'Tax_Share of Price'!$B$1:$AI$1,0)))</f>
        <v>0</v>
      </c>
      <c r="AD4">
        <f>'Total Fuel Prices'!AD18*(1-INDEX(Tax_share,MATCH('Total Fuel Prices'!$A$14,tax_fuel_labels,0),MATCH(AD$1,'Tax_Share of Price'!$B$1:$AI$1,0)))</f>
        <v>0</v>
      </c>
      <c r="AE4">
        <f>'Total Fuel Prices'!AE18*(1-INDEX(Tax_share,MATCH('Total Fuel Prices'!$A$14,tax_fuel_labels,0),MATCH(AE$1,'Tax_Share of Price'!$B$1:$AI$1,0)))</f>
        <v>0</v>
      </c>
      <c r="AF4">
        <f t="shared" si="1"/>
        <v>0</v>
      </c>
      <c r="AG4">
        <f t="shared" si="0"/>
        <v>0</v>
      </c>
      <c r="AH4">
        <f t="shared" si="0"/>
        <v>0</v>
      </c>
      <c r="AI4">
        <f t="shared" si="0"/>
        <v>0</v>
      </c>
      <c r="AJ4">
        <f t="shared" si="0"/>
        <v>0</v>
      </c>
      <c r="AK4">
        <f t="shared" si="0"/>
        <v>0</v>
      </c>
      <c r="AL4">
        <f t="shared" si="0"/>
        <v>0</v>
      </c>
      <c r="AM4">
        <f t="shared" si="0"/>
        <v>0</v>
      </c>
      <c r="AN4">
        <f t="shared" si="0"/>
        <v>0</v>
      </c>
      <c r="AO4">
        <f t="shared" si="0"/>
        <v>0</v>
      </c>
      <c r="AP4">
        <f t="shared" si="0"/>
        <v>0</v>
      </c>
      <c r="AQ4">
        <f t="shared" si="0"/>
        <v>0</v>
      </c>
      <c r="AR4">
        <f t="shared" si="0"/>
        <v>0</v>
      </c>
      <c r="AS4">
        <f t="shared" si="0"/>
        <v>0</v>
      </c>
      <c r="AT4">
        <f t="shared" si="0"/>
        <v>0</v>
      </c>
      <c r="AU4">
        <f t="shared" si="0"/>
        <v>0</v>
      </c>
      <c r="AV4">
        <f t="shared" si="0"/>
        <v>0</v>
      </c>
      <c r="AW4">
        <f t="shared" si="0"/>
        <v>0</v>
      </c>
      <c r="AX4">
        <f t="shared" si="0"/>
        <v>0</v>
      </c>
      <c r="AY4">
        <f t="shared" si="0"/>
        <v>0</v>
      </c>
      <c r="AZ4">
        <f t="shared" si="0"/>
        <v>0</v>
      </c>
      <c r="BA4">
        <f t="shared" si="0"/>
        <v>0</v>
      </c>
      <c r="BB4">
        <f t="shared" si="0"/>
        <v>0</v>
      </c>
      <c r="BC4">
        <f t="shared" si="0"/>
        <v>0</v>
      </c>
      <c r="BD4">
        <f t="shared" si="0"/>
        <v>0</v>
      </c>
      <c r="BE4">
        <f t="shared" si="0"/>
        <v>0</v>
      </c>
      <c r="BF4">
        <f t="shared" si="0"/>
        <v>0</v>
      </c>
      <c r="BG4">
        <f t="shared" si="0"/>
        <v>0</v>
      </c>
      <c r="BH4">
        <f t="shared" si="0"/>
        <v>0</v>
      </c>
      <c r="BI4">
        <f t="shared" si="0"/>
        <v>0</v>
      </c>
      <c r="BJ4">
        <f t="shared" si="0"/>
        <v>0</v>
      </c>
      <c r="BK4">
        <f t="shared" si="0"/>
        <v>0</v>
      </c>
      <c r="BL4">
        <f t="shared" si="0"/>
        <v>0</v>
      </c>
      <c r="BM4">
        <f t="shared" si="0"/>
        <v>0</v>
      </c>
      <c r="BN4">
        <f t="shared" si="0"/>
        <v>0</v>
      </c>
      <c r="BO4">
        <f t="shared" si="0"/>
        <v>0</v>
      </c>
      <c r="BP4">
        <f t="shared" si="0"/>
        <v>0</v>
      </c>
      <c r="BQ4">
        <f t="shared" si="0"/>
        <v>0</v>
      </c>
      <c r="BR4">
        <f t="shared" si="0"/>
        <v>0</v>
      </c>
      <c r="BS4">
        <f t="shared" si="0"/>
        <v>0</v>
      </c>
      <c r="BT4">
        <f t="shared" si="0"/>
        <v>0</v>
      </c>
      <c r="BU4">
        <f t="shared" si="0"/>
        <v>0</v>
      </c>
      <c r="BV4">
        <f t="shared" si="0"/>
        <v>0</v>
      </c>
      <c r="BW4">
        <f t="shared" si="0"/>
        <v>0</v>
      </c>
      <c r="BX4">
        <f t="shared" si="0"/>
        <v>0</v>
      </c>
      <c r="BY4">
        <f t="shared" si="0"/>
        <v>0</v>
      </c>
      <c r="BZ4">
        <f t="shared" si="0"/>
        <v>0</v>
      </c>
      <c r="CA4">
        <f t="shared" si="0"/>
        <v>0</v>
      </c>
      <c r="CB4">
        <f t="shared" si="0"/>
        <v>0</v>
      </c>
      <c r="CC4">
        <f t="shared" si="0"/>
        <v>0</v>
      </c>
    </row>
    <row r="5" spans="1:81">
      <c r="A5" s="1" t="s">
        <v>1424</v>
      </c>
      <c r="B5">
        <f>'Total Fuel Prices'!B19*(1-INDEX(Tax_share,MATCH('Total Fuel Prices'!$A$14,tax_fuel_labels,0),MATCH(B$1,'Tax_Share of Price'!$B$1:$AI$1,0)))</f>
        <v>0</v>
      </c>
      <c r="C5">
        <f>'Total Fuel Prices'!C19*(1-INDEX(Tax_share,MATCH('Total Fuel Prices'!$A$14,tax_fuel_labels,0),MATCH(C$1,'Tax_Share of Price'!$B$1:$AI$1,0)))</f>
        <v>0</v>
      </c>
      <c r="D5">
        <f>'Total Fuel Prices'!D19*(1-INDEX(Tax_share,MATCH('Total Fuel Prices'!$A$14,tax_fuel_labels,0),MATCH(D$1,'Tax_Share of Price'!$B$1:$AI$1,0)))</f>
        <v>0</v>
      </c>
      <c r="E5">
        <f>'Total Fuel Prices'!E19*(1-INDEX(Tax_share,MATCH('Total Fuel Prices'!$A$14,tax_fuel_labels,0),MATCH(E$1,'Tax_Share of Price'!$B$1:$AI$1,0)))</f>
        <v>0</v>
      </c>
      <c r="F5">
        <f>'Total Fuel Prices'!F19*(1-INDEX(Tax_share,MATCH('Total Fuel Prices'!$A$14,tax_fuel_labels,0),MATCH(F$1,'Tax_Share of Price'!$B$1:$AI$1,0)))</f>
        <v>0</v>
      </c>
      <c r="G5">
        <f>'Total Fuel Prices'!G19*(1-INDEX(Tax_share,MATCH('Total Fuel Prices'!$A$14,tax_fuel_labels,0),MATCH(G$1,'Tax_Share of Price'!$B$1:$AI$1,0)))</f>
        <v>0</v>
      </c>
      <c r="H5">
        <f>'Total Fuel Prices'!H19*(1-INDEX(Tax_share,MATCH('Total Fuel Prices'!$A$14,tax_fuel_labels,0),MATCH(H$1,'Tax_Share of Price'!$B$1:$AI$1,0)))</f>
        <v>0</v>
      </c>
      <c r="I5">
        <f>'Total Fuel Prices'!I19*(1-INDEX(Tax_share,MATCH('Total Fuel Prices'!$A$14,tax_fuel_labels,0),MATCH(I$1,'Tax_Share of Price'!$B$1:$AI$1,0)))</f>
        <v>0</v>
      </c>
      <c r="J5">
        <f>'Total Fuel Prices'!J19*(1-INDEX(Tax_share,MATCH('Total Fuel Prices'!$A$14,tax_fuel_labels,0),MATCH(J$1,'Tax_Share of Price'!$B$1:$AI$1,0)))</f>
        <v>0</v>
      </c>
      <c r="K5">
        <f>'Total Fuel Prices'!K19*(1-INDEX(Tax_share,MATCH('Total Fuel Prices'!$A$14,tax_fuel_labels,0),MATCH(K$1,'Tax_Share of Price'!$B$1:$AI$1,0)))</f>
        <v>0</v>
      </c>
      <c r="L5">
        <f>'Total Fuel Prices'!L19*(1-INDEX(Tax_share,MATCH('Total Fuel Prices'!$A$14,tax_fuel_labels,0),MATCH(L$1,'Tax_Share of Price'!$B$1:$AI$1,0)))</f>
        <v>0</v>
      </c>
      <c r="M5">
        <f>'Total Fuel Prices'!M19*(1-INDEX(Tax_share,MATCH('Total Fuel Prices'!$A$14,tax_fuel_labels,0),MATCH(M$1,'Tax_Share of Price'!$B$1:$AI$1,0)))</f>
        <v>0</v>
      </c>
      <c r="N5">
        <f>'Total Fuel Prices'!N19*(1-INDEX(Tax_share,MATCH('Total Fuel Prices'!$A$14,tax_fuel_labels,0),MATCH(N$1,'Tax_Share of Price'!$B$1:$AI$1,0)))</f>
        <v>0</v>
      </c>
      <c r="O5">
        <f>'Total Fuel Prices'!O19*(1-INDEX(Tax_share,MATCH('Total Fuel Prices'!$A$14,tax_fuel_labels,0),MATCH(O$1,'Tax_Share of Price'!$B$1:$AI$1,0)))</f>
        <v>0</v>
      </c>
      <c r="P5">
        <f>'Total Fuel Prices'!P19*(1-INDEX(Tax_share,MATCH('Total Fuel Prices'!$A$14,tax_fuel_labels,0),MATCH(P$1,'Tax_Share of Price'!$B$1:$AI$1,0)))</f>
        <v>0</v>
      </c>
      <c r="Q5">
        <f>'Total Fuel Prices'!Q19*(1-INDEX(Tax_share,MATCH('Total Fuel Prices'!$A$14,tax_fuel_labels,0),MATCH(Q$1,'Tax_Share of Price'!$B$1:$AI$1,0)))</f>
        <v>0</v>
      </c>
      <c r="R5">
        <f>'Total Fuel Prices'!R19*(1-INDEX(Tax_share,MATCH('Total Fuel Prices'!$A$14,tax_fuel_labels,0),MATCH(R$1,'Tax_Share of Price'!$B$1:$AI$1,0)))</f>
        <v>0</v>
      </c>
      <c r="S5">
        <f>'Total Fuel Prices'!S19*(1-INDEX(Tax_share,MATCH('Total Fuel Prices'!$A$14,tax_fuel_labels,0),MATCH(S$1,'Tax_Share of Price'!$B$1:$AI$1,0)))</f>
        <v>0</v>
      </c>
      <c r="T5">
        <f>'Total Fuel Prices'!T19*(1-INDEX(Tax_share,MATCH('Total Fuel Prices'!$A$14,tax_fuel_labels,0),MATCH(T$1,'Tax_Share of Price'!$B$1:$AI$1,0)))</f>
        <v>0</v>
      </c>
      <c r="U5">
        <f>'Total Fuel Prices'!U19*(1-INDEX(Tax_share,MATCH('Total Fuel Prices'!$A$14,tax_fuel_labels,0),MATCH(U$1,'Tax_Share of Price'!$B$1:$AI$1,0)))</f>
        <v>0</v>
      </c>
      <c r="V5">
        <f>'Total Fuel Prices'!V19*(1-INDEX(Tax_share,MATCH('Total Fuel Prices'!$A$14,tax_fuel_labels,0),MATCH(V$1,'Tax_Share of Price'!$B$1:$AI$1,0)))</f>
        <v>0</v>
      </c>
      <c r="W5">
        <f>'Total Fuel Prices'!W19*(1-INDEX(Tax_share,MATCH('Total Fuel Prices'!$A$14,tax_fuel_labels,0),MATCH(W$1,'Tax_Share of Price'!$B$1:$AI$1,0)))</f>
        <v>0</v>
      </c>
      <c r="X5">
        <f>'Total Fuel Prices'!X19*(1-INDEX(Tax_share,MATCH('Total Fuel Prices'!$A$14,tax_fuel_labels,0),MATCH(X$1,'Tax_Share of Price'!$B$1:$AI$1,0)))</f>
        <v>0</v>
      </c>
      <c r="Y5">
        <f>'Total Fuel Prices'!Y19*(1-INDEX(Tax_share,MATCH('Total Fuel Prices'!$A$14,tax_fuel_labels,0),MATCH(Y$1,'Tax_Share of Price'!$B$1:$AI$1,0)))</f>
        <v>0</v>
      </c>
      <c r="Z5">
        <f>'Total Fuel Prices'!Z19*(1-INDEX(Tax_share,MATCH('Total Fuel Prices'!$A$14,tax_fuel_labels,0),MATCH(Z$1,'Tax_Share of Price'!$B$1:$AI$1,0)))</f>
        <v>0</v>
      </c>
      <c r="AA5">
        <f>'Total Fuel Prices'!AA19*(1-INDEX(Tax_share,MATCH('Total Fuel Prices'!$A$14,tax_fuel_labels,0),MATCH(AA$1,'Tax_Share of Price'!$B$1:$AI$1,0)))</f>
        <v>0</v>
      </c>
      <c r="AB5">
        <f>'Total Fuel Prices'!AB19*(1-INDEX(Tax_share,MATCH('Total Fuel Prices'!$A$14,tax_fuel_labels,0),MATCH(AB$1,'Tax_Share of Price'!$B$1:$AI$1,0)))</f>
        <v>0</v>
      </c>
      <c r="AC5">
        <f>'Total Fuel Prices'!AC19*(1-INDEX(Tax_share,MATCH('Total Fuel Prices'!$A$14,tax_fuel_labels,0),MATCH(AC$1,'Tax_Share of Price'!$B$1:$AI$1,0)))</f>
        <v>0</v>
      </c>
      <c r="AD5">
        <f>'Total Fuel Prices'!AD19*(1-INDEX(Tax_share,MATCH('Total Fuel Prices'!$A$14,tax_fuel_labels,0),MATCH(AD$1,'Tax_Share of Price'!$B$1:$AI$1,0)))</f>
        <v>0</v>
      </c>
      <c r="AE5">
        <f>'Total Fuel Prices'!AE19*(1-INDEX(Tax_share,MATCH('Total Fuel Prices'!$A$14,tax_fuel_labels,0),MATCH(AE$1,'Tax_Share of Price'!$B$1:$AI$1,0)))</f>
        <v>0</v>
      </c>
      <c r="AF5">
        <f t="shared" si="1"/>
        <v>0</v>
      </c>
      <c r="AG5">
        <f t="shared" si="0"/>
        <v>0</v>
      </c>
      <c r="AH5">
        <f t="shared" si="0"/>
        <v>0</v>
      </c>
      <c r="AI5">
        <f t="shared" si="0"/>
        <v>0</v>
      </c>
      <c r="AJ5">
        <f t="shared" si="0"/>
        <v>0</v>
      </c>
      <c r="AK5">
        <f t="shared" si="0"/>
        <v>0</v>
      </c>
      <c r="AL5">
        <f t="shared" si="0"/>
        <v>0</v>
      </c>
      <c r="AM5">
        <f t="shared" si="0"/>
        <v>0</v>
      </c>
      <c r="AN5">
        <f t="shared" si="0"/>
        <v>0</v>
      </c>
      <c r="AO5">
        <f t="shared" si="0"/>
        <v>0</v>
      </c>
      <c r="AP5">
        <f t="shared" si="0"/>
        <v>0</v>
      </c>
      <c r="AQ5">
        <f t="shared" si="0"/>
        <v>0</v>
      </c>
      <c r="AR5">
        <f t="shared" si="0"/>
        <v>0</v>
      </c>
      <c r="AS5">
        <f t="shared" si="0"/>
        <v>0</v>
      </c>
      <c r="AT5">
        <f t="shared" si="0"/>
        <v>0</v>
      </c>
      <c r="AU5">
        <f t="shared" si="0"/>
        <v>0</v>
      </c>
      <c r="AV5">
        <f t="shared" si="0"/>
        <v>0</v>
      </c>
      <c r="AW5">
        <f t="shared" si="0"/>
        <v>0</v>
      </c>
      <c r="AX5">
        <f t="shared" si="0"/>
        <v>0</v>
      </c>
      <c r="AY5">
        <f t="shared" si="0"/>
        <v>0</v>
      </c>
      <c r="AZ5">
        <f t="shared" si="0"/>
        <v>0</v>
      </c>
      <c r="BA5">
        <f t="shared" si="0"/>
        <v>0</v>
      </c>
      <c r="BB5">
        <f t="shared" si="0"/>
        <v>0</v>
      </c>
      <c r="BC5">
        <f t="shared" si="0"/>
        <v>0</v>
      </c>
      <c r="BD5">
        <f t="shared" si="0"/>
        <v>0</v>
      </c>
      <c r="BE5">
        <f t="shared" si="0"/>
        <v>0</v>
      </c>
      <c r="BF5">
        <f t="shared" si="0"/>
        <v>0</v>
      </c>
      <c r="BG5">
        <f t="shared" si="0"/>
        <v>0</v>
      </c>
      <c r="BH5">
        <f t="shared" si="0"/>
        <v>0</v>
      </c>
      <c r="BI5">
        <f t="shared" si="0"/>
        <v>0</v>
      </c>
      <c r="BJ5">
        <f t="shared" si="0"/>
        <v>0</v>
      </c>
      <c r="BK5">
        <f t="shared" si="0"/>
        <v>0</v>
      </c>
      <c r="BL5">
        <f t="shared" si="0"/>
        <v>0</v>
      </c>
      <c r="BM5">
        <f t="shared" si="0"/>
        <v>0</v>
      </c>
      <c r="BN5">
        <f t="shared" si="0"/>
        <v>0</v>
      </c>
      <c r="BO5">
        <f t="shared" si="0"/>
        <v>0</v>
      </c>
      <c r="BP5">
        <f t="shared" si="0"/>
        <v>0</v>
      </c>
      <c r="BQ5">
        <f t="shared" si="0"/>
        <v>0</v>
      </c>
      <c r="BR5">
        <f t="shared" si="0"/>
        <v>0</v>
      </c>
      <c r="BS5">
        <f t="shared" si="0"/>
        <v>0</v>
      </c>
      <c r="BT5">
        <f t="shared" si="0"/>
        <v>0</v>
      </c>
      <c r="BU5">
        <f t="shared" si="0"/>
        <v>0</v>
      </c>
      <c r="BV5">
        <f t="shared" si="0"/>
        <v>0</v>
      </c>
      <c r="BW5">
        <f t="shared" si="0"/>
        <v>0</v>
      </c>
      <c r="BX5">
        <f t="shared" si="0"/>
        <v>0</v>
      </c>
      <c r="BY5">
        <f t="shared" si="0"/>
        <v>0</v>
      </c>
      <c r="BZ5">
        <f t="shared" si="0"/>
        <v>0</v>
      </c>
      <c r="CA5">
        <f t="shared" si="0"/>
        <v>0</v>
      </c>
      <c r="CB5">
        <f t="shared" si="0"/>
        <v>0</v>
      </c>
      <c r="CC5">
        <f t="shared" si="0"/>
        <v>0</v>
      </c>
    </row>
    <row r="6" spans="1:81">
      <c r="A6" s="1" t="s">
        <v>1425</v>
      </c>
      <c r="B6">
        <f>'Total Fuel Prices'!B20*(1-INDEX(Tax_share,MATCH('Total Fuel Prices'!$A$14,tax_fuel_labels,0),MATCH(B$1,'Tax_Share of Price'!$B$1:$AI$1,0)))</f>
        <v>1.8314931626443423E-6</v>
      </c>
      <c r="C6">
        <f>'Total Fuel Prices'!C20*(1-INDEX(Tax_share,MATCH('Total Fuel Prices'!$A$14,tax_fuel_labels,0),MATCH(C$1,'Tax_Share of Price'!$B$1:$AI$1,0)))</f>
        <v>1.8314931626443423E-6</v>
      </c>
      <c r="D6">
        <f>'Total Fuel Prices'!D20*(1-INDEX(Tax_share,MATCH('Total Fuel Prices'!$A$14,tax_fuel_labels,0),MATCH(D$1,'Tax_Share of Price'!$B$1:$AI$1,0)))</f>
        <v>1.8314931626443423E-6</v>
      </c>
      <c r="E6">
        <f>'Total Fuel Prices'!E20*(1-INDEX(Tax_share,MATCH('Total Fuel Prices'!$A$14,tax_fuel_labels,0),MATCH(E$1,'Tax_Share of Price'!$B$1:$AI$1,0)))</f>
        <v>1.8314931626443423E-6</v>
      </c>
      <c r="F6">
        <f>'Total Fuel Prices'!F20*(1-INDEX(Tax_share,MATCH('Total Fuel Prices'!$A$14,tax_fuel_labels,0),MATCH(F$1,'Tax_Share of Price'!$B$1:$AI$1,0)))</f>
        <v>1.8526257760594693E-6</v>
      </c>
      <c r="G6">
        <f>'Total Fuel Prices'!G20*(1-INDEX(Tax_share,MATCH('Total Fuel Prices'!$A$14,tax_fuel_labels,0),MATCH(G$1,'Tax_Share of Price'!$B$1:$AI$1,0)))</f>
        <v>1.8526257760594693E-6</v>
      </c>
      <c r="H6">
        <f>'Total Fuel Prices'!H20*(1-INDEX(Tax_share,MATCH('Total Fuel Prices'!$A$14,tax_fuel_labels,0),MATCH(H$1,'Tax_Share of Price'!$B$1:$AI$1,0)))</f>
        <v>1.8526257760594693E-6</v>
      </c>
      <c r="I6">
        <f>'Total Fuel Prices'!I20*(1-INDEX(Tax_share,MATCH('Total Fuel Prices'!$A$14,tax_fuel_labels,0),MATCH(I$1,'Tax_Share of Price'!$B$1:$AI$1,0)))</f>
        <v>1.8596699805311781E-6</v>
      </c>
      <c r="J6">
        <f>'Total Fuel Prices'!J20*(1-INDEX(Tax_share,MATCH('Total Fuel Prices'!$A$14,tax_fuel_labels,0),MATCH(J$1,'Tax_Share of Price'!$B$1:$AI$1,0)))</f>
        <v>1.8667141850028871E-6</v>
      </c>
      <c r="K6">
        <f>'Total Fuel Prices'!K20*(1-INDEX(Tax_share,MATCH('Total Fuel Prices'!$A$14,tax_fuel_labels,0),MATCH(K$1,'Tax_Share of Price'!$B$1:$AI$1,0)))</f>
        <v>1.8737583894745963E-6</v>
      </c>
      <c r="L6">
        <f>'Total Fuel Prices'!L20*(1-INDEX(Tax_share,MATCH('Total Fuel Prices'!$A$14,tax_fuel_labels,0),MATCH(L$1,'Tax_Share of Price'!$B$1:$AI$1,0)))</f>
        <v>1.8878467984180145E-6</v>
      </c>
      <c r="M6">
        <f>'Total Fuel Prices'!M20*(1-INDEX(Tax_share,MATCH('Total Fuel Prices'!$A$14,tax_fuel_labels,0),MATCH(M$1,'Tax_Share of Price'!$B$1:$AI$1,0)))</f>
        <v>1.8878467984180145E-6</v>
      </c>
      <c r="N6">
        <f>'Total Fuel Prices'!N20*(1-INDEX(Tax_share,MATCH('Total Fuel Prices'!$A$14,tax_fuel_labels,0),MATCH(N$1,'Tax_Share of Price'!$B$1:$AI$1,0)))</f>
        <v>1.8948910028897232E-6</v>
      </c>
      <c r="O6">
        <f>'Total Fuel Prices'!O20*(1-INDEX(Tax_share,MATCH('Total Fuel Prices'!$A$14,tax_fuel_labels,0),MATCH(O$1,'Tax_Share of Price'!$B$1:$AI$1,0)))</f>
        <v>1.9019352073614324E-6</v>
      </c>
      <c r="P6">
        <f>'Total Fuel Prices'!P20*(1-INDEX(Tax_share,MATCH('Total Fuel Prices'!$A$14,tax_fuel_labels,0),MATCH(P$1,'Tax_Share of Price'!$B$1:$AI$1,0)))</f>
        <v>1.908979411833141E-6</v>
      </c>
      <c r="Q6">
        <f>'Total Fuel Prices'!Q20*(1-INDEX(Tax_share,MATCH('Total Fuel Prices'!$A$14,tax_fuel_labels,0),MATCH(Q$1,'Tax_Share of Price'!$B$1:$AI$1,0)))</f>
        <v>1.908979411833141E-6</v>
      </c>
      <c r="R6">
        <f>'Total Fuel Prices'!R20*(1-INDEX(Tax_share,MATCH('Total Fuel Prices'!$A$14,tax_fuel_labels,0),MATCH(R$1,'Tax_Share of Price'!$B$1:$AI$1,0)))</f>
        <v>1.9160236163048506E-6</v>
      </c>
      <c r="S6">
        <f>'Total Fuel Prices'!S20*(1-INDEX(Tax_share,MATCH('Total Fuel Prices'!$A$14,tax_fuel_labels,0),MATCH(S$1,'Tax_Share of Price'!$B$1:$AI$1,0)))</f>
        <v>1.9160236163048506E-6</v>
      </c>
      <c r="T6">
        <f>'Total Fuel Prices'!T20*(1-INDEX(Tax_share,MATCH('Total Fuel Prices'!$A$14,tax_fuel_labels,0),MATCH(T$1,'Tax_Share of Price'!$B$1:$AI$1,0)))</f>
        <v>1.9230678207765594E-6</v>
      </c>
      <c r="U6">
        <f>'Total Fuel Prices'!U20*(1-INDEX(Tax_share,MATCH('Total Fuel Prices'!$A$14,tax_fuel_labels,0),MATCH(U$1,'Tax_Share of Price'!$B$1:$AI$1,0)))</f>
        <v>1.9230678207765594E-6</v>
      </c>
      <c r="V6">
        <f>'Total Fuel Prices'!V20*(1-INDEX(Tax_share,MATCH('Total Fuel Prices'!$A$14,tax_fuel_labels,0),MATCH(V$1,'Tax_Share of Price'!$B$1:$AI$1,0)))</f>
        <v>1.9301120252482686E-6</v>
      </c>
      <c r="W6">
        <f>'Total Fuel Prices'!W20*(1-INDEX(Tax_share,MATCH('Total Fuel Prices'!$A$14,tax_fuel_labels,0),MATCH(W$1,'Tax_Share of Price'!$B$1:$AI$1,0)))</f>
        <v>1.9371562297199774E-6</v>
      </c>
      <c r="X6">
        <f>'Total Fuel Prices'!X20*(1-INDEX(Tax_share,MATCH('Total Fuel Prices'!$A$14,tax_fuel_labels,0),MATCH(X$1,'Tax_Share of Price'!$B$1:$AI$1,0)))</f>
        <v>1.9442004341916861E-6</v>
      </c>
      <c r="Y6">
        <f>'Total Fuel Prices'!Y20*(1-INDEX(Tax_share,MATCH('Total Fuel Prices'!$A$14,tax_fuel_labels,0),MATCH(Y$1,'Tax_Share of Price'!$B$1:$AI$1,0)))</f>
        <v>1.9512446386633953E-6</v>
      </c>
      <c r="Z6">
        <f>'Total Fuel Prices'!Z20*(1-INDEX(Tax_share,MATCH('Total Fuel Prices'!$A$14,tax_fuel_labels,0),MATCH(Z$1,'Tax_Share of Price'!$B$1:$AI$1,0)))</f>
        <v>1.9582888431351041E-6</v>
      </c>
      <c r="AA6">
        <f>'Total Fuel Prices'!AA20*(1-INDEX(Tax_share,MATCH('Total Fuel Prices'!$A$14,tax_fuel_labels,0),MATCH(AA$1,'Tax_Share of Price'!$B$1:$AI$1,0)))</f>
        <v>1.9653330476068133E-6</v>
      </c>
      <c r="AB6">
        <f>'Total Fuel Prices'!AB20*(1-INDEX(Tax_share,MATCH('Total Fuel Prices'!$A$14,tax_fuel_labels,0),MATCH(AB$1,'Tax_Share of Price'!$B$1:$AI$1,0)))</f>
        <v>1.9723772520785225E-6</v>
      </c>
      <c r="AC6">
        <f>'Total Fuel Prices'!AC20*(1-INDEX(Tax_share,MATCH('Total Fuel Prices'!$A$14,tax_fuel_labels,0),MATCH(AC$1,'Tax_Share of Price'!$B$1:$AI$1,0)))</f>
        <v>1.9794214565502313E-6</v>
      </c>
      <c r="AD6">
        <f>'Total Fuel Prices'!AD20*(1-INDEX(Tax_share,MATCH('Total Fuel Prices'!$A$14,tax_fuel_labels,0),MATCH(AD$1,'Tax_Share of Price'!$B$1:$AI$1,0)))</f>
        <v>1.9864656610219405E-6</v>
      </c>
      <c r="AE6">
        <f>'Total Fuel Prices'!AE20*(1-INDEX(Tax_share,MATCH('Total Fuel Prices'!$A$14,tax_fuel_labels,0),MATCH(AE$1,'Tax_Share of Price'!$B$1:$AI$1,0)))</f>
        <v>1.9935098654936493E-6</v>
      </c>
      <c r="AF6">
        <f t="shared" si="1"/>
        <v>1.9935098654936493E-6</v>
      </c>
      <c r="AG6">
        <f t="shared" si="0"/>
        <v>1.9935098654936493E-6</v>
      </c>
      <c r="AH6">
        <f t="shared" si="0"/>
        <v>1.9935098654936493E-6</v>
      </c>
      <c r="AI6">
        <f t="shared" si="0"/>
        <v>1.9935098654936493E-6</v>
      </c>
      <c r="AJ6">
        <f t="shared" si="0"/>
        <v>1.9935098654936493E-6</v>
      </c>
      <c r="AK6">
        <f t="shared" si="0"/>
        <v>1.9935098654936493E-6</v>
      </c>
      <c r="AL6">
        <f t="shared" si="0"/>
        <v>1.9935098654936493E-6</v>
      </c>
      <c r="AM6">
        <f t="shared" si="0"/>
        <v>1.9935098654936493E-6</v>
      </c>
      <c r="AN6">
        <f t="shared" si="0"/>
        <v>1.9935098654936493E-6</v>
      </c>
      <c r="AO6">
        <f t="shared" si="0"/>
        <v>1.9935098654936493E-6</v>
      </c>
      <c r="AP6">
        <f t="shared" si="0"/>
        <v>1.9935098654936493E-6</v>
      </c>
      <c r="AQ6">
        <f t="shared" si="0"/>
        <v>1.9935098654936493E-6</v>
      </c>
      <c r="AR6">
        <f t="shared" si="0"/>
        <v>1.9935098654936493E-6</v>
      </c>
      <c r="AS6">
        <f t="shared" si="0"/>
        <v>1.9935098654936493E-6</v>
      </c>
      <c r="AT6">
        <f t="shared" si="0"/>
        <v>1.9935098654936493E-6</v>
      </c>
      <c r="AU6">
        <f t="shared" si="0"/>
        <v>1.9935098654936493E-6</v>
      </c>
      <c r="AV6">
        <f t="shared" si="0"/>
        <v>1.9935098654936493E-6</v>
      </c>
      <c r="AW6">
        <f t="shared" si="0"/>
        <v>1.9935098654936493E-6</v>
      </c>
      <c r="AX6">
        <f t="shared" si="0"/>
        <v>1.9935098654936493E-6</v>
      </c>
      <c r="AY6">
        <f t="shared" si="0"/>
        <v>1.9935098654936493E-6</v>
      </c>
      <c r="AZ6">
        <f t="shared" si="0"/>
        <v>1.9935098654936493E-6</v>
      </c>
      <c r="BA6">
        <f t="shared" si="0"/>
        <v>1.9935098654936493E-6</v>
      </c>
      <c r="BB6">
        <f t="shared" si="0"/>
        <v>1.9935098654936493E-6</v>
      </c>
      <c r="BC6">
        <f t="shared" si="0"/>
        <v>1.9935098654936493E-6</v>
      </c>
      <c r="BD6">
        <f t="shared" si="0"/>
        <v>1.9935098654936493E-6</v>
      </c>
      <c r="BE6">
        <f t="shared" si="0"/>
        <v>1.9935098654936493E-6</v>
      </c>
      <c r="BF6">
        <f t="shared" si="0"/>
        <v>1.9935098654936493E-6</v>
      </c>
      <c r="BG6">
        <f t="shared" si="0"/>
        <v>1.9935098654936493E-6</v>
      </c>
      <c r="BH6">
        <f t="shared" si="0"/>
        <v>1.9935098654936493E-6</v>
      </c>
      <c r="BI6">
        <f t="shared" si="0"/>
        <v>1.9935098654936493E-6</v>
      </c>
      <c r="BJ6">
        <f t="shared" si="0"/>
        <v>1.9935098654936493E-6</v>
      </c>
      <c r="BK6">
        <f t="shared" si="0"/>
        <v>1.9935098654936493E-6</v>
      </c>
      <c r="BL6">
        <f t="shared" si="0"/>
        <v>1.9935098654936493E-6</v>
      </c>
      <c r="BM6">
        <f t="shared" si="0"/>
        <v>1.9935098654936493E-6</v>
      </c>
      <c r="BN6">
        <f t="shared" si="0"/>
        <v>1.9935098654936493E-6</v>
      </c>
      <c r="BO6">
        <f t="shared" si="0"/>
        <v>1.9935098654936493E-6</v>
      </c>
      <c r="BP6">
        <f t="shared" si="0"/>
        <v>1.9935098654936493E-6</v>
      </c>
      <c r="BQ6">
        <f t="shared" si="0"/>
        <v>1.9935098654936493E-6</v>
      </c>
      <c r="BR6">
        <f t="shared" si="0"/>
        <v>1.9935098654936493E-6</v>
      </c>
      <c r="BS6">
        <f t="shared" si="0"/>
        <v>1.9935098654936493E-6</v>
      </c>
      <c r="BT6">
        <f t="shared" si="0"/>
        <v>1.9935098654936493E-6</v>
      </c>
      <c r="BU6">
        <f t="shared" si="0"/>
        <v>1.9935098654936493E-6</v>
      </c>
      <c r="BV6">
        <f t="shared" si="0"/>
        <v>1.9935098654936493E-6</v>
      </c>
      <c r="BW6">
        <f t="shared" si="0"/>
        <v>1.9935098654936493E-6</v>
      </c>
      <c r="BX6">
        <f t="shared" si="0"/>
        <v>1.9935098654936493E-6</v>
      </c>
      <c r="BY6">
        <f t="shared" si="0"/>
        <v>1.9935098654936493E-6</v>
      </c>
      <c r="BZ6">
        <f t="shared" si="0"/>
        <v>1.9935098654936493E-6</v>
      </c>
      <c r="CA6">
        <f t="shared" si="0"/>
        <v>1.9935098654936493E-6</v>
      </c>
      <c r="CB6">
        <f t="shared" si="0"/>
        <v>1.9935098654936493E-6</v>
      </c>
      <c r="CC6">
        <f t="shared" si="0"/>
        <v>1.9935098654936493E-6</v>
      </c>
    </row>
    <row r="7" spans="1:81">
      <c r="A7" s="1" t="s">
        <v>1426</v>
      </c>
      <c r="B7">
        <f>B6</f>
        <v>1.8314931626443423E-6</v>
      </c>
      <c r="C7">
        <f t="shared" ref="C7:AE7" si="2">C6</f>
        <v>1.8314931626443423E-6</v>
      </c>
      <c r="D7">
        <f t="shared" si="2"/>
        <v>1.8314931626443423E-6</v>
      </c>
      <c r="E7">
        <f t="shared" si="2"/>
        <v>1.8314931626443423E-6</v>
      </c>
      <c r="F7">
        <f t="shared" si="2"/>
        <v>1.8526257760594693E-6</v>
      </c>
      <c r="G7">
        <f t="shared" si="2"/>
        <v>1.8526257760594693E-6</v>
      </c>
      <c r="H7">
        <f t="shared" si="2"/>
        <v>1.8526257760594693E-6</v>
      </c>
      <c r="I7">
        <f t="shared" si="2"/>
        <v>1.8596699805311781E-6</v>
      </c>
      <c r="J7">
        <f t="shared" si="2"/>
        <v>1.8667141850028871E-6</v>
      </c>
      <c r="K7">
        <f t="shared" si="2"/>
        <v>1.8737583894745963E-6</v>
      </c>
      <c r="L7">
        <f t="shared" si="2"/>
        <v>1.8878467984180145E-6</v>
      </c>
      <c r="M7">
        <f t="shared" si="2"/>
        <v>1.8878467984180145E-6</v>
      </c>
      <c r="N7">
        <f t="shared" si="2"/>
        <v>1.8948910028897232E-6</v>
      </c>
      <c r="O7">
        <f t="shared" si="2"/>
        <v>1.9019352073614324E-6</v>
      </c>
      <c r="P7">
        <f t="shared" si="2"/>
        <v>1.908979411833141E-6</v>
      </c>
      <c r="Q7">
        <f t="shared" si="2"/>
        <v>1.908979411833141E-6</v>
      </c>
      <c r="R7">
        <f t="shared" si="2"/>
        <v>1.9160236163048506E-6</v>
      </c>
      <c r="S7">
        <f t="shared" si="2"/>
        <v>1.9160236163048506E-6</v>
      </c>
      <c r="T7">
        <f t="shared" si="2"/>
        <v>1.9230678207765594E-6</v>
      </c>
      <c r="U7">
        <f t="shared" si="2"/>
        <v>1.9230678207765594E-6</v>
      </c>
      <c r="V7">
        <f t="shared" si="2"/>
        <v>1.9301120252482686E-6</v>
      </c>
      <c r="W7">
        <f t="shared" si="2"/>
        <v>1.9371562297199774E-6</v>
      </c>
      <c r="X7">
        <f t="shared" si="2"/>
        <v>1.9442004341916861E-6</v>
      </c>
      <c r="Y7">
        <f t="shared" si="2"/>
        <v>1.9512446386633953E-6</v>
      </c>
      <c r="Z7">
        <f t="shared" si="2"/>
        <v>1.9582888431351041E-6</v>
      </c>
      <c r="AA7">
        <f t="shared" si="2"/>
        <v>1.9653330476068133E-6</v>
      </c>
      <c r="AB7">
        <f t="shared" si="2"/>
        <v>1.9723772520785225E-6</v>
      </c>
      <c r="AC7">
        <f t="shared" si="2"/>
        <v>1.9794214565502313E-6</v>
      </c>
      <c r="AD7">
        <f t="shared" si="2"/>
        <v>1.9864656610219405E-6</v>
      </c>
      <c r="AE7">
        <f t="shared" si="2"/>
        <v>1.9935098654936493E-6</v>
      </c>
      <c r="AF7">
        <f t="shared" si="1"/>
        <v>1.9935098654936493E-6</v>
      </c>
      <c r="AG7">
        <f t="shared" si="0"/>
        <v>1.9935098654936493E-6</v>
      </c>
      <c r="AH7">
        <f t="shared" si="0"/>
        <v>1.9935098654936493E-6</v>
      </c>
      <c r="AI7">
        <f t="shared" si="0"/>
        <v>1.9935098654936493E-6</v>
      </c>
      <c r="AJ7">
        <f t="shared" si="0"/>
        <v>1.9935098654936493E-6</v>
      </c>
      <c r="AK7">
        <f t="shared" si="0"/>
        <v>1.9935098654936493E-6</v>
      </c>
      <c r="AL7">
        <f t="shared" si="0"/>
        <v>1.9935098654936493E-6</v>
      </c>
      <c r="AM7">
        <f t="shared" si="0"/>
        <v>1.9935098654936493E-6</v>
      </c>
      <c r="AN7">
        <f t="shared" si="0"/>
        <v>1.9935098654936493E-6</v>
      </c>
      <c r="AO7">
        <f t="shared" si="0"/>
        <v>1.9935098654936493E-6</v>
      </c>
      <c r="AP7">
        <f t="shared" si="0"/>
        <v>1.9935098654936493E-6</v>
      </c>
      <c r="AQ7">
        <f t="shared" si="0"/>
        <v>1.9935098654936493E-6</v>
      </c>
      <c r="AR7">
        <f t="shared" si="0"/>
        <v>1.9935098654936493E-6</v>
      </c>
      <c r="AS7">
        <f t="shared" si="0"/>
        <v>1.9935098654936493E-6</v>
      </c>
      <c r="AT7">
        <f t="shared" si="0"/>
        <v>1.9935098654936493E-6</v>
      </c>
      <c r="AU7">
        <f t="shared" si="0"/>
        <v>1.9935098654936493E-6</v>
      </c>
      <c r="AV7">
        <f t="shared" si="0"/>
        <v>1.9935098654936493E-6</v>
      </c>
      <c r="AW7">
        <f t="shared" si="0"/>
        <v>1.9935098654936493E-6</v>
      </c>
      <c r="AX7">
        <f t="shared" si="0"/>
        <v>1.9935098654936493E-6</v>
      </c>
      <c r="AY7">
        <f t="shared" si="0"/>
        <v>1.9935098654936493E-6</v>
      </c>
      <c r="AZ7">
        <f t="shared" si="0"/>
        <v>1.9935098654936493E-6</v>
      </c>
      <c r="BA7">
        <f t="shared" si="0"/>
        <v>1.9935098654936493E-6</v>
      </c>
      <c r="BB7">
        <f t="shared" si="0"/>
        <v>1.9935098654936493E-6</v>
      </c>
      <c r="BC7">
        <f t="shared" si="0"/>
        <v>1.9935098654936493E-6</v>
      </c>
      <c r="BD7">
        <f t="shared" si="0"/>
        <v>1.9935098654936493E-6</v>
      </c>
      <c r="BE7">
        <f t="shared" si="0"/>
        <v>1.9935098654936493E-6</v>
      </c>
      <c r="BF7">
        <f t="shared" ref="AG7:CC9" si="3">$AE7</f>
        <v>1.9935098654936493E-6</v>
      </c>
      <c r="BG7">
        <f t="shared" si="3"/>
        <v>1.9935098654936493E-6</v>
      </c>
      <c r="BH7">
        <f t="shared" si="3"/>
        <v>1.9935098654936493E-6</v>
      </c>
      <c r="BI7">
        <f t="shared" si="3"/>
        <v>1.9935098654936493E-6</v>
      </c>
      <c r="BJ7">
        <f t="shared" si="3"/>
        <v>1.9935098654936493E-6</v>
      </c>
      <c r="BK7">
        <f t="shared" si="3"/>
        <v>1.9935098654936493E-6</v>
      </c>
      <c r="BL7">
        <f t="shared" si="3"/>
        <v>1.9935098654936493E-6</v>
      </c>
      <c r="BM7">
        <f t="shared" si="3"/>
        <v>1.9935098654936493E-6</v>
      </c>
      <c r="BN7">
        <f t="shared" si="3"/>
        <v>1.9935098654936493E-6</v>
      </c>
      <c r="BO7">
        <f t="shared" si="3"/>
        <v>1.9935098654936493E-6</v>
      </c>
      <c r="BP7">
        <f t="shared" si="3"/>
        <v>1.9935098654936493E-6</v>
      </c>
      <c r="BQ7">
        <f t="shared" si="3"/>
        <v>1.9935098654936493E-6</v>
      </c>
      <c r="BR7">
        <f t="shared" si="3"/>
        <v>1.9935098654936493E-6</v>
      </c>
      <c r="BS7">
        <f t="shared" si="3"/>
        <v>1.9935098654936493E-6</v>
      </c>
      <c r="BT7">
        <f t="shared" si="3"/>
        <v>1.9935098654936493E-6</v>
      </c>
      <c r="BU7">
        <f t="shared" si="3"/>
        <v>1.9935098654936493E-6</v>
      </c>
      <c r="BV7">
        <f t="shared" si="3"/>
        <v>1.9935098654936493E-6</v>
      </c>
      <c r="BW7">
        <f t="shared" si="3"/>
        <v>1.9935098654936493E-6</v>
      </c>
      <c r="BX7">
        <f t="shared" si="3"/>
        <v>1.9935098654936493E-6</v>
      </c>
      <c r="BY7">
        <f t="shared" si="3"/>
        <v>1.9935098654936493E-6</v>
      </c>
      <c r="BZ7">
        <f t="shared" si="3"/>
        <v>1.9935098654936493E-6</v>
      </c>
      <c r="CA7">
        <f t="shared" si="3"/>
        <v>1.9935098654936493E-6</v>
      </c>
      <c r="CB7">
        <f t="shared" si="3"/>
        <v>1.9935098654936493E-6</v>
      </c>
      <c r="CC7">
        <f t="shared" si="3"/>
        <v>1.9935098654936493E-6</v>
      </c>
    </row>
    <row r="8" spans="1:81">
      <c r="A8" s="1" t="s">
        <v>1427</v>
      </c>
      <c r="B8">
        <f>'Total Fuel Prices'!B22*(1-INDEX(Tax_share,MATCH('Total Fuel Prices'!$A$14,tax_fuel_labels,0),MATCH(B$1,'Tax_Share of Price'!$B$1:$AI$1,0)))</f>
        <v>0</v>
      </c>
      <c r="C8">
        <f>'Total Fuel Prices'!C22*(1-INDEX(Tax_share,MATCH('Total Fuel Prices'!$A$14,tax_fuel_labels,0),MATCH(C$1,'Tax_Share of Price'!$B$1:$AI$1,0)))</f>
        <v>0</v>
      </c>
      <c r="D8">
        <f>'Total Fuel Prices'!D22*(1-INDEX(Tax_share,MATCH('Total Fuel Prices'!$A$14,tax_fuel_labels,0),MATCH(D$1,'Tax_Share of Price'!$B$1:$AI$1,0)))</f>
        <v>0</v>
      </c>
      <c r="E8">
        <f>'Total Fuel Prices'!E22*(1-INDEX(Tax_share,MATCH('Total Fuel Prices'!$A$14,tax_fuel_labels,0),MATCH(E$1,'Tax_Share of Price'!$B$1:$AI$1,0)))</f>
        <v>0</v>
      </c>
      <c r="F8">
        <f>'Total Fuel Prices'!F22*(1-INDEX(Tax_share,MATCH('Total Fuel Prices'!$A$14,tax_fuel_labels,0),MATCH(F$1,'Tax_Share of Price'!$B$1:$AI$1,0)))</f>
        <v>0</v>
      </c>
      <c r="G8">
        <f>'Total Fuel Prices'!G22*(1-INDEX(Tax_share,MATCH('Total Fuel Prices'!$A$14,tax_fuel_labels,0),MATCH(G$1,'Tax_Share of Price'!$B$1:$AI$1,0)))</f>
        <v>0</v>
      </c>
      <c r="H8">
        <f>'Total Fuel Prices'!H22*(1-INDEX(Tax_share,MATCH('Total Fuel Prices'!$A$14,tax_fuel_labels,0),MATCH(H$1,'Tax_Share of Price'!$B$1:$AI$1,0)))</f>
        <v>0</v>
      </c>
      <c r="I8">
        <f>'Total Fuel Prices'!I22*(1-INDEX(Tax_share,MATCH('Total Fuel Prices'!$A$14,tax_fuel_labels,0),MATCH(I$1,'Tax_Share of Price'!$B$1:$AI$1,0)))</f>
        <v>0</v>
      </c>
      <c r="J8">
        <f>'Total Fuel Prices'!J22*(1-INDEX(Tax_share,MATCH('Total Fuel Prices'!$A$14,tax_fuel_labels,0),MATCH(J$1,'Tax_Share of Price'!$B$1:$AI$1,0)))</f>
        <v>0</v>
      </c>
      <c r="K8">
        <f>'Total Fuel Prices'!K22*(1-INDEX(Tax_share,MATCH('Total Fuel Prices'!$A$14,tax_fuel_labels,0),MATCH(K$1,'Tax_Share of Price'!$B$1:$AI$1,0)))</f>
        <v>0</v>
      </c>
      <c r="L8">
        <f>'Total Fuel Prices'!L22*(1-INDEX(Tax_share,MATCH('Total Fuel Prices'!$A$14,tax_fuel_labels,0),MATCH(L$1,'Tax_Share of Price'!$B$1:$AI$1,0)))</f>
        <v>0</v>
      </c>
      <c r="M8">
        <f>'Total Fuel Prices'!M22*(1-INDEX(Tax_share,MATCH('Total Fuel Prices'!$A$14,tax_fuel_labels,0),MATCH(M$1,'Tax_Share of Price'!$B$1:$AI$1,0)))</f>
        <v>0</v>
      </c>
      <c r="N8">
        <f>'Total Fuel Prices'!N22*(1-INDEX(Tax_share,MATCH('Total Fuel Prices'!$A$14,tax_fuel_labels,0),MATCH(N$1,'Tax_Share of Price'!$B$1:$AI$1,0)))</f>
        <v>0</v>
      </c>
      <c r="O8">
        <f>'Total Fuel Prices'!O22*(1-INDEX(Tax_share,MATCH('Total Fuel Prices'!$A$14,tax_fuel_labels,0),MATCH(O$1,'Tax_Share of Price'!$B$1:$AI$1,0)))</f>
        <v>0</v>
      </c>
      <c r="P8">
        <f>'Total Fuel Prices'!P22*(1-INDEX(Tax_share,MATCH('Total Fuel Prices'!$A$14,tax_fuel_labels,0),MATCH(P$1,'Tax_Share of Price'!$B$1:$AI$1,0)))</f>
        <v>0</v>
      </c>
      <c r="Q8">
        <f>'Total Fuel Prices'!Q22*(1-INDEX(Tax_share,MATCH('Total Fuel Prices'!$A$14,tax_fuel_labels,0),MATCH(Q$1,'Tax_Share of Price'!$B$1:$AI$1,0)))</f>
        <v>0</v>
      </c>
      <c r="R8">
        <f>'Total Fuel Prices'!R22*(1-INDEX(Tax_share,MATCH('Total Fuel Prices'!$A$14,tax_fuel_labels,0),MATCH(R$1,'Tax_Share of Price'!$B$1:$AI$1,0)))</f>
        <v>0</v>
      </c>
      <c r="S8">
        <f>'Total Fuel Prices'!S22*(1-INDEX(Tax_share,MATCH('Total Fuel Prices'!$A$14,tax_fuel_labels,0),MATCH(S$1,'Tax_Share of Price'!$B$1:$AI$1,0)))</f>
        <v>0</v>
      </c>
      <c r="T8">
        <f>'Total Fuel Prices'!T22*(1-INDEX(Tax_share,MATCH('Total Fuel Prices'!$A$14,tax_fuel_labels,0),MATCH(T$1,'Tax_Share of Price'!$B$1:$AI$1,0)))</f>
        <v>0</v>
      </c>
      <c r="U8">
        <f>'Total Fuel Prices'!U22*(1-INDEX(Tax_share,MATCH('Total Fuel Prices'!$A$14,tax_fuel_labels,0),MATCH(U$1,'Tax_Share of Price'!$B$1:$AI$1,0)))</f>
        <v>0</v>
      </c>
      <c r="V8">
        <f>'Total Fuel Prices'!V22*(1-INDEX(Tax_share,MATCH('Total Fuel Prices'!$A$14,tax_fuel_labels,0),MATCH(V$1,'Tax_Share of Price'!$B$1:$AI$1,0)))</f>
        <v>0</v>
      </c>
      <c r="W8">
        <f>'Total Fuel Prices'!W22*(1-INDEX(Tax_share,MATCH('Total Fuel Prices'!$A$14,tax_fuel_labels,0),MATCH(W$1,'Tax_Share of Price'!$B$1:$AI$1,0)))</f>
        <v>0</v>
      </c>
      <c r="X8">
        <f>'Total Fuel Prices'!X22*(1-INDEX(Tax_share,MATCH('Total Fuel Prices'!$A$14,tax_fuel_labels,0),MATCH(X$1,'Tax_Share of Price'!$B$1:$AI$1,0)))</f>
        <v>0</v>
      </c>
      <c r="Y8">
        <f>'Total Fuel Prices'!Y22*(1-INDEX(Tax_share,MATCH('Total Fuel Prices'!$A$14,tax_fuel_labels,0),MATCH(Y$1,'Tax_Share of Price'!$B$1:$AI$1,0)))</f>
        <v>0</v>
      </c>
      <c r="Z8">
        <f>'Total Fuel Prices'!Z22*(1-INDEX(Tax_share,MATCH('Total Fuel Prices'!$A$14,tax_fuel_labels,0),MATCH(Z$1,'Tax_Share of Price'!$B$1:$AI$1,0)))</f>
        <v>0</v>
      </c>
      <c r="AA8">
        <f>'Total Fuel Prices'!AA22*(1-INDEX(Tax_share,MATCH('Total Fuel Prices'!$A$14,tax_fuel_labels,0),MATCH(AA$1,'Tax_Share of Price'!$B$1:$AI$1,0)))</f>
        <v>0</v>
      </c>
      <c r="AB8">
        <f>'Total Fuel Prices'!AB22*(1-INDEX(Tax_share,MATCH('Total Fuel Prices'!$A$14,tax_fuel_labels,0),MATCH(AB$1,'Tax_Share of Price'!$B$1:$AI$1,0)))</f>
        <v>0</v>
      </c>
      <c r="AC8">
        <f>'Total Fuel Prices'!AC22*(1-INDEX(Tax_share,MATCH('Total Fuel Prices'!$A$14,tax_fuel_labels,0),MATCH(AC$1,'Tax_Share of Price'!$B$1:$AI$1,0)))</f>
        <v>0</v>
      </c>
      <c r="AD8">
        <f>'Total Fuel Prices'!AD22*(1-INDEX(Tax_share,MATCH('Total Fuel Prices'!$A$14,tax_fuel_labels,0),MATCH(AD$1,'Tax_Share of Price'!$B$1:$AI$1,0)))</f>
        <v>0</v>
      </c>
      <c r="AE8">
        <f>'Total Fuel Prices'!AE22*(1-INDEX(Tax_share,MATCH('Total Fuel Prices'!$A$14,tax_fuel_labels,0),MATCH(AE$1,'Tax_Share of Price'!$B$1:$AI$1,0)))</f>
        <v>0</v>
      </c>
      <c r="AF8">
        <f t="shared" si="1"/>
        <v>0</v>
      </c>
      <c r="AG8">
        <f t="shared" si="3"/>
        <v>0</v>
      </c>
      <c r="AH8">
        <f t="shared" si="3"/>
        <v>0</v>
      </c>
      <c r="AI8">
        <f t="shared" si="3"/>
        <v>0</v>
      </c>
      <c r="AJ8">
        <f t="shared" si="3"/>
        <v>0</v>
      </c>
      <c r="AK8">
        <f t="shared" si="3"/>
        <v>0</v>
      </c>
      <c r="AL8">
        <f t="shared" si="3"/>
        <v>0</v>
      </c>
      <c r="AM8">
        <f t="shared" si="3"/>
        <v>0</v>
      </c>
      <c r="AN8">
        <f t="shared" si="3"/>
        <v>0</v>
      </c>
      <c r="AO8">
        <f t="shared" si="3"/>
        <v>0</v>
      </c>
      <c r="AP8">
        <f t="shared" si="3"/>
        <v>0</v>
      </c>
      <c r="AQ8">
        <f t="shared" si="3"/>
        <v>0</v>
      </c>
      <c r="AR8">
        <f t="shared" si="3"/>
        <v>0</v>
      </c>
      <c r="AS8">
        <f t="shared" si="3"/>
        <v>0</v>
      </c>
      <c r="AT8">
        <f t="shared" si="3"/>
        <v>0</v>
      </c>
      <c r="AU8">
        <f t="shared" si="3"/>
        <v>0</v>
      </c>
      <c r="AV8">
        <f t="shared" si="3"/>
        <v>0</v>
      </c>
      <c r="AW8">
        <f t="shared" si="3"/>
        <v>0</v>
      </c>
      <c r="AX8">
        <f t="shared" si="3"/>
        <v>0</v>
      </c>
      <c r="AY8">
        <f t="shared" si="3"/>
        <v>0</v>
      </c>
      <c r="AZ8">
        <f t="shared" si="3"/>
        <v>0</v>
      </c>
      <c r="BA8">
        <f t="shared" si="3"/>
        <v>0</v>
      </c>
      <c r="BB8">
        <f t="shared" si="3"/>
        <v>0</v>
      </c>
      <c r="BC8">
        <f t="shared" si="3"/>
        <v>0</v>
      </c>
      <c r="BD8">
        <f t="shared" si="3"/>
        <v>0</v>
      </c>
      <c r="BE8">
        <f t="shared" si="3"/>
        <v>0</v>
      </c>
      <c r="BF8">
        <f t="shared" si="3"/>
        <v>0</v>
      </c>
      <c r="BG8">
        <f t="shared" si="3"/>
        <v>0</v>
      </c>
      <c r="BH8">
        <f t="shared" si="3"/>
        <v>0</v>
      </c>
      <c r="BI8">
        <f t="shared" si="3"/>
        <v>0</v>
      </c>
      <c r="BJ8">
        <f t="shared" si="3"/>
        <v>0</v>
      </c>
      <c r="BK8">
        <f t="shared" si="3"/>
        <v>0</v>
      </c>
      <c r="BL8">
        <f t="shared" si="3"/>
        <v>0</v>
      </c>
      <c r="BM8">
        <f t="shared" si="3"/>
        <v>0</v>
      </c>
      <c r="BN8">
        <f t="shared" si="3"/>
        <v>0</v>
      </c>
      <c r="BO8">
        <f t="shared" si="3"/>
        <v>0</v>
      </c>
      <c r="BP8">
        <f t="shared" si="3"/>
        <v>0</v>
      </c>
      <c r="BQ8">
        <f t="shared" si="3"/>
        <v>0</v>
      </c>
      <c r="BR8">
        <f t="shared" si="3"/>
        <v>0</v>
      </c>
      <c r="BS8">
        <f t="shared" si="3"/>
        <v>0</v>
      </c>
      <c r="BT8">
        <f t="shared" si="3"/>
        <v>0</v>
      </c>
      <c r="BU8">
        <f t="shared" si="3"/>
        <v>0</v>
      </c>
      <c r="BV8">
        <f t="shared" si="3"/>
        <v>0</v>
      </c>
      <c r="BW8">
        <f t="shared" si="3"/>
        <v>0</v>
      </c>
      <c r="BX8">
        <f t="shared" si="3"/>
        <v>0</v>
      </c>
      <c r="BY8">
        <f t="shared" si="3"/>
        <v>0</v>
      </c>
      <c r="BZ8">
        <f t="shared" si="3"/>
        <v>0</v>
      </c>
      <c r="CA8">
        <f t="shared" si="3"/>
        <v>0</v>
      </c>
      <c r="CB8">
        <f t="shared" si="3"/>
        <v>0</v>
      </c>
      <c r="CC8">
        <f t="shared" si="3"/>
        <v>0</v>
      </c>
    </row>
    <row r="9" spans="1:81">
      <c r="A9" s="1" t="s">
        <v>1428</v>
      </c>
      <c r="B9">
        <f>'Total Fuel Prices'!B23*(1-INDEX(Tax_share,MATCH('Total Fuel Prices'!$A$14,tax_fuel_labels,0),MATCH(B$1,'Tax_Share of Price'!$B$1:$AI$1,0)))</f>
        <v>1.8314931626443423E-6</v>
      </c>
      <c r="C9">
        <f>'Total Fuel Prices'!C23*(1-INDEX(Tax_share,MATCH('Total Fuel Prices'!$A$14,tax_fuel_labels,0),MATCH(C$1,'Tax_Share of Price'!$B$1:$AI$1,0)))</f>
        <v>1.8314931626443423E-6</v>
      </c>
      <c r="D9">
        <f>'Total Fuel Prices'!D23*(1-INDEX(Tax_share,MATCH('Total Fuel Prices'!$A$14,tax_fuel_labels,0),MATCH(D$1,'Tax_Share of Price'!$B$1:$AI$1,0)))</f>
        <v>1.8314931626443423E-6</v>
      </c>
      <c r="E9">
        <f>'Total Fuel Prices'!E23*(1-INDEX(Tax_share,MATCH('Total Fuel Prices'!$A$14,tax_fuel_labels,0),MATCH(E$1,'Tax_Share of Price'!$B$1:$AI$1,0)))</f>
        <v>1.8314931626443423E-6</v>
      </c>
      <c r="F9">
        <f>'Total Fuel Prices'!F23*(1-INDEX(Tax_share,MATCH('Total Fuel Prices'!$A$14,tax_fuel_labels,0),MATCH(F$1,'Tax_Share of Price'!$B$1:$AI$1,0)))</f>
        <v>1.8526257760594693E-6</v>
      </c>
      <c r="G9">
        <f>'Total Fuel Prices'!G23*(1-INDEX(Tax_share,MATCH('Total Fuel Prices'!$A$14,tax_fuel_labels,0),MATCH(G$1,'Tax_Share of Price'!$B$1:$AI$1,0)))</f>
        <v>1.8526257760594693E-6</v>
      </c>
      <c r="H9">
        <f>'Total Fuel Prices'!H23*(1-INDEX(Tax_share,MATCH('Total Fuel Prices'!$A$14,tax_fuel_labels,0),MATCH(H$1,'Tax_Share of Price'!$B$1:$AI$1,0)))</f>
        <v>1.8526257760594693E-6</v>
      </c>
      <c r="I9">
        <f>'Total Fuel Prices'!I23*(1-INDEX(Tax_share,MATCH('Total Fuel Prices'!$A$14,tax_fuel_labels,0),MATCH(I$1,'Tax_Share of Price'!$B$1:$AI$1,0)))</f>
        <v>1.8596699805311781E-6</v>
      </c>
      <c r="J9">
        <f>'Total Fuel Prices'!J23*(1-INDEX(Tax_share,MATCH('Total Fuel Prices'!$A$14,tax_fuel_labels,0),MATCH(J$1,'Tax_Share of Price'!$B$1:$AI$1,0)))</f>
        <v>1.8667141850028871E-6</v>
      </c>
      <c r="K9">
        <f>'Total Fuel Prices'!K23*(1-INDEX(Tax_share,MATCH('Total Fuel Prices'!$A$14,tax_fuel_labels,0),MATCH(K$1,'Tax_Share of Price'!$B$1:$AI$1,0)))</f>
        <v>1.8737583894745963E-6</v>
      </c>
      <c r="L9">
        <f>'Total Fuel Prices'!L23*(1-INDEX(Tax_share,MATCH('Total Fuel Prices'!$A$14,tax_fuel_labels,0),MATCH(L$1,'Tax_Share of Price'!$B$1:$AI$1,0)))</f>
        <v>1.8878467984180145E-6</v>
      </c>
      <c r="M9">
        <f>'Total Fuel Prices'!M23*(1-INDEX(Tax_share,MATCH('Total Fuel Prices'!$A$14,tax_fuel_labels,0),MATCH(M$1,'Tax_Share of Price'!$B$1:$AI$1,0)))</f>
        <v>1.8878467984180145E-6</v>
      </c>
      <c r="N9">
        <f>'Total Fuel Prices'!N23*(1-INDEX(Tax_share,MATCH('Total Fuel Prices'!$A$14,tax_fuel_labels,0),MATCH(N$1,'Tax_Share of Price'!$B$1:$AI$1,0)))</f>
        <v>1.8948910028897232E-6</v>
      </c>
      <c r="O9">
        <f>'Total Fuel Prices'!O23*(1-INDEX(Tax_share,MATCH('Total Fuel Prices'!$A$14,tax_fuel_labels,0),MATCH(O$1,'Tax_Share of Price'!$B$1:$AI$1,0)))</f>
        <v>1.9019352073614324E-6</v>
      </c>
      <c r="P9">
        <f>'Total Fuel Prices'!P23*(1-INDEX(Tax_share,MATCH('Total Fuel Prices'!$A$14,tax_fuel_labels,0),MATCH(P$1,'Tax_Share of Price'!$B$1:$AI$1,0)))</f>
        <v>1.908979411833141E-6</v>
      </c>
      <c r="Q9">
        <f>'Total Fuel Prices'!Q23*(1-INDEX(Tax_share,MATCH('Total Fuel Prices'!$A$14,tax_fuel_labels,0),MATCH(Q$1,'Tax_Share of Price'!$B$1:$AI$1,0)))</f>
        <v>1.908979411833141E-6</v>
      </c>
      <c r="R9">
        <f>'Total Fuel Prices'!R23*(1-INDEX(Tax_share,MATCH('Total Fuel Prices'!$A$14,tax_fuel_labels,0),MATCH(R$1,'Tax_Share of Price'!$B$1:$AI$1,0)))</f>
        <v>1.9160236163048506E-6</v>
      </c>
      <c r="S9">
        <f>'Total Fuel Prices'!S23*(1-INDEX(Tax_share,MATCH('Total Fuel Prices'!$A$14,tax_fuel_labels,0),MATCH(S$1,'Tax_Share of Price'!$B$1:$AI$1,0)))</f>
        <v>1.9160236163048506E-6</v>
      </c>
      <c r="T9">
        <f>'Total Fuel Prices'!T23*(1-INDEX(Tax_share,MATCH('Total Fuel Prices'!$A$14,tax_fuel_labels,0),MATCH(T$1,'Tax_Share of Price'!$B$1:$AI$1,0)))</f>
        <v>1.9230678207765594E-6</v>
      </c>
      <c r="U9">
        <f>'Total Fuel Prices'!U23*(1-INDEX(Tax_share,MATCH('Total Fuel Prices'!$A$14,tax_fuel_labels,0),MATCH(U$1,'Tax_Share of Price'!$B$1:$AI$1,0)))</f>
        <v>1.9230678207765594E-6</v>
      </c>
      <c r="V9">
        <f>'Total Fuel Prices'!V23*(1-INDEX(Tax_share,MATCH('Total Fuel Prices'!$A$14,tax_fuel_labels,0),MATCH(V$1,'Tax_Share of Price'!$B$1:$AI$1,0)))</f>
        <v>1.9301120252482686E-6</v>
      </c>
      <c r="W9">
        <f>'Total Fuel Prices'!W23*(1-INDEX(Tax_share,MATCH('Total Fuel Prices'!$A$14,tax_fuel_labels,0),MATCH(W$1,'Tax_Share of Price'!$B$1:$AI$1,0)))</f>
        <v>1.9371562297199774E-6</v>
      </c>
      <c r="X9">
        <f>'Total Fuel Prices'!X23*(1-INDEX(Tax_share,MATCH('Total Fuel Prices'!$A$14,tax_fuel_labels,0),MATCH(X$1,'Tax_Share of Price'!$B$1:$AI$1,0)))</f>
        <v>1.9442004341916861E-6</v>
      </c>
      <c r="Y9">
        <f>'Total Fuel Prices'!Y23*(1-INDEX(Tax_share,MATCH('Total Fuel Prices'!$A$14,tax_fuel_labels,0),MATCH(Y$1,'Tax_Share of Price'!$B$1:$AI$1,0)))</f>
        <v>1.9512446386633953E-6</v>
      </c>
      <c r="Z9">
        <f>'Total Fuel Prices'!Z23*(1-INDEX(Tax_share,MATCH('Total Fuel Prices'!$A$14,tax_fuel_labels,0),MATCH(Z$1,'Tax_Share of Price'!$B$1:$AI$1,0)))</f>
        <v>1.9582888431351041E-6</v>
      </c>
      <c r="AA9">
        <f>'Total Fuel Prices'!AA23*(1-INDEX(Tax_share,MATCH('Total Fuel Prices'!$A$14,tax_fuel_labels,0),MATCH(AA$1,'Tax_Share of Price'!$B$1:$AI$1,0)))</f>
        <v>1.9653330476068133E-6</v>
      </c>
      <c r="AB9">
        <f>'Total Fuel Prices'!AB23*(1-INDEX(Tax_share,MATCH('Total Fuel Prices'!$A$14,tax_fuel_labels,0),MATCH(AB$1,'Tax_Share of Price'!$B$1:$AI$1,0)))</f>
        <v>1.9723772520785225E-6</v>
      </c>
      <c r="AC9">
        <f>'Total Fuel Prices'!AC23*(1-INDEX(Tax_share,MATCH('Total Fuel Prices'!$A$14,tax_fuel_labels,0),MATCH(AC$1,'Tax_Share of Price'!$B$1:$AI$1,0)))</f>
        <v>1.9794214565502313E-6</v>
      </c>
      <c r="AD9">
        <f>'Total Fuel Prices'!AD23*(1-INDEX(Tax_share,MATCH('Total Fuel Prices'!$A$14,tax_fuel_labels,0),MATCH(AD$1,'Tax_Share of Price'!$B$1:$AI$1,0)))</f>
        <v>1.9864656610219405E-6</v>
      </c>
      <c r="AE9">
        <f>'Total Fuel Prices'!AE23*(1-INDEX(Tax_share,MATCH('Total Fuel Prices'!$A$14,tax_fuel_labels,0),MATCH(AE$1,'Tax_Share of Price'!$B$1:$AI$1,0)))</f>
        <v>1.9935098654936493E-6</v>
      </c>
      <c r="AF9">
        <f t="shared" si="1"/>
        <v>1.9935098654936493E-6</v>
      </c>
      <c r="AG9">
        <f t="shared" si="3"/>
        <v>1.9935098654936493E-6</v>
      </c>
      <c r="AH9">
        <f t="shared" si="3"/>
        <v>1.9935098654936493E-6</v>
      </c>
      <c r="AI9">
        <f t="shared" si="3"/>
        <v>1.9935098654936493E-6</v>
      </c>
      <c r="AJ9">
        <f t="shared" si="3"/>
        <v>1.9935098654936493E-6</v>
      </c>
      <c r="AK9">
        <f t="shared" si="3"/>
        <v>1.9935098654936493E-6</v>
      </c>
      <c r="AL9">
        <f t="shared" si="3"/>
        <v>1.9935098654936493E-6</v>
      </c>
      <c r="AM9">
        <f t="shared" si="3"/>
        <v>1.9935098654936493E-6</v>
      </c>
      <c r="AN9">
        <f t="shared" si="3"/>
        <v>1.9935098654936493E-6</v>
      </c>
      <c r="AO9">
        <f t="shared" si="3"/>
        <v>1.9935098654936493E-6</v>
      </c>
      <c r="AP9">
        <f t="shared" si="3"/>
        <v>1.9935098654936493E-6</v>
      </c>
      <c r="AQ9">
        <f t="shared" si="3"/>
        <v>1.9935098654936493E-6</v>
      </c>
      <c r="AR9">
        <f t="shared" si="3"/>
        <v>1.9935098654936493E-6</v>
      </c>
      <c r="AS9">
        <f t="shared" si="3"/>
        <v>1.9935098654936493E-6</v>
      </c>
      <c r="AT9">
        <f t="shared" si="3"/>
        <v>1.9935098654936493E-6</v>
      </c>
      <c r="AU9">
        <f t="shared" si="3"/>
        <v>1.9935098654936493E-6</v>
      </c>
      <c r="AV9">
        <f t="shared" si="3"/>
        <v>1.9935098654936493E-6</v>
      </c>
      <c r="AW9">
        <f t="shared" si="3"/>
        <v>1.9935098654936493E-6</v>
      </c>
      <c r="AX9">
        <f t="shared" si="3"/>
        <v>1.9935098654936493E-6</v>
      </c>
      <c r="AY9">
        <f t="shared" si="3"/>
        <v>1.9935098654936493E-6</v>
      </c>
      <c r="AZ9">
        <f t="shared" si="3"/>
        <v>1.9935098654936493E-6</v>
      </c>
      <c r="BA9">
        <f t="shared" si="3"/>
        <v>1.9935098654936493E-6</v>
      </c>
      <c r="BB9">
        <f t="shared" si="3"/>
        <v>1.9935098654936493E-6</v>
      </c>
      <c r="BC9">
        <f t="shared" si="3"/>
        <v>1.9935098654936493E-6</v>
      </c>
      <c r="BD9">
        <f t="shared" si="3"/>
        <v>1.9935098654936493E-6</v>
      </c>
      <c r="BE9">
        <f t="shared" si="3"/>
        <v>1.9935098654936493E-6</v>
      </c>
      <c r="BF9">
        <f t="shared" si="3"/>
        <v>1.9935098654936493E-6</v>
      </c>
      <c r="BG9">
        <f t="shared" si="3"/>
        <v>1.9935098654936493E-6</v>
      </c>
      <c r="BH9">
        <f t="shared" si="3"/>
        <v>1.9935098654936493E-6</v>
      </c>
      <c r="BI9">
        <f t="shared" si="3"/>
        <v>1.9935098654936493E-6</v>
      </c>
      <c r="BJ9">
        <f t="shared" si="3"/>
        <v>1.9935098654936493E-6</v>
      </c>
      <c r="BK9">
        <f t="shared" si="3"/>
        <v>1.9935098654936493E-6</v>
      </c>
      <c r="BL9">
        <f t="shared" si="3"/>
        <v>1.9935098654936493E-6</v>
      </c>
      <c r="BM9">
        <f t="shared" si="3"/>
        <v>1.9935098654936493E-6</v>
      </c>
      <c r="BN9">
        <f t="shared" si="3"/>
        <v>1.9935098654936493E-6</v>
      </c>
      <c r="BO9">
        <f t="shared" si="3"/>
        <v>1.9935098654936493E-6</v>
      </c>
      <c r="BP9">
        <f t="shared" si="3"/>
        <v>1.9935098654936493E-6</v>
      </c>
      <c r="BQ9">
        <f t="shared" si="3"/>
        <v>1.9935098654936493E-6</v>
      </c>
      <c r="BR9">
        <f t="shared" si="3"/>
        <v>1.9935098654936493E-6</v>
      </c>
      <c r="BS9">
        <f t="shared" si="3"/>
        <v>1.9935098654936493E-6</v>
      </c>
      <c r="BT9">
        <f t="shared" si="3"/>
        <v>1.9935098654936493E-6</v>
      </c>
      <c r="BU9">
        <f t="shared" si="3"/>
        <v>1.9935098654936493E-6</v>
      </c>
      <c r="BV9">
        <f t="shared" si="3"/>
        <v>1.9935098654936493E-6</v>
      </c>
      <c r="BW9">
        <f t="shared" si="3"/>
        <v>1.9935098654936493E-6</v>
      </c>
      <c r="BX9">
        <f t="shared" si="3"/>
        <v>1.9935098654936493E-6</v>
      </c>
      <c r="BY9">
        <f t="shared" si="3"/>
        <v>1.9935098654936493E-6</v>
      </c>
      <c r="BZ9">
        <f t="shared" si="3"/>
        <v>1.9935098654936493E-6</v>
      </c>
      <c r="CA9">
        <f t="shared" si="3"/>
        <v>1.9935098654936493E-6</v>
      </c>
      <c r="CB9">
        <f t="shared" si="3"/>
        <v>1.9935098654936493E-6</v>
      </c>
      <c r="CC9">
        <f t="shared" si="3"/>
        <v>1.9935098654936493E-6</v>
      </c>
    </row>
  </sheetData>
  <pageMargins left="0.7" right="0.7" top="0.75" bottom="0.75" header="0.3" footer="0.3"/>
  <pageSetup orientation="portrait"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tabColor rgb="FF002060"/>
  </sheetPr>
  <dimension ref="A1:CC9"/>
  <sheetViews>
    <sheetView topLeftCell="AD1" workbookViewId="0">
      <selection activeCell="AF4" sqref="AF4"/>
    </sheetView>
  </sheetViews>
  <sheetFormatPr defaultColWidth="9.140625" defaultRowHeight="15"/>
  <cols>
    <col min="1" max="1" width="41.42578125" customWidth="1"/>
    <col min="2" max="3" width="10.140625" customWidth="1"/>
    <col min="4" max="27" width="10" customWidth="1"/>
  </cols>
  <sheetData>
    <row r="1" spans="1:81">
      <c r="A1" s="1" t="s">
        <v>1420</v>
      </c>
      <c r="B1" s="1">
        <v>2021</v>
      </c>
      <c r="C1" s="1">
        <v>2022</v>
      </c>
      <c r="D1" s="1">
        <v>2023</v>
      </c>
      <c r="E1" s="1">
        <v>2024</v>
      </c>
      <c r="F1" s="1">
        <v>2025</v>
      </c>
      <c r="G1" s="1">
        <v>2026</v>
      </c>
      <c r="H1" s="1">
        <v>2027</v>
      </c>
      <c r="I1" s="1">
        <v>2028</v>
      </c>
      <c r="J1" s="1">
        <v>2029</v>
      </c>
      <c r="K1" s="1">
        <v>2030</v>
      </c>
      <c r="L1" s="1">
        <v>2031</v>
      </c>
      <c r="M1" s="1">
        <v>2032</v>
      </c>
      <c r="N1" s="1">
        <v>2033</v>
      </c>
      <c r="O1" s="1">
        <v>2034</v>
      </c>
      <c r="P1" s="1">
        <v>2035</v>
      </c>
      <c r="Q1" s="1">
        <v>2036</v>
      </c>
      <c r="R1" s="1">
        <v>2037</v>
      </c>
      <c r="S1" s="1">
        <v>2038</v>
      </c>
      <c r="T1" s="1">
        <v>2039</v>
      </c>
      <c r="U1" s="1">
        <v>2040</v>
      </c>
      <c r="V1" s="1">
        <v>2041</v>
      </c>
      <c r="W1" s="1">
        <v>2042</v>
      </c>
      <c r="X1" s="1">
        <v>2043</v>
      </c>
      <c r="Y1" s="1">
        <v>2044</v>
      </c>
      <c r="Z1" s="1">
        <v>2045</v>
      </c>
      <c r="AA1" s="1">
        <v>2046</v>
      </c>
      <c r="AB1" s="1">
        <v>2047</v>
      </c>
      <c r="AC1" s="1">
        <v>2048</v>
      </c>
      <c r="AD1" s="1">
        <v>2049</v>
      </c>
      <c r="AE1" s="1">
        <v>2050</v>
      </c>
      <c r="AF1" s="1">
        <v>2051</v>
      </c>
      <c r="AG1" s="1">
        <v>2052</v>
      </c>
      <c r="AH1" s="1">
        <v>2053</v>
      </c>
      <c r="AI1" s="1">
        <v>2054</v>
      </c>
      <c r="AJ1" s="1">
        <v>2055</v>
      </c>
      <c r="AK1" s="1">
        <v>2056</v>
      </c>
      <c r="AL1" s="1">
        <v>2057</v>
      </c>
      <c r="AM1" s="1">
        <v>2058</v>
      </c>
      <c r="AN1" s="1">
        <v>2059</v>
      </c>
      <c r="AO1" s="1">
        <v>2060</v>
      </c>
      <c r="AP1" s="1">
        <v>2061</v>
      </c>
      <c r="AQ1" s="1">
        <v>2062</v>
      </c>
      <c r="AR1" s="1">
        <v>2063</v>
      </c>
      <c r="AS1" s="1">
        <v>2064</v>
      </c>
      <c r="AT1" s="1">
        <v>2065</v>
      </c>
      <c r="AU1" s="1">
        <v>2066</v>
      </c>
      <c r="AV1" s="1">
        <v>2067</v>
      </c>
      <c r="AW1" s="1">
        <v>2068</v>
      </c>
      <c r="AX1" s="1">
        <v>2069</v>
      </c>
      <c r="AY1" s="1">
        <v>2070</v>
      </c>
      <c r="AZ1" s="1">
        <v>2071</v>
      </c>
      <c r="BA1" s="1">
        <v>2072</v>
      </c>
      <c r="BB1" s="1">
        <v>2073</v>
      </c>
      <c r="BC1" s="1">
        <v>2074</v>
      </c>
      <c r="BD1" s="1">
        <v>2075</v>
      </c>
      <c r="BE1" s="1">
        <v>2076</v>
      </c>
      <c r="BF1" s="1">
        <v>2077</v>
      </c>
      <c r="BG1" s="1">
        <v>2078</v>
      </c>
      <c r="BH1" s="1">
        <v>2079</v>
      </c>
      <c r="BI1" s="1">
        <v>2080</v>
      </c>
      <c r="BJ1" s="1">
        <v>2081</v>
      </c>
      <c r="BK1" s="1">
        <v>2082</v>
      </c>
      <c r="BL1" s="1">
        <v>2083</v>
      </c>
      <c r="BM1" s="1">
        <v>2084</v>
      </c>
      <c r="BN1" s="1">
        <v>2085</v>
      </c>
      <c r="BO1" s="1">
        <v>2086</v>
      </c>
      <c r="BP1" s="1">
        <v>2087</v>
      </c>
      <c r="BQ1" s="1">
        <v>2088</v>
      </c>
      <c r="BR1" s="1">
        <v>2089</v>
      </c>
      <c r="BS1" s="1">
        <v>2090</v>
      </c>
      <c r="BT1" s="1">
        <v>2091</v>
      </c>
      <c r="BU1" s="1">
        <v>2092</v>
      </c>
      <c r="BV1" s="1">
        <v>2093</v>
      </c>
      <c r="BW1" s="1">
        <v>2094</v>
      </c>
      <c r="BX1" s="1">
        <v>2095</v>
      </c>
      <c r="BY1" s="1">
        <v>2096</v>
      </c>
      <c r="BZ1" s="1">
        <v>2097</v>
      </c>
      <c r="CA1" s="1">
        <v>2098</v>
      </c>
      <c r="CB1" s="1">
        <v>2099</v>
      </c>
      <c r="CC1" s="1">
        <v>2100</v>
      </c>
    </row>
    <row r="2" spans="1:81">
      <c r="A2" s="1" t="s">
        <v>1421</v>
      </c>
      <c r="B2">
        <f>'Total Fuel Prices'!B27*(1-INDEX(Tax_share,MATCH('Total Fuel Prices'!$A$25,tax_fuel_labels,0),MATCH(B$1,'Tax_Share of Price'!$B$1:$AI$1,0)))</f>
        <v>9.3747450175164482E-6</v>
      </c>
      <c r="C2">
        <f>'Total Fuel Prices'!C27*(1-INDEX(Tax_share,MATCH('Total Fuel Prices'!$A$25,tax_fuel_labels,0),MATCH(C$1,'Tax_Share of Price'!$B$1:$AI$1,0)))</f>
        <v>9.3747450175164482E-6</v>
      </c>
      <c r="D2">
        <f>'Total Fuel Prices'!D27*(1-INDEX(Tax_share,MATCH('Total Fuel Prices'!$A$25,tax_fuel_labels,0),MATCH(D$1,'Tax_Share of Price'!$B$1:$AI$1,0)))</f>
        <v>9.3747450175164482E-6</v>
      </c>
      <c r="E2">
        <f>'Total Fuel Prices'!E27*(1-INDEX(Tax_share,MATCH('Total Fuel Prices'!$A$25,tax_fuel_labels,0),MATCH(E$1,'Tax_Share of Price'!$B$1:$AI$1,0)))</f>
        <v>9.3747450175164482E-6</v>
      </c>
      <c r="F2">
        <f>'Total Fuel Prices'!F27*(1-INDEX(Tax_share,MATCH('Total Fuel Prices'!$A$25,tax_fuel_labels,0),MATCH(F$1,'Tax_Share of Price'!$B$1:$AI$1,0)))</f>
        <v>1.4066753925610302E-5</v>
      </c>
      <c r="G2">
        <f>'Total Fuel Prices'!G27*(1-INDEX(Tax_share,MATCH('Total Fuel Prices'!$A$25,tax_fuel_labels,0),MATCH(G$1,'Tax_Share of Price'!$B$1:$AI$1,0)))</f>
        <v>1.4633619525008094E-5</v>
      </c>
      <c r="H2">
        <f>'Total Fuel Prices'!H27*(1-INDEX(Tax_share,MATCH('Total Fuel Prices'!$A$25,tax_fuel_labels,0),MATCH(H$1,'Tax_Share of Price'!$B$1:$AI$1,0)))</f>
        <v>1.357495988805795E-5</v>
      </c>
      <c r="I2">
        <f>'Total Fuel Prices'!I27*(1-INDEX(Tax_share,MATCH('Total Fuel Prices'!$A$25,tax_fuel_labels,0),MATCH(I$1,'Tax_Share of Price'!$B$1:$AI$1,0)))</f>
        <v>1.2710593510155202E-5</v>
      </c>
      <c r="J2">
        <f>'Total Fuel Prices'!J27*(1-INDEX(Tax_share,MATCH('Total Fuel Prices'!$A$25,tax_fuel_labels,0),MATCH(J$1,'Tax_Share of Price'!$B$1:$AI$1,0)))</f>
        <v>1.3066861330728431E-5</v>
      </c>
      <c r="K2">
        <f>'Total Fuel Prices'!K27*(1-INDEX(Tax_share,MATCH('Total Fuel Prices'!$A$25,tax_fuel_labels,0),MATCH(K$1,'Tax_Share of Price'!$B$1:$AI$1,0)))</f>
        <v>1.3538698890122817E-5</v>
      </c>
      <c r="L2">
        <f>'Total Fuel Prices'!L27*(1-INDEX(Tax_share,MATCH('Total Fuel Prices'!$A$25,tax_fuel_labels,0),MATCH(L$1,'Tax_Share of Price'!$B$1:$AI$1,0)))</f>
        <v>1.3800959404401562E-5</v>
      </c>
      <c r="M2">
        <f>'Total Fuel Prices'!M27*(1-INDEX(Tax_share,MATCH('Total Fuel Prices'!$A$25,tax_fuel_labels,0),MATCH(M$1,'Tax_Share of Price'!$B$1:$AI$1,0)))</f>
        <v>1.4406000444512995E-5</v>
      </c>
      <c r="N2">
        <f>'Total Fuel Prices'!N27*(1-INDEX(Tax_share,MATCH('Total Fuel Prices'!$A$25,tax_fuel_labels,0),MATCH(N$1,'Tax_Share of Price'!$B$1:$AI$1,0)))</f>
        <v>1.4928257712533808E-5</v>
      </c>
      <c r="O2">
        <f>'Total Fuel Prices'!O27*(1-INDEX(Tax_share,MATCH('Total Fuel Prices'!$A$25,tax_fuel_labels,0),MATCH(O$1,'Tax_Share of Price'!$B$1:$AI$1,0)))</f>
        <v>1.5170167064953801E-5</v>
      </c>
      <c r="P2">
        <f>'Total Fuel Prices'!P27*(1-INDEX(Tax_share,MATCH('Total Fuel Prices'!$A$25,tax_fuel_labels,0),MATCH(P$1,'Tax_Share of Price'!$B$1:$AI$1,0)))</f>
        <v>1.5236079242984522E-5</v>
      </c>
      <c r="Q2">
        <f>'Total Fuel Prices'!Q27*(1-INDEX(Tax_share,MATCH('Total Fuel Prices'!$A$25,tax_fuel_labels,0),MATCH(Q$1,'Tax_Share of Price'!$B$1:$AI$1,0)))</f>
        <v>1.5528957231936634E-5</v>
      </c>
      <c r="R2">
        <f>'Total Fuel Prices'!R27*(1-INDEX(Tax_share,MATCH('Total Fuel Prices'!$A$25,tax_fuel_labels,0),MATCH(R$1,'Tax_Share of Price'!$B$1:$AI$1,0)))</f>
        <v>1.582005687593809E-5</v>
      </c>
      <c r="S2">
        <f>'Total Fuel Prices'!S27*(1-INDEX(Tax_share,MATCH('Total Fuel Prices'!$A$25,tax_fuel_labels,0),MATCH(S$1,'Tax_Share of Price'!$B$1:$AI$1,0)))</f>
        <v>1.5955383482769691E-5</v>
      </c>
      <c r="T2">
        <f>'Total Fuel Prices'!T27*(1-INDEX(Tax_share,MATCH('Total Fuel Prices'!$A$25,tax_fuel_labels,0),MATCH(T$1,'Tax_Share of Price'!$B$1:$AI$1,0)))</f>
        <v>1.6026417475722061E-5</v>
      </c>
      <c r="U2">
        <f>'Total Fuel Prices'!U27*(1-INDEX(Tax_share,MATCH('Total Fuel Prices'!$A$25,tax_fuel_labels,0),MATCH(U$1,'Tax_Share of Price'!$B$1:$AI$1,0)))</f>
        <v>1.6047372004617642E-5</v>
      </c>
      <c r="V2">
        <f>'Total Fuel Prices'!V27*(1-INDEX(Tax_share,MATCH('Total Fuel Prices'!$A$25,tax_fuel_labels,0),MATCH(V$1,'Tax_Share of Price'!$B$1:$AI$1,0)))</f>
        <v>1.6006556266043592E-5</v>
      </c>
      <c r="W2">
        <f>'Total Fuel Prices'!W27*(1-INDEX(Tax_share,MATCH('Total Fuel Prices'!$A$25,tax_fuel_labels,0),MATCH(W$1,'Tax_Share of Price'!$B$1:$AI$1,0)))</f>
        <v>1.610373011513286E-5</v>
      </c>
      <c r="X2">
        <f>'Total Fuel Prices'!X27*(1-INDEX(Tax_share,MATCH('Total Fuel Prices'!$A$25,tax_fuel_labels,0),MATCH(X$1,'Tax_Share of Price'!$B$1:$AI$1,0)))</f>
        <v>1.6106524657198174E-5</v>
      </c>
      <c r="Y2">
        <f>'Total Fuel Prices'!Y27*(1-INDEX(Tax_share,MATCH('Total Fuel Prices'!$A$25,tax_fuel_labels,0),MATCH(Y$1,'Tax_Share of Price'!$B$1:$AI$1,0)))</f>
        <v>1.6101520793727331E-5</v>
      </c>
      <c r="Z2">
        <f>'Total Fuel Prices'!Z27*(1-INDEX(Tax_share,MATCH('Total Fuel Prices'!$A$25,tax_fuel_labels,0),MATCH(Z$1,'Tax_Share of Price'!$B$1:$AI$1,0)))</f>
        <v>1.6100477377047101E-5</v>
      </c>
      <c r="AA2">
        <f>'Total Fuel Prices'!AA27*(1-INDEX(Tax_share,MATCH('Total Fuel Prices'!$A$25,tax_fuel_labels,0),MATCH(AA$1,'Tax_Share of Price'!$B$1:$AI$1,0)))</f>
        <v>1.6008398123313911E-5</v>
      </c>
      <c r="AB2">
        <f>'Total Fuel Prices'!AB27*(1-INDEX(Tax_share,MATCH('Total Fuel Prices'!$A$25,tax_fuel_labels,0),MATCH(AB$1,'Tax_Share of Price'!$B$1:$AI$1,0)))</f>
        <v>1.5903716210721243E-5</v>
      </c>
      <c r="AC2">
        <f>'Total Fuel Prices'!AC27*(1-INDEX(Tax_share,MATCH('Total Fuel Prices'!$A$25,tax_fuel_labels,0),MATCH(AC$1,'Tax_Share of Price'!$B$1:$AI$1,0)))</f>
        <v>1.5886558811222847E-5</v>
      </c>
      <c r="AD2">
        <f>'Total Fuel Prices'!AD27*(1-INDEX(Tax_share,MATCH('Total Fuel Prices'!$A$25,tax_fuel_labels,0),MATCH(AD$1,'Tax_Share of Price'!$B$1:$AI$1,0)))</f>
        <v>1.5913007155769556E-5</v>
      </c>
      <c r="AE2">
        <f>'Total Fuel Prices'!AE27*(1-INDEX(Tax_share,MATCH('Total Fuel Prices'!$A$25,tax_fuel_labels,0),MATCH(AE$1,'Tax_Share of Price'!$B$1:$AI$1,0)))</f>
        <v>1.5973380152206532E-5</v>
      </c>
      <c r="AF2">
        <f>$AE2</f>
        <v>1.5973380152206532E-5</v>
      </c>
      <c r="AG2">
        <f t="shared" ref="AG2:CC7" si="0">$AE2</f>
        <v>1.5973380152206532E-5</v>
      </c>
      <c r="AH2">
        <f t="shared" si="0"/>
        <v>1.5973380152206532E-5</v>
      </c>
      <c r="AI2">
        <f t="shared" si="0"/>
        <v>1.5973380152206532E-5</v>
      </c>
      <c r="AJ2">
        <f t="shared" si="0"/>
        <v>1.5973380152206532E-5</v>
      </c>
      <c r="AK2">
        <f t="shared" si="0"/>
        <v>1.5973380152206532E-5</v>
      </c>
      <c r="AL2">
        <f t="shared" si="0"/>
        <v>1.5973380152206532E-5</v>
      </c>
      <c r="AM2">
        <f t="shared" si="0"/>
        <v>1.5973380152206532E-5</v>
      </c>
      <c r="AN2">
        <f t="shared" si="0"/>
        <v>1.5973380152206532E-5</v>
      </c>
      <c r="AO2">
        <f t="shared" si="0"/>
        <v>1.5973380152206532E-5</v>
      </c>
      <c r="AP2">
        <f t="shared" si="0"/>
        <v>1.5973380152206532E-5</v>
      </c>
      <c r="AQ2">
        <f t="shared" si="0"/>
        <v>1.5973380152206532E-5</v>
      </c>
      <c r="AR2">
        <f t="shared" si="0"/>
        <v>1.5973380152206532E-5</v>
      </c>
      <c r="AS2">
        <f t="shared" si="0"/>
        <v>1.5973380152206532E-5</v>
      </c>
      <c r="AT2">
        <f t="shared" si="0"/>
        <v>1.5973380152206532E-5</v>
      </c>
      <c r="AU2">
        <f t="shared" si="0"/>
        <v>1.5973380152206532E-5</v>
      </c>
      <c r="AV2">
        <f t="shared" si="0"/>
        <v>1.5973380152206532E-5</v>
      </c>
      <c r="AW2">
        <f t="shared" si="0"/>
        <v>1.5973380152206532E-5</v>
      </c>
      <c r="AX2">
        <f t="shared" si="0"/>
        <v>1.5973380152206532E-5</v>
      </c>
      <c r="AY2">
        <f t="shared" si="0"/>
        <v>1.5973380152206532E-5</v>
      </c>
      <c r="AZ2">
        <f t="shared" si="0"/>
        <v>1.5973380152206532E-5</v>
      </c>
      <c r="BA2">
        <f t="shared" si="0"/>
        <v>1.5973380152206532E-5</v>
      </c>
      <c r="BB2">
        <f t="shared" si="0"/>
        <v>1.5973380152206532E-5</v>
      </c>
      <c r="BC2">
        <f t="shared" si="0"/>
        <v>1.5973380152206532E-5</v>
      </c>
      <c r="BD2">
        <f t="shared" si="0"/>
        <v>1.5973380152206532E-5</v>
      </c>
      <c r="BE2">
        <f t="shared" si="0"/>
        <v>1.5973380152206532E-5</v>
      </c>
      <c r="BF2">
        <f t="shared" si="0"/>
        <v>1.5973380152206532E-5</v>
      </c>
      <c r="BG2">
        <f t="shared" si="0"/>
        <v>1.5973380152206532E-5</v>
      </c>
      <c r="BH2">
        <f t="shared" si="0"/>
        <v>1.5973380152206532E-5</v>
      </c>
      <c r="BI2">
        <f t="shared" si="0"/>
        <v>1.5973380152206532E-5</v>
      </c>
      <c r="BJ2">
        <f t="shared" si="0"/>
        <v>1.5973380152206532E-5</v>
      </c>
      <c r="BK2">
        <f t="shared" si="0"/>
        <v>1.5973380152206532E-5</v>
      </c>
      <c r="BL2">
        <f t="shared" si="0"/>
        <v>1.5973380152206532E-5</v>
      </c>
      <c r="BM2">
        <f t="shared" si="0"/>
        <v>1.5973380152206532E-5</v>
      </c>
      <c r="BN2">
        <f t="shared" si="0"/>
        <v>1.5973380152206532E-5</v>
      </c>
      <c r="BO2">
        <f t="shared" si="0"/>
        <v>1.5973380152206532E-5</v>
      </c>
      <c r="BP2">
        <f t="shared" si="0"/>
        <v>1.5973380152206532E-5</v>
      </c>
      <c r="BQ2">
        <f t="shared" si="0"/>
        <v>1.5973380152206532E-5</v>
      </c>
      <c r="BR2">
        <f t="shared" si="0"/>
        <v>1.5973380152206532E-5</v>
      </c>
      <c r="BS2">
        <f t="shared" si="0"/>
        <v>1.5973380152206532E-5</v>
      </c>
      <c r="BT2">
        <f t="shared" si="0"/>
        <v>1.5973380152206532E-5</v>
      </c>
      <c r="BU2">
        <f t="shared" si="0"/>
        <v>1.5973380152206532E-5</v>
      </c>
      <c r="BV2">
        <f t="shared" si="0"/>
        <v>1.5973380152206532E-5</v>
      </c>
      <c r="BW2">
        <f t="shared" si="0"/>
        <v>1.5973380152206532E-5</v>
      </c>
      <c r="BX2">
        <f t="shared" si="0"/>
        <v>1.5973380152206532E-5</v>
      </c>
      <c r="BY2">
        <f t="shared" si="0"/>
        <v>1.5973380152206532E-5</v>
      </c>
      <c r="BZ2">
        <f t="shared" si="0"/>
        <v>1.5973380152206532E-5</v>
      </c>
      <c r="CA2">
        <f t="shared" si="0"/>
        <v>1.5973380152206532E-5</v>
      </c>
      <c r="CB2">
        <f t="shared" si="0"/>
        <v>1.5973380152206532E-5</v>
      </c>
      <c r="CC2">
        <f t="shared" si="0"/>
        <v>1.5973380152206532E-5</v>
      </c>
    </row>
    <row r="3" spans="1:81">
      <c r="A3" s="1" t="s">
        <v>1422</v>
      </c>
      <c r="B3">
        <f>'Total Fuel Prices'!B28*(1-INDEX(Tax_share,MATCH('Total Fuel Prices'!$A$25,tax_fuel_labels,0),MATCH(B$1,'Tax_Share of Price'!$B$1:$AI$1,0)))</f>
        <v>5.6876299688761656E-6</v>
      </c>
      <c r="C3">
        <f>'Total Fuel Prices'!C28*(1-INDEX(Tax_share,MATCH('Total Fuel Prices'!$A$25,tax_fuel_labels,0),MATCH(C$1,'Tax_Share of Price'!$B$1:$AI$1,0)))</f>
        <v>5.6876299688761656E-6</v>
      </c>
      <c r="D3">
        <f>'Total Fuel Prices'!D28*(1-INDEX(Tax_share,MATCH('Total Fuel Prices'!$A$25,tax_fuel_labels,0),MATCH(D$1,'Tax_Share of Price'!$B$1:$AI$1,0)))</f>
        <v>5.6876299688761656E-6</v>
      </c>
      <c r="E3">
        <f>'Total Fuel Prices'!E28*(1-INDEX(Tax_share,MATCH('Total Fuel Prices'!$A$25,tax_fuel_labels,0),MATCH(E$1,'Tax_Share of Price'!$B$1:$AI$1,0)))</f>
        <v>5.6876299688761656E-6</v>
      </c>
      <c r="F3">
        <f>'Total Fuel Prices'!F28*(1-INDEX(Tax_share,MATCH('Total Fuel Prices'!$A$25,tax_fuel_labels,0),MATCH(F$1,'Tax_Share of Price'!$B$1:$AI$1,0)))</f>
        <v>8.5342578430258864E-6</v>
      </c>
      <c r="G3">
        <f>'Total Fuel Prices'!G28*(1-INDEX(Tax_share,MATCH('Total Fuel Prices'!$A$25,tax_fuel_labels,0),MATCH(G$1,'Tax_Share of Price'!$B$1:$AI$1,0)))</f>
        <v>8.878173519178747E-6</v>
      </c>
      <c r="H3">
        <f>'Total Fuel Prices'!H28*(1-INDEX(Tax_share,MATCH('Total Fuel Prices'!$A$25,tax_fuel_labels,0),MATCH(H$1,'Tax_Share of Price'!$B$1:$AI$1,0)))</f>
        <v>8.2358878605601257E-6</v>
      </c>
      <c r="I3">
        <f>'Total Fuel Prices'!I28*(1-INDEX(Tax_share,MATCH('Total Fuel Prices'!$A$25,tax_fuel_labels,0),MATCH(I$1,'Tax_Share of Price'!$B$1:$AI$1,0)))</f>
        <v>7.7114793453564761E-6</v>
      </c>
      <c r="J3">
        <f>'Total Fuel Prices'!J28*(1-INDEX(Tax_share,MATCH('Total Fuel Prices'!$A$25,tax_fuel_labels,0),MATCH(J$1,'Tax_Share of Price'!$B$1:$AI$1,0)))</f>
        <v>7.9276259743530379E-6</v>
      </c>
      <c r="K3">
        <f>'Total Fuel Prices'!K28*(1-INDEX(Tax_share,MATCH('Total Fuel Prices'!$A$25,tax_fuel_labels,0),MATCH(K$1,'Tax_Share of Price'!$B$1:$AI$1,0)))</f>
        <v>8.2138884207703639E-6</v>
      </c>
      <c r="L3">
        <f>'Total Fuel Prices'!L28*(1-INDEX(Tax_share,MATCH('Total Fuel Prices'!$A$25,tax_fuel_labels,0),MATCH(L$1,'Tax_Share of Price'!$B$1:$AI$1,0)))</f>
        <v>8.3730010961420753E-6</v>
      </c>
      <c r="M3">
        <f>'Total Fuel Prices'!M28*(1-INDEX(Tax_share,MATCH('Total Fuel Prices'!$A$25,tax_fuel_labels,0),MATCH(M$1,'Tax_Share of Price'!$B$1:$AI$1,0)))</f>
        <v>8.7400776988345127E-6</v>
      </c>
      <c r="N3">
        <f>'Total Fuel Prices'!N28*(1-INDEX(Tax_share,MATCH('Total Fuel Prices'!$A$25,tax_fuel_labels,0),MATCH(N$1,'Tax_Share of Price'!$B$1:$AI$1,0)))</f>
        <v>9.0569296327813493E-6</v>
      </c>
      <c r="O3">
        <f>'Total Fuel Prices'!O28*(1-INDEX(Tax_share,MATCH('Total Fuel Prices'!$A$25,tax_fuel_labels,0),MATCH(O$1,'Tax_Share of Price'!$B$1:$AI$1,0)))</f>
        <v>9.2036953186751596E-6</v>
      </c>
      <c r="P3">
        <f>'Total Fuel Prices'!P28*(1-INDEX(Tax_share,MATCH('Total Fuel Prices'!$A$25,tax_fuel_labels,0),MATCH(P$1,'Tax_Share of Price'!$B$1:$AI$1,0)))</f>
        <v>9.2436840413957204E-6</v>
      </c>
      <c r="Q3">
        <f>'Total Fuel Prices'!Q28*(1-INDEX(Tax_share,MATCH('Total Fuel Prices'!$A$25,tax_fuel_labels,0),MATCH(Q$1,'Tax_Share of Price'!$B$1:$AI$1,0)))</f>
        <v>9.4213722477496775E-6</v>
      </c>
      <c r="R3">
        <f>'Total Fuel Prices'!R28*(1-INDEX(Tax_share,MATCH('Total Fuel Prices'!$A$25,tax_fuel_labels,0),MATCH(R$1,'Tax_Share of Price'!$B$1:$AI$1,0)))</f>
        <v>9.5979815375019124E-6</v>
      </c>
      <c r="S3">
        <f>'Total Fuel Prices'!S28*(1-INDEX(Tax_share,MATCH('Total Fuel Prices'!$A$25,tax_fuel_labels,0),MATCH(S$1,'Tax_Share of Price'!$B$1:$AI$1,0)))</f>
        <v>9.680083788087246E-6</v>
      </c>
      <c r="T3">
        <f>'Total Fuel Prices'!T28*(1-INDEX(Tax_share,MATCH('Total Fuel Prices'!$A$25,tax_fuel_labels,0),MATCH(T$1,'Tax_Share of Price'!$B$1:$AI$1,0)))</f>
        <v>9.7231799007143053E-6</v>
      </c>
      <c r="U3">
        <f>'Total Fuel Prices'!U28*(1-INDEX(Tax_share,MATCH('Total Fuel Prices'!$A$25,tax_fuel_labels,0),MATCH(U$1,'Tax_Share of Price'!$B$1:$AI$1,0)))</f>
        <v>9.7358929511820763E-6</v>
      </c>
      <c r="V3">
        <f>'Total Fuel Prices'!V28*(1-INDEX(Tax_share,MATCH('Total Fuel Prices'!$A$25,tax_fuel_labels,0),MATCH(V$1,'Tax_Share of Price'!$B$1:$AI$1,0)))</f>
        <v>9.7111301637695323E-6</v>
      </c>
      <c r="W3">
        <f>'Total Fuel Prices'!W28*(1-INDEX(Tax_share,MATCH('Total Fuel Prices'!$A$25,tax_fuel_labels,0),MATCH(W$1,'Tax_Share of Price'!$B$1:$AI$1,0)))</f>
        <v>9.770085249506635E-6</v>
      </c>
      <c r="X3">
        <f>'Total Fuel Prices'!X28*(1-INDEX(Tax_share,MATCH('Total Fuel Prices'!$A$25,tax_fuel_labels,0),MATCH(X$1,'Tax_Share of Price'!$B$1:$AI$1,0)))</f>
        <v>9.7717806898807753E-6</v>
      </c>
      <c r="Y3">
        <f>'Total Fuel Prices'!Y28*(1-INDEX(Tax_share,MATCH('Total Fuel Prices'!$A$25,tax_fuel_labels,0),MATCH(Y$1,'Tax_Share of Price'!$B$1:$AI$1,0)))</f>
        <v>9.7687448607692896E-6</v>
      </c>
      <c r="Z3">
        <f>'Total Fuel Prices'!Z28*(1-INDEX(Tax_share,MATCH('Total Fuel Prices'!$A$25,tax_fuel_labels,0),MATCH(Z$1,'Tax_Share of Price'!$B$1:$AI$1,0)))</f>
        <v>9.7681118229672562E-6</v>
      </c>
      <c r="AA3">
        <f>'Total Fuel Prices'!AA28*(1-INDEX(Tax_share,MATCH('Total Fuel Prices'!$A$25,tax_fuel_labels,0),MATCH(AA$1,'Tax_Share of Price'!$B$1:$AI$1,0)))</f>
        <v>9.7122476131070317E-6</v>
      </c>
      <c r="AB3">
        <f>'Total Fuel Prices'!AB28*(1-INDEX(Tax_share,MATCH('Total Fuel Prices'!$A$25,tax_fuel_labels,0),MATCH(AB$1,'Tax_Share of Price'!$B$1:$AI$1,0)))</f>
        <v>9.6487374075335625E-6</v>
      </c>
      <c r="AC3">
        <f>'Total Fuel Prices'!AC28*(1-INDEX(Tax_share,MATCH('Total Fuel Prices'!$A$25,tax_fuel_labels,0),MATCH(AC$1,'Tax_Share of Price'!$B$1:$AI$1,0)))</f>
        <v>9.6383280641975356E-6</v>
      </c>
      <c r="AD3">
        <f>'Total Fuel Prices'!AD28*(1-INDEX(Tax_share,MATCH('Total Fuel Prices'!$A$25,tax_fuel_labels,0),MATCH(AD$1,'Tax_Share of Price'!$B$1:$AI$1,0)))</f>
        <v>9.654374196309922E-6</v>
      </c>
      <c r="AE3">
        <f>'Total Fuel Prices'!AE28*(1-INDEX(Tax_share,MATCH('Total Fuel Prices'!$A$25,tax_fuel_labels,0),MATCH(AE$1,'Tax_Share of Price'!$B$1:$AI$1,0)))</f>
        <v>9.6910023140031702E-6</v>
      </c>
      <c r="AF3">
        <f>$AE3</f>
        <v>9.6910023140031702E-6</v>
      </c>
      <c r="AG3">
        <f t="shared" ref="AF3:AU9" si="1">$AE3</f>
        <v>9.6910023140031702E-6</v>
      </c>
      <c r="AH3">
        <f t="shared" si="1"/>
        <v>9.6910023140031702E-6</v>
      </c>
      <c r="AI3">
        <f t="shared" si="1"/>
        <v>9.6910023140031702E-6</v>
      </c>
      <c r="AJ3">
        <f t="shared" si="1"/>
        <v>9.6910023140031702E-6</v>
      </c>
      <c r="AK3">
        <f t="shared" si="1"/>
        <v>9.6910023140031702E-6</v>
      </c>
      <c r="AL3">
        <f t="shared" si="1"/>
        <v>9.6910023140031702E-6</v>
      </c>
      <c r="AM3">
        <f t="shared" si="1"/>
        <v>9.6910023140031702E-6</v>
      </c>
      <c r="AN3">
        <f t="shared" si="1"/>
        <v>9.6910023140031702E-6</v>
      </c>
      <c r="AO3">
        <f t="shared" si="1"/>
        <v>9.6910023140031702E-6</v>
      </c>
      <c r="AP3">
        <f t="shared" si="1"/>
        <v>9.6910023140031702E-6</v>
      </c>
      <c r="AQ3">
        <f t="shared" si="1"/>
        <v>9.6910023140031702E-6</v>
      </c>
      <c r="AR3">
        <f t="shared" si="1"/>
        <v>9.6910023140031702E-6</v>
      </c>
      <c r="AS3">
        <f t="shared" si="1"/>
        <v>9.6910023140031702E-6</v>
      </c>
      <c r="AT3">
        <f t="shared" si="1"/>
        <v>9.6910023140031702E-6</v>
      </c>
      <c r="AU3">
        <f t="shared" si="1"/>
        <v>9.6910023140031702E-6</v>
      </c>
      <c r="AV3">
        <f t="shared" si="0"/>
        <v>9.6910023140031702E-6</v>
      </c>
      <c r="AW3">
        <f t="shared" si="0"/>
        <v>9.6910023140031702E-6</v>
      </c>
      <c r="AX3">
        <f t="shared" si="0"/>
        <v>9.6910023140031702E-6</v>
      </c>
      <c r="AY3">
        <f t="shared" si="0"/>
        <v>9.6910023140031702E-6</v>
      </c>
      <c r="AZ3">
        <f t="shared" si="0"/>
        <v>9.6910023140031702E-6</v>
      </c>
      <c r="BA3">
        <f t="shared" si="0"/>
        <v>9.6910023140031702E-6</v>
      </c>
      <c r="BB3">
        <f t="shared" si="0"/>
        <v>9.6910023140031702E-6</v>
      </c>
      <c r="BC3">
        <f t="shared" si="0"/>
        <v>9.6910023140031702E-6</v>
      </c>
      <c r="BD3">
        <f t="shared" si="0"/>
        <v>9.6910023140031702E-6</v>
      </c>
      <c r="BE3">
        <f t="shared" si="0"/>
        <v>9.6910023140031702E-6</v>
      </c>
      <c r="BF3">
        <f t="shared" si="0"/>
        <v>9.6910023140031702E-6</v>
      </c>
      <c r="BG3">
        <f t="shared" si="0"/>
        <v>9.6910023140031702E-6</v>
      </c>
      <c r="BH3">
        <f t="shared" si="0"/>
        <v>9.6910023140031702E-6</v>
      </c>
      <c r="BI3">
        <f t="shared" si="0"/>
        <v>9.6910023140031702E-6</v>
      </c>
      <c r="BJ3">
        <f t="shared" si="0"/>
        <v>9.6910023140031702E-6</v>
      </c>
      <c r="BK3">
        <f t="shared" si="0"/>
        <v>9.6910023140031702E-6</v>
      </c>
      <c r="BL3">
        <f t="shared" si="0"/>
        <v>9.6910023140031702E-6</v>
      </c>
      <c r="BM3">
        <f t="shared" si="0"/>
        <v>9.6910023140031702E-6</v>
      </c>
      <c r="BN3">
        <f t="shared" si="0"/>
        <v>9.6910023140031702E-6</v>
      </c>
      <c r="BO3">
        <f t="shared" si="0"/>
        <v>9.6910023140031702E-6</v>
      </c>
      <c r="BP3">
        <f t="shared" si="0"/>
        <v>9.6910023140031702E-6</v>
      </c>
      <c r="BQ3">
        <f t="shared" si="0"/>
        <v>9.6910023140031702E-6</v>
      </c>
      <c r="BR3">
        <f t="shared" si="0"/>
        <v>9.6910023140031702E-6</v>
      </c>
      <c r="BS3">
        <f t="shared" si="0"/>
        <v>9.6910023140031702E-6</v>
      </c>
      <c r="BT3">
        <f t="shared" si="0"/>
        <v>9.6910023140031702E-6</v>
      </c>
      <c r="BU3">
        <f t="shared" si="0"/>
        <v>9.6910023140031702E-6</v>
      </c>
      <c r="BV3">
        <f t="shared" si="0"/>
        <v>9.6910023140031702E-6</v>
      </c>
      <c r="BW3">
        <f t="shared" si="0"/>
        <v>9.6910023140031702E-6</v>
      </c>
      <c r="BX3">
        <f t="shared" si="0"/>
        <v>9.6910023140031702E-6</v>
      </c>
      <c r="BY3">
        <f t="shared" si="0"/>
        <v>9.6910023140031702E-6</v>
      </c>
      <c r="BZ3">
        <f t="shared" si="0"/>
        <v>9.6910023140031702E-6</v>
      </c>
      <c r="CA3">
        <f t="shared" si="0"/>
        <v>9.6910023140031702E-6</v>
      </c>
      <c r="CB3">
        <f t="shared" si="0"/>
        <v>9.6910023140031702E-6</v>
      </c>
      <c r="CC3">
        <f t="shared" si="0"/>
        <v>9.6910023140031702E-6</v>
      </c>
    </row>
    <row r="4" spans="1:81">
      <c r="A4" s="1" t="s">
        <v>1423</v>
      </c>
      <c r="B4">
        <f>'Total Fuel Prices'!B30*(1-INDEX(Tax_share,MATCH('Total Fuel Prices'!$A$25,tax_fuel_labels,0),MATCH(B$1,'Tax_Share of Price'!$B$1:$AI$1,0)))</f>
        <v>9.3747450175164482E-6</v>
      </c>
      <c r="C4">
        <f>'Total Fuel Prices'!C30*(1-INDEX(Tax_share,MATCH('Total Fuel Prices'!$A$25,tax_fuel_labels,0),MATCH(C$1,'Tax_Share of Price'!$B$1:$AI$1,0)))</f>
        <v>9.3747450175164482E-6</v>
      </c>
      <c r="D4">
        <f>'Total Fuel Prices'!D30*(1-INDEX(Tax_share,MATCH('Total Fuel Prices'!$A$25,tax_fuel_labels,0),MATCH(D$1,'Tax_Share of Price'!$B$1:$AI$1,0)))</f>
        <v>9.3747450175164482E-6</v>
      </c>
      <c r="E4">
        <f>'Total Fuel Prices'!E30*(1-INDEX(Tax_share,MATCH('Total Fuel Prices'!$A$25,tax_fuel_labels,0),MATCH(E$1,'Tax_Share of Price'!$B$1:$AI$1,0)))</f>
        <v>9.3747450175164482E-6</v>
      </c>
      <c r="F4">
        <f>'Total Fuel Prices'!F30*(1-INDEX(Tax_share,MATCH('Total Fuel Prices'!$A$25,tax_fuel_labels,0),MATCH(F$1,'Tax_Share of Price'!$B$1:$AI$1,0)))</f>
        <v>9.3747450175164482E-6</v>
      </c>
      <c r="G4">
        <f>'Total Fuel Prices'!G30*(1-INDEX(Tax_share,MATCH('Total Fuel Prices'!$A$25,tax_fuel_labels,0),MATCH(G$1,'Tax_Share of Price'!$B$1:$AI$1,0)))</f>
        <v>9.3747450175164482E-6</v>
      </c>
      <c r="H4">
        <f>'Total Fuel Prices'!H30*(1-INDEX(Tax_share,MATCH('Total Fuel Prices'!$A$25,tax_fuel_labels,0),MATCH(H$1,'Tax_Share of Price'!$B$1:$AI$1,0)))</f>
        <v>9.3747450175164482E-6</v>
      </c>
      <c r="I4">
        <f>'Total Fuel Prices'!I30*(1-INDEX(Tax_share,MATCH('Total Fuel Prices'!$A$25,tax_fuel_labels,0),MATCH(I$1,'Tax_Share of Price'!$B$1:$AI$1,0)))</f>
        <v>9.3747450175164482E-6</v>
      </c>
      <c r="J4">
        <f>'Total Fuel Prices'!J30*(1-INDEX(Tax_share,MATCH('Total Fuel Prices'!$A$25,tax_fuel_labels,0),MATCH(J$1,'Tax_Share of Price'!$B$1:$AI$1,0)))</f>
        <v>9.3747450175164482E-6</v>
      </c>
      <c r="K4">
        <f>'Total Fuel Prices'!K30*(1-INDEX(Tax_share,MATCH('Total Fuel Prices'!$A$25,tax_fuel_labels,0),MATCH(K$1,'Tax_Share of Price'!$B$1:$AI$1,0)))</f>
        <v>9.3747450175164482E-6</v>
      </c>
      <c r="L4">
        <f>'Total Fuel Prices'!L30*(1-INDEX(Tax_share,MATCH('Total Fuel Prices'!$A$25,tax_fuel_labels,0),MATCH(L$1,'Tax_Share of Price'!$B$1:$AI$1,0)))</f>
        <v>9.3747450175164482E-6</v>
      </c>
      <c r="M4">
        <f>'Total Fuel Prices'!M30*(1-INDEX(Tax_share,MATCH('Total Fuel Prices'!$A$25,tax_fuel_labels,0),MATCH(M$1,'Tax_Share of Price'!$B$1:$AI$1,0)))</f>
        <v>9.3747450175164482E-6</v>
      </c>
      <c r="N4">
        <f>'Total Fuel Prices'!N30*(1-INDEX(Tax_share,MATCH('Total Fuel Prices'!$A$25,tax_fuel_labels,0),MATCH(N$1,'Tax_Share of Price'!$B$1:$AI$1,0)))</f>
        <v>9.3747450175164482E-6</v>
      </c>
      <c r="O4">
        <f>'Total Fuel Prices'!O30*(1-INDEX(Tax_share,MATCH('Total Fuel Prices'!$A$25,tax_fuel_labels,0),MATCH(O$1,'Tax_Share of Price'!$B$1:$AI$1,0)))</f>
        <v>9.3747450175164482E-6</v>
      </c>
      <c r="P4">
        <f>'Total Fuel Prices'!P30*(1-INDEX(Tax_share,MATCH('Total Fuel Prices'!$A$25,tax_fuel_labels,0),MATCH(P$1,'Tax_Share of Price'!$B$1:$AI$1,0)))</f>
        <v>9.3747450175164482E-6</v>
      </c>
      <c r="Q4">
        <f>'Total Fuel Prices'!Q30*(1-INDEX(Tax_share,MATCH('Total Fuel Prices'!$A$25,tax_fuel_labels,0),MATCH(Q$1,'Tax_Share of Price'!$B$1:$AI$1,0)))</f>
        <v>9.3747450175164482E-6</v>
      </c>
      <c r="R4">
        <f>'Total Fuel Prices'!R30*(1-INDEX(Tax_share,MATCH('Total Fuel Prices'!$A$25,tax_fuel_labels,0),MATCH(R$1,'Tax_Share of Price'!$B$1:$AI$1,0)))</f>
        <v>9.3747450175164482E-6</v>
      </c>
      <c r="S4">
        <f>'Total Fuel Prices'!S30*(1-INDEX(Tax_share,MATCH('Total Fuel Prices'!$A$25,tax_fuel_labels,0),MATCH(S$1,'Tax_Share of Price'!$B$1:$AI$1,0)))</f>
        <v>9.3747450175164482E-6</v>
      </c>
      <c r="T4">
        <f>'Total Fuel Prices'!T30*(1-INDEX(Tax_share,MATCH('Total Fuel Prices'!$A$25,tax_fuel_labels,0),MATCH(T$1,'Tax_Share of Price'!$B$1:$AI$1,0)))</f>
        <v>9.3747450175164482E-6</v>
      </c>
      <c r="U4">
        <f>'Total Fuel Prices'!U30*(1-INDEX(Tax_share,MATCH('Total Fuel Prices'!$A$25,tax_fuel_labels,0),MATCH(U$1,'Tax_Share of Price'!$B$1:$AI$1,0)))</f>
        <v>9.3747450175164482E-6</v>
      </c>
      <c r="V4">
        <f>'Total Fuel Prices'!V30*(1-INDEX(Tax_share,MATCH('Total Fuel Prices'!$A$25,tax_fuel_labels,0),MATCH(V$1,'Tax_Share of Price'!$B$1:$AI$1,0)))</f>
        <v>9.3747450175164482E-6</v>
      </c>
      <c r="W4">
        <f>'Total Fuel Prices'!W30*(1-INDEX(Tax_share,MATCH('Total Fuel Prices'!$A$25,tax_fuel_labels,0),MATCH(W$1,'Tax_Share of Price'!$B$1:$AI$1,0)))</f>
        <v>9.3747450175164482E-6</v>
      </c>
      <c r="X4">
        <f>'Total Fuel Prices'!X30*(1-INDEX(Tax_share,MATCH('Total Fuel Prices'!$A$25,tax_fuel_labels,0),MATCH(X$1,'Tax_Share of Price'!$B$1:$AI$1,0)))</f>
        <v>9.3747450175164482E-6</v>
      </c>
      <c r="Y4">
        <f>'Total Fuel Prices'!Y30*(1-INDEX(Tax_share,MATCH('Total Fuel Prices'!$A$25,tax_fuel_labels,0),MATCH(Y$1,'Tax_Share of Price'!$B$1:$AI$1,0)))</f>
        <v>9.3747450175164482E-6</v>
      </c>
      <c r="Z4">
        <f>'Total Fuel Prices'!Z30*(1-INDEX(Tax_share,MATCH('Total Fuel Prices'!$A$25,tax_fuel_labels,0),MATCH(Z$1,'Tax_Share of Price'!$B$1:$AI$1,0)))</f>
        <v>9.3747450175164482E-6</v>
      </c>
      <c r="AA4">
        <f>'Total Fuel Prices'!AA30*(1-INDEX(Tax_share,MATCH('Total Fuel Prices'!$A$25,tax_fuel_labels,0),MATCH(AA$1,'Tax_Share of Price'!$B$1:$AI$1,0)))</f>
        <v>9.3747450175164482E-6</v>
      </c>
      <c r="AB4">
        <f>'Total Fuel Prices'!AB30*(1-INDEX(Tax_share,MATCH('Total Fuel Prices'!$A$25,tax_fuel_labels,0),MATCH(AB$1,'Tax_Share of Price'!$B$1:$AI$1,0)))</f>
        <v>9.3747450175164482E-6</v>
      </c>
      <c r="AC4">
        <f>'Total Fuel Prices'!AC30*(1-INDEX(Tax_share,MATCH('Total Fuel Prices'!$A$25,tax_fuel_labels,0),MATCH(AC$1,'Tax_Share of Price'!$B$1:$AI$1,0)))</f>
        <v>9.3747450175164482E-6</v>
      </c>
      <c r="AD4">
        <f>'Total Fuel Prices'!AD30*(1-INDEX(Tax_share,MATCH('Total Fuel Prices'!$A$25,tax_fuel_labels,0),MATCH(AD$1,'Tax_Share of Price'!$B$1:$AI$1,0)))</f>
        <v>9.3747450175164482E-6</v>
      </c>
      <c r="AE4">
        <f>'Total Fuel Prices'!AE30*(1-INDEX(Tax_share,MATCH('Total Fuel Prices'!$A$25,tax_fuel_labels,0),MATCH(AE$1,'Tax_Share of Price'!$B$1:$AI$1,0)))</f>
        <v>9.3747450175164482E-6</v>
      </c>
      <c r="AF4">
        <f t="shared" si="1"/>
        <v>9.3747450175164482E-6</v>
      </c>
      <c r="AG4">
        <f t="shared" si="0"/>
        <v>9.3747450175164482E-6</v>
      </c>
      <c r="AH4">
        <f t="shared" si="0"/>
        <v>9.3747450175164482E-6</v>
      </c>
      <c r="AI4">
        <f t="shared" si="0"/>
        <v>9.3747450175164482E-6</v>
      </c>
      <c r="AJ4">
        <f t="shared" si="0"/>
        <v>9.3747450175164482E-6</v>
      </c>
      <c r="AK4">
        <f t="shared" si="0"/>
        <v>9.3747450175164482E-6</v>
      </c>
      <c r="AL4">
        <f t="shared" si="0"/>
        <v>9.3747450175164482E-6</v>
      </c>
      <c r="AM4">
        <f t="shared" si="0"/>
        <v>9.3747450175164482E-6</v>
      </c>
      <c r="AN4">
        <f t="shared" si="0"/>
        <v>9.3747450175164482E-6</v>
      </c>
      <c r="AO4">
        <f t="shared" si="0"/>
        <v>9.3747450175164482E-6</v>
      </c>
      <c r="AP4">
        <f t="shared" si="0"/>
        <v>9.3747450175164482E-6</v>
      </c>
      <c r="AQ4">
        <f t="shared" si="0"/>
        <v>9.3747450175164482E-6</v>
      </c>
      <c r="AR4">
        <f t="shared" si="0"/>
        <v>9.3747450175164482E-6</v>
      </c>
      <c r="AS4">
        <f t="shared" si="0"/>
        <v>9.3747450175164482E-6</v>
      </c>
      <c r="AT4">
        <f t="shared" si="0"/>
        <v>9.3747450175164482E-6</v>
      </c>
      <c r="AU4">
        <f t="shared" si="0"/>
        <v>9.3747450175164482E-6</v>
      </c>
      <c r="AV4">
        <f t="shared" si="0"/>
        <v>9.3747450175164482E-6</v>
      </c>
      <c r="AW4">
        <f t="shared" si="0"/>
        <v>9.3747450175164482E-6</v>
      </c>
      <c r="AX4">
        <f t="shared" si="0"/>
        <v>9.3747450175164482E-6</v>
      </c>
      <c r="AY4">
        <f t="shared" si="0"/>
        <v>9.3747450175164482E-6</v>
      </c>
      <c r="AZ4">
        <f t="shared" si="0"/>
        <v>9.3747450175164482E-6</v>
      </c>
      <c r="BA4">
        <f t="shared" si="0"/>
        <v>9.3747450175164482E-6</v>
      </c>
      <c r="BB4">
        <f t="shared" si="0"/>
        <v>9.3747450175164482E-6</v>
      </c>
      <c r="BC4">
        <f t="shared" si="0"/>
        <v>9.3747450175164482E-6</v>
      </c>
      <c r="BD4">
        <f t="shared" si="0"/>
        <v>9.3747450175164482E-6</v>
      </c>
      <c r="BE4">
        <f t="shared" si="0"/>
        <v>9.3747450175164482E-6</v>
      </c>
      <c r="BF4">
        <f t="shared" si="0"/>
        <v>9.3747450175164482E-6</v>
      </c>
      <c r="BG4">
        <f t="shared" si="0"/>
        <v>9.3747450175164482E-6</v>
      </c>
      <c r="BH4">
        <f t="shared" si="0"/>
        <v>9.3747450175164482E-6</v>
      </c>
      <c r="BI4">
        <f t="shared" si="0"/>
        <v>9.3747450175164482E-6</v>
      </c>
      <c r="BJ4">
        <f t="shared" si="0"/>
        <v>9.3747450175164482E-6</v>
      </c>
      <c r="BK4">
        <f t="shared" si="0"/>
        <v>9.3747450175164482E-6</v>
      </c>
      <c r="BL4">
        <f t="shared" si="0"/>
        <v>9.3747450175164482E-6</v>
      </c>
      <c r="BM4">
        <f t="shared" si="0"/>
        <v>9.3747450175164482E-6</v>
      </c>
      <c r="BN4">
        <f t="shared" si="0"/>
        <v>9.3747450175164482E-6</v>
      </c>
      <c r="BO4">
        <f t="shared" si="0"/>
        <v>9.3747450175164482E-6</v>
      </c>
      <c r="BP4">
        <f t="shared" si="0"/>
        <v>9.3747450175164482E-6</v>
      </c>
      <c r="BQ4">
        <f t="shared" si="0"/>
        <v>9.3747450175164482E-6</v>
      </c>
      <c r="BR4">
        <f t="shared" si="0"/>
        <v>9.3747450175164482E-6</v>
      </c>
      <c r="BS4">
        <f t="shared" si="0"/>
        <v>9.3747450175164482E-6</v>
      </c>
      <c r="BT4">
        <f t="shared" si="0"/>
        <v>9.3747450175164482E-6</v>
      </c>
      <c r="BU4">
        <f t="shared" si="0"/>
        <v>9.3747450175164482E-6</v>
      </c>
      <c r="BV4">
        <f t="shared" si="0"/>
        <v>9.3747450175164482E-6</v>
      </c>
      <c r="BW4">
        <f t="shared" si="0"/>
        <v>9.3747450175164482E-6</v>
      </c>
      <c r="BX4">
        <f t="shared" si="0"/>
        <v>9.3747450175164482E-6</v>
      </c>
      <c r="BY4">
        <f t="shared" si="0"/>
        <v>9.3747450175164482E-6</v>
      </c>
      <c r="BZ4">
        <f t="shared" si="0"/>
        <v>9.3747450175164482E-6</v>
      </c>
      <c r="CA4">
        <f t="shared" si="0"/>
        <v>9.3747450175164482E-6</v>
      </c>
      <c r="CB4">
        <f t="shared" si="0"/>
        <v>9.3747450175164482E-6</v>
      </c>
      <c r="CC4">
        <f t="shared" si="0"/>
        <v>9.3747450175164482E-6</v>
      </c>
    </row>
    <row r="5" spans="1:81">
      <c r="A5" s="1" t="s">
        <v>1424</v>
      </c>
      <c r="B5">
        <f>'Total Fuel Prices'!B30*(1-INDEX(Tax_share,MATCH('Total Fuel Prices'!$A$25,tax_fuel_labels,0),MATCH(B$1,'Tax_Share of Price'!$B$1:$AI$1,0)))</f>
        <v>9.3747450175164482E-6</v>
      </c>
      <c r="C5">
        <f>'Total Fuel Prices'!C30*(1-INDEX(Tax_share,MATCH('Total Fuel Prices'!$A$25,tax_fuel_labels,0),MATCH(C$1,'Tax_Share of Price'!$B$1:$AI$1,0)))</f>
        <v>9.3747450175164482E-6</v>
      </c>
      <c r="D5">
        <f>'Total Fuel Prices'!D30*(1-INDEX(Tax_share,MATCH('Total Fuel Prices'!$A$25,tax_fuel_labels,0),MATCH(D$1,'Tax_Share of Price'!$B$1:$AI$1,0)))</f>
        <v>9.3747450175164482E-6</v>
      </c>
      <c r="E5">
        <f>'Total Fuel Prices'!E30*(1-INDEX(Tax_share,MATCH('Total Fuel Prices'!$A$25,tax_fuel_labels,0),MATCH(E$1,'Tax_Share of Price'!$B$1:$AI$1,0)))</f>
        <v>9.3747450175164482E-6</v>
      </c>
      <c r="F5">
        <f>'Total Fuel Prices'!F30*(1-INDEX(Tax_share,MATCH('Total Fuel Prices'!$A$25,tax_fuel_labels,0),MATCH(F$1,'Tax_Share of Price'!$B$1:$AI$1,0)))</f>
        <v>9.3747450175164482E-6</v>
      </c>
      <c r="G5">
        <f>'Total Fuel Prices'!G30*(1-INDEX(Tax_share,MATCH('Total Fuel Prices'!$A$25,tax_fuel_labels,0),MATCH(G$1,'Tax_Share of Price'!$B$1:$AI$1,0)))</f>
        <v>9.3747450175164482E-6</v>
      </c>
      <c r="H5">
        <f>'Total Fuel Prices'!H30*(1-INDEX(Tax_share,MATCH('Total Fuel Prices'!$A$25,tax_fuel_labels,0),MATCH(H$1,'Tax_Share of Price'!$B$1:$AI$1,0)))</f>
        <v>9.3747450175164482E-6</v>
      </c>
      <c r="I5">
        <f>'Total Fuel Prices'!I30*(1-INDEX(Tax_share,MATCH('Total Fuel Prices'!$A$25,tax_fuel_labels,0),MATCH(I$1,'Tax_Share of Price'!$B$1:$AI$1,0)))</f>
        <v>9.3747450175164482E-6</v>
      </c>
      <c r="J5">
        <f>'Total Fuel Prices'!J30*(1-INDEX(Tax_share,MATCH('Total Fuel Prices'!$A$25,tax_fuel_labels,0),MATCH(J$1,'Tax_Share of Price'!$B$1:$AI$1,0)))</f>
        <v>9.3747450175164482E-6</v>
      </c>
      <c r="K5">
        <f>'Total Fuel Prices'!K30*(1-INDEX(Tax_share,MATCH('Total Fuel Prices'!$A$25,tax_fuel_labels,0),MATCH(K$1,'Tax_Share of Price'!$B$1:$AI$1,0)))</f>
        <v>9.3747450175164482E-6</v>
      </c>
      <c r="L5">
        <f>'Total Fuel Prices'!L30*(1-INDEX(Tax_share,MATCH('Total Fuel Prices'!$A$25,tax_fuel_labels,0),MATCH(L$1,'Tax_Share of Price'!$B$1:$AI$1,0)))</f>
        <v>9.3747450175164482E-6</v>
      </c>
      <c r="M5">
        <f>'Total Fuel Prices'!M30*(1-INDEX(Tax_share,MATCH('Total Fuel Prices'!$A$25,tax_fuel_labels,0),MATCH(M$1,'Tax_Share of Price'!$B$1:$AI$1,0)))</f>
        <v>9.3747450175164482E-6</v>
      </c>
      <c r="N5">
        <f>'Total Fuel Prices'!N30*(1-INDEX(Tax_share,MATCH('Total Fuel Prices'!$A$25,tax_fuel_labels,0),MATCH(N$1,'Tax_Share of Price'!$B$1:$AI$1,0)))</f>
        <v>9.3747450175164482E-6</v>
      </c>
      <c r="O5">
        <f>'Total Fuel Prices'!O30*(1-INDEX(Tax_share,MATCH('Total Fuel Prices'!$A$25,tax_fuel_labels,0),MATCH(O$1,'Tax_Share of Price'!$B$1:$AI$1,0)))</f>
        <v>9.3747450175164482E-6</v>
      </c>
      <c r="P5">
        <f>'Total Fuel Prices'!P30*(1-INDEX(Tax_share,MATCH('Total Fuel Prices'!$A$25,tax_fuel_labels,0),MATCH(P$1,'Tax_Share of Price'!$B$1:$AI$1,0)))</f>
        <v>9.3747450175164482E-6</v>
      </c>
      <c r="Q5">
        <f>'Total Fuel Prices'!Q30*(1-INDEX(Tax_share,MATCH('Total Fuel Prices'!$A$25,tax_fuel_labels,0),MATCH(Q$1,'Tax_Share of Price'!$B$1:$AI$1,0)))</f>
        <v>9.3747450175164482E-6</v>
      </c>
      <c r="R5">
        <f>'Total Fuel Prices'!R30*(1-INDEX(Tax_share,MATCH('Total Fuel Prices'!$A$25,tax_fuel_labels,0),MATCH(R$1,'Tax_Share of Price'!$B$1:$AI$1,0)))</f>
        <v>9.3747450175164482E-6</v>
      </c>
      <c r="S5">
        <f>'Total Fuel Prices'!S30*(1-INDEX(Tax_share,MATCH('Total Fuel Prices'!$A$25,tax_fuel_labels,0),MATCH(S$1,'Tax_Share of Price'!$B$1:$AI$1,0)))</f>
        <v>9.3747450175164482E-6</v>
      </c>
      <c r="T5">
        <f>'Total Fuel Prices'!T30*(1-INDEX(Tax_share,MATCH('Total Fuel Prices'!$A$25,tax_fuel_labels,0),MATCH(T$1,'Tax_Share of Price'!$B$1:$AI$1,0)))</f>
        <v>9.3747450175164482E-6</v>
      </c>
      <c r="U5">
        <f>'Total Fuel Prices'!U30*(1-INDEX(Tax_share,MATCH('Total Fuel Prices'!$A$25,tax_fuel_labels,0),MATCH(U$1,'Tax_Share of Price'!$B$1:$AI$1,0)))</f>
        <v>9.3747450175164482E-6</v>
      </c>
      <c r="V5">
        <f>'Total Fuel Prices'!V30*(1-INDEX(Tax_share,MATCH('Total Fuel Prices'!$A$25,tax_fuel_labels,0),MATCH(V$1,'Tax_Share of Price'!$B$1:$AI$1,0)))</f>
        <v>9.3747450175164482E-6</v>
      </c>
      <c r="W5">
        <f>'Total Fuel Prices'!W30*(1-INDEX(Tax_share,MATCH('Total Fuel Prices'!$A$25,tax_fuel_labels,0),MATCH(W$1,'Tax_Share of Price'!$B$1:$AI$1,0)))</f>
        <v>9.3747450175164482E-6</v>
      </c>
      <c r="X5">
        <f>'Total Fuel Prices'!X30*(1-INDEX(Tax_share,MATCH('Total Fuel Prices'!$A$25,tax_fuel_labels,0),MATCH(X$1,'Tax_Share of Price'!$B$1:$AI$1,0)))</f>
        <v>9.3747450175164482E-6</v>
      </c>
      <c r="Y5">
        <f>'Total Fuel Prices'!Y30*(1-INDEX(Tax_share,MATCH('Total Fuel Prices'!$A$25,tax_fuel_labels,0),MATCH(Y$1,'Tax_Share of Price'!$B$1:$AI$1,0)))</f>
        <v>9.3747450175164482E-6</v>
      </c>
      <c r="Z5">
        <f>'Total Fuel Prices'!Z30*(1-INDEX(Tax_share,MATCH('Total Fuel Prices'!$A$25,tax_fuel_labels,0),MATCH(Z$1,'Tax_Share of Price'!$B$1:$AI$1,0)))</f>
        <v>9.3747450175164482E-6</v>
      </c>
      <c r="AA5">
        <f>'Total Fuel Prices'!AA30*(1-INDEX(Tax_share,MATCH('Total Fuel Prices'!$A$25,tax_fuel_labels,0),MATCH(AA$1,'Tax_Share of Price'!$B$1:$AI$1,0)))</f>
        <v>9.3747450175164482E-6</v>
      </c>
      <c r="AB5">
        <f>'Total Fuel Prices'!AB30*(1-INDEX(Tax_share,MATCH('Total Fuel Prices'!$A$25,tax_fuel_labels,0),MATCH(AB$1,'Tax_Share of Price'!$B$1:$AI$1,0)))</f>
        <v>9.3747450175164482E-6</v>
      </c>
      <c r="AC5">
        <f>'Total Fuel Prices'!AC30*(1-INDEX(Tax_share,MATCH('Total Fuel Prices'!$A$25,tax_fuel_labels,0),MATCH(AC$1,'Tax_Share of Price'!$B$1:$AI$1,0)))</f>
        <v>9.3747450175164482E-6</v>
      </c>
      <c r="AD5">
        <f>'Total Fuel Prices'!AD30*(1-INDEX(Tax_share,MATCH('Total Fuel Prices'!$A$25,tax_fuel_labels,0),MATCH(AD$1,'Tax_Share of Price'!$B$1:$AI$1,0)))</f>
        <v>9.3747450175164482E-6</v>
      </c>
      <c r="AE5">
        <f>'Total Fuel Prices'!AE30*(1-INDEX(Tax_share,MATCH('Total Fuel Prices'!$A$25,tax_fuel_labels,0),MATCH(AE$1,'Tax_Share of Price'!$B$1:$AI$1,0)))</f>
        <v>9.3747450175164482E-6</v>
      </c>
      <c r="AF5">
        <f t="shared" si="1"/>
        <v>9.3747450175164482E-6</v>
      </c>
      <c r="AG5">
        <f t="shared" si="0"/>
        <v>9.3747450175164482E-6</v>
      </c>
      <c r="AH5">
        <f t="shared" si="0"/>
        <v>9.3747450175164482E-6</v>
      </c>
      <c r="AI5">
        <f t="shared" si="0"/>
        <v>9.3747450175164482E-6</v>
      </c>
      <c r="AJ5">
        <f t="shared" si="0"/>
        <v>9.3747450175164482E-6</v>
      </c>
      <c r="AK5">
        <f t="shared" si="0"/>
        <v>9.3747450175164482E-6</v>
      </c>
      <c r="AL5">
        <f t="shared" si="0"/>
        <v>9.3747450175164482E-6</v>
      </c>
      <c r="AM5">
        <f t="shared" si="0"/>
        <v>9.3747450175164482E-6</v>
      </c>
      <c r="AN5">
        <f t="shared" si="0"/>
        <v>9.3747450175164482E-6</v>
      </c>
      <c r="AO5">
        <f t="shared" si="0"/>
        <v>9.3747450175164482E-6</v>
      </c>
      <c r="AP5">
        <f t="shared" si="0"/>
        <v>9.3747450175164482E-6</v>
      </c>
      <c r="AQ5">
        <f t="shared" si="0"/>
        <v>9.3747450175164482E-6</v>
      </c>
      <c r="AR5">
        <f t="shared" si="0"/>
        <v>9.3747450175164482E-6</v>
      </c>
      <c r="AS5">
        <f t="shared" si="0"/>
        <v>9.3747450175164482E-6</v>
      </c>
      <c r="AT5">
        <f t="shared" si="0"/>
        <v>9.3747450175164482E-6</v>
      </c>
      <c r="AU5">
        <f t="shared" si="0"/>
        <v>9.3747450175164482E-6</v>
      </c>
      <c r="AV5">
        <f t="shared" si="0"/>
        <v>9.3747450175164482E-6</v>
      </c>
      <c r="AW5">
        <f t="shared" si="0"/>
        <v>9.3747450175164482E-6</v>
      </c>
      <c r="AX5">
        <f t="shared" si="0"/>
        <v>9.3747450175164482E-6</v>
      </c>
      <c r="AY5">
        <f t="shared" si="0"/>
        <v>9.3747450175164482E-6</v>
      </c>
      <c r="AZ5">
        <f t="shared" si="0"/>
        <v>9.3747450175164482E-6</v>
      </c>
      <c r="BA5">
        <f t="shared" si="0"/>
        <v>9.3747450175164482E-6</v>
      </c>
      <c r="BB5">
        <f t="shared" si="0"/>
        <v>9.3747450175164482E-6</v>
      </c>
      <c r="BC5">
        <f t="shared" si="0"/>
        <v>9.3747450175164482E-6</v>
      </c>
      <c r="BD5">
        <f t="shared" si="0"/>
        <v>9.3747450175164482E-6</v>
      </c>
      <c r="BE5">
        <f t="shared" si="0"/>
        <v>9.3747450175164482E-6</v>
      </c>
      <c r="BF5">
        <f t="shared" si="0"/>
        <v>9.3747450175164482E-6</v>
      </c>
      <c r="BG5">
        <f t="shared" si="0"/>
        <v>9.3747450175164482E-6</v>
      </c>
      <c r="BH5">
        <f t="shared" si="0"/>
        <v>9.3747450175164482E-6</v>
      </c>
      <c r="BI5">
        <f t="shared" si="0"/>
        <v>9.3747450175164482E-6</v>
      </c>
      <c r="BJ5">
        <f t="shared" si="0"/>
        <v>9.3747450175164482E-6</v>
      </c>
      <c r="BK5">
        <f t="shared" si="0"/>
        <v>9.3747450175164482E-6</v>
      </c>
      <c r="BL5">
        <f t="shared" si="0"/>
        <v>9.3747450175164482E-6</v>
      </c>
      <c r="BM5">
        <f t="shared" si="0"/>
        <v>9.3747450175164482E-6</v>
      </c>
      <c r="BN5">
        <f t="shared" si="0"/>
        <v>9.3747450175164482E-6</v>
      </c>
      <c r="BO5">
        <f t="shared" si="0"/>
        <v>9.3747450175164482E-6</v>
      </c>
      <c r="BP5">
        <f t="shared" si="0"/>
        <v>9.3747450175164482E-6</v>
      </c>
      <c r="BQ5">
        <f t="shared" si="0"/>
        <v>9.3747450175164482E-6</v>
      </c>
      <c r="BR5">
        <f t="shared" si="0"/>
        <v>9.3747450175164482E-6</v>
      </c>
      <c r="BS5">
        <f t="shared" si="0"/>
        <v>9.3747450175164482E-6</v>
      </c>
      <c r="BT5">
        <f t="shared" si="0"/>
        <v>9.3747450175164482E-6</v>
      </c>
      <c r="BU5">
        <f t="shared" si="0"/>
        <v>9.3747450175164482E-6</v>
      </c>
      <c r="BV5">
        <f t="shared" si="0"/>
        <v>9.3747450175164482E-6</v>
      </c>
      <c r="BW5">
        <f t="shared" si="0"/>
        <v>9.3747450175164482E-6</v>
      </c>
      <c r="BX5">
        <f t="shared" si="0"/>
        <v>9.3747450175164482E-6</v>
      </c>
      <c r="BY5">
        <f t="shared" si="0"/>
        <v>9.3747450175164482E-6</v>
      </c>
      <c r="BZ5">
        <f t="shared" si="0"/>
        <v>9.3747450175164482E-6</v>
      </c>
      <c r="CA5">
        <f t="shared" si="0"/>
        <v>9.3747450175164482E-6</v>
      </c>
      <c r="CB5">
        <f t="shared" si="0"/>
        <v>9.3747450175164482E-6</v>
      </c>
      <c r="CC5">
        <f t="shared" si="0"/>
        <v>9.3747450175164482E-6</v>
      </c>
    </row>
    <row r="6" spans="1:81">
      <c r="A6" s="1" t="s">
        <v>1425</v>
      </c>
      <c r="B6">
        <f>'Total Fuel Prices'!B31*(1-INDEX(Tax_share,MATCH('Total Fuel Prices'!$A$25,tax_fuel_labels,0),MATCH(B$1,'Tax_Share of Price'!$B$1:$AI$1,0)))</f>
        <v>9.3747450175164482E-6</v>
      </c>
      <c r="C6">
        <f>'Total Fuel Prices'!C31*(1-INDEX(Tax_share,MATCH('Total Fuel Prices'!$A$25,tax_fuel_labels,0),MATCH(C$1,'Tax_Share of Price'!$B$1:$AI$1,0)))</f>
        <v>9.3747450175164482E-6</v>
      </c>
      <c r="D6">
        <f>'Total Fuel Prices'!D31*(1-INDEX(Tax_share,MATCH('Total Fuel Prices'!$A$25,tax_fuel_labels,0),MATCH(D$1,'Tax_Share of Price'!$B$1:$AI$1,0)))</f>
        <v>9.3747450175164482E-6</v>
      </c>
      <c r="E6">
        <f>'Total Fuel Prices'!E31*(1-INDEX(Tax_share,MATCH('Total Fuel Prices'!$A$25,tax_fuel_labels,0),MATCH(E$1,'Tax_Share of Price'!$B$1:$AI$1,0)))</f>
        <v>9.3747450175164482E-6</v>
      </c>
      <c r="F6">
        <f>'Total Fuel Prices'!F31*(1-INDEX(Tax_share,MATCH('Total Fuel Prices'!$A$25,tax_fuel_labels,0),MATCH(F$1,'Tax_Share of Price'!$B$1:$AI$1,0)))</f>
        <v>9.3747450175164482E-6</v>
      </c>
      <c r="G6">
        <f>'Total Fuel Prices'!G31*(1-INDEX(Tax_share,MATCH('Total Fuel Prices'!$A$25,tax_fuel_labels,0),MATCH(G$1,'Tax_Share of Price'!$B$1:$AI$1,0)))</f>
        <v>9.3747450175164482E-6</v>
      </c>
      <c r="H6">
        <f>'Total Fuel Prices'!H31*(1-INDEX(Tax_share,MATCH('Total Fuel Prices'!$A$25,tax_fuel_labels,0),MATCH(H$1,'Tax_Share of Price'!$B$1:$AI$1,0)))</f>
        <v>9.3747450175164482E-6</v>
      </c>
      <c r="I6">
        <f>'Total Fuel Prices'!I31*(1-INDEX(Tax_share,MATCH('Total Fuel Prices'!$A$25,tax_fuel_labels,0),MATCH(I$1,'Tax_Share of Price'!$B$1:$AI$1,0)))</f>
        <v>9.3747450175164482E-6</v>
      </c>
      <c r="J6">
        <f>'Total Fuel Prices'!J31*(1-INDEX(Tax_share,MATCH('Total Fuel Prices'!$A$25,tax_fuel_labels,0),MATCH(J$1,'Tax_Share of Price'!$B$1:$AI$1,0)))</f>
        <v>9.3747450175164482E-6</v>
      </c>
      <c r="K6">
        <f>'Total Fuel Prices'!K31*(1-INDEX(Tax_share,MATCH('Total Fuel Prices'!$A$25,tax_fuel_labels,0),MATCH(K$1,'Tax_Share of Price'!$B$1:$AI$1,0)))</f>
        <v>9.3747450175164482E-6</v>
      </c>
      <c r="L6">
        <f>'Total Fuel Prices'!L31*(1-INDEX(Tax_share,MATCH('Total Fuel Prices'!$A$25,tax_fuel_labels,0),MATCH(L$1,'Tax_Share of Price'!$B$1:$AI$1,0)))</f>
        <v>9.3747450175164482E-6</v>
      </c>
      <c r="M6">
        <f>'Total Fuel Prices'!M31*(1-INDEX(Tax_share,MATCH('Total Fuel Prices'!$A$25,tax_fuel_labels,0),MATCH(M$1,'Tax_Share of Price'!$B$1:$AI$1,0)))</f>
        <v>9.3747450175164482E-6</v>
      </c>
      <c r="N6">
        <f>'Total Fuel Prices'!N31*(1-INDEX(Tax_share,MATCH('Total Fuel Prices'!$A$25,tax_fuel_labels,0),MATCH(N$1,'Tax_Share of Price'!$B$1:$AI$1,0)))</f>
        <v>9.3747450175164482E-6</v>
      </c>
      <c r="O6">
        <f>'Total Fuel Prices'!O31*(1-INDEX(Tax_share,MATCH('Total Fuel Prices'!$A$25,tax_fuel_labels,0),MATCH(O$1,'Tax_Share of Price'!$B$1:$AI$1,0)))</f>
        <v>9.3747450175164482E-6</v>
      </c>
      <c r="P6">
        <f>'Total Fuel Prices'!P31*(1-INDEX(Tax_share,MATCH('Total Fuel Prices'!$A$25,tax_fuel_labels,0),MATCH(P$1,'Tax_Share of Price'!$B$1:$AI$1,0)))</f>
        <v>9.3747450175164482E-6</v>
      </c>
      <c r="Q6">
        <f>'Total Fuel Prices'!Q31*(1-INDEX(Tax_share,MATCH('Total Fuel Prices'!$A$25,tax_fuel_labels,0),MATCH(Q$1,'Tax_Share of Price'!$B$1:$AI$1,0)))</f>
        <v>9.3747450175164482E-6</v>
      </c>
      <c r="R6">
        <f>'Total Fuel Prices'!R31*(1-INDEX(Tax_share,MATCH('Total Fuel Prices'!$A$25,tax_fuel_labels,0),MATCH(R$1,'Tax_Share of Price'!$B$1:$AI$1,0)))</f>
        <v>9.3747450175164482E-6</v>
      </c>
      <c r="S6">
        <f>'Total Fuel Prices'!S31*(1-INDEX(Tax_share,MATCH('Total Fuel Prices'!$A$25,tax_fuel_labels,0),MATCH(S$1,'Tax_Share of Price'!$B$1:$AI$1,0)))</f>
        <v>9.3747450175164482E-6</v>
      </c>
      <c r="T6">
        <f>'Total Fuel Prices'!T31*(1-INDEX(Tax_share,MATCH('Total Fuel Prices'!$A$25,tax_fuel_labels,0),MATCH(T$1,'Tax_Share of Price'!$B$1:$AI$1,0)))</f>
        <v>9.3747450175164482E-6</v>
      </c>
      <c r="U6">
        <f>'Total Fuel Prices'!U31*(1-INDEX(Tax_share,MATCH('Total Fuel Prices'!$A$25,tax_fuel_labels,0),MATCH(U$1,'Tax_Share of Price'!$B$1:$AI$1,0)))</f>
        <v>9.3747450175164482E-6</v>
      </c>
      <c r="V6">
        <f>'Total Fuel Prices'!V31*(1-INDEX(Tax_share,MATCH('Total Fuel Prices'!$A$25,tax_fuel_labels,0),MATCH(V$1,'Tax_Share of Price'!$B$1:$AI$1,0)))</f>
        <v>9.3747450175164482E-6</v>
      </c>
      <c r="W6">
        <f>'Total Fuel Prices'!W31*(1-INDEX(Tax_share,MATCH('Total Fuel Prices'!$A$25,tax_fuel_labels,0),MATCH(W$1,'Tax_Share of Price'!$B$1:$AI$1,0)))</f>
        <v>9.3747450175164482E-6</v>
      </c>
      <c r="X6">
        <f>'Total Fuel Prices'!X31*(1-INDEX(Tax_share,MATCH('Total Fuel Prices'!$A$25,tax_fuel_labels,0),MATCH(X$1,'Tax_Share of Price'!$B$1:$AI$1,0)))</f>
        <v>9.3747450175164482E-6</v>
      </c>
      <c r="Y6">
        <f>'Total Fuel Prices'!Y31*(1-INDEX(Tax_share,MATCH('Total Fuel Prices'!$A$25,tax_fuel_labels,0),MATCH(Y$1,'Tax_Share of Price'!$B$1:$AI$1,0)))</f>
        <v>9.3747450175164482E-6</v>
      </c>
      <c r="Z6">
        <f>'Total Fuel Prices'!Z31*(1-INDEX(Tax_share,MATCH('Total Fuel Prices'!$A$25,tax_fuel_labels,0),MATCH(Z$1,'Tax_Share of Price'!$B$1:$AI$1,0)))</f>
        <v>9.3747450175164482E-6</v>
      </c>
      <c r="AA6">
        <f>'Total Fuel Prices'!AA31*(1-INDEX(Tax_share,MATCH('Total Fuel Prices'!$A$25,tax_fuel_labels,0),MATCH(AA$1,'Tax_Share of Price'!$B$1:$AI$1,0)))</f>
        <v>9.3747450175164482E-6</v>
      </c>
      <c r="AB6">
        <f>'Total Fuel Prices'!AB31*(1-INDEX(Tax_share,MATCH('Total Fuel Prices'!$A$25,tax_fuel_labels,0),MATCH(AB$1,'Tax_Share of Price'!$B$1:$AI$1,0)))</f>
        <v>9.3747450175164482E-6</v>
      </c>
      <c r="AC6">
        <f>'Total Fuel Prices'!AC31*(1-INDEX(Tax_share,MATCH('Total Fuel Prices'!$A$25,tax_fuel_labels,0),MATCH(AC$1,'Tax_Share of Price'!$B$1:$AI$1,0)))</f>
        <v>9.3747450175164482E-6</v>
      </c>
      <c r="AD6">
        <f>'Total Fuel Prices'!AD31*(1-INDEX(Tax_share,MATCH('Total Fuel Prices'!$A$25,tax_fuel_labels,0),MATCH(AD$1,'Tax_Share of Price'!$B$1:$AI$1,0)))</f>
        <v>9.3747450175164482E-6</v>
      </c>
      <c r="AE6">
        <f>'Total Fuel Prices'!AE31*(1-INDEX(Tax_share,MATCH('Total Fuel Prices'!$A$25,tax_fuel_labels,0),MATCH(AE$1,'Tax_Share of Price'!$B$1:$AI$1,0)))</f>
        <v>9.3747450175164482E-6</v>
      </c>
      <c r="AF6">
        <f t="shared" si="1"/>
        <v>9.3747450175164482E-6</v>
      </c>
      <c r="AG6">
        <f t="shared" si="0"/>
        <v>9.3747450175164482E-6</v>
      </c>
      <c r="AH6">
        <f t="shared" si="0"/>
        <v>9.3747450175164482E-6</v>
      </c>
      <c r="AI6">
        <f t="shared" si="0"/>
        <v>9.3747450175164482E-6</v>
      </c>
      <c r="AJ6">
        <f t="shared" si="0"/>
        <v>9.3747450175164482E-6</v>
      </c>
      <c r="AK6">
        <f t="shared" si="0"/>
        <v>9.3747450175164482E-6</v>
      </c>
      <c r="AL6">
        <f t="shared" si="0"/>
        <v>9.3747450175164482E-6</v>
      </c>
      <c r="AM6">
        <f t="shared" si="0"/>
        <v>9.3747450175164482E-6</v>
      </c>
      <c r="AN6">
        <f t="shared" si="0"/>
        <v>9.3747450175164482E-6</v>
      </c>
      <c r="AO6">
        <f t="shared" si="0"/>
        <v>9.3747450175164482E-6</v>
      </c>
      <c r="AP6">
        <f t="shared" si="0"/>
        <v>9.3747450175164482E-6</v>
      </c>
      <c r="AQ6">
        <f t="shared" si="0"/>
        <v>9.3747450175164482E-6</v>
      </c>
      <c r="AR6">
        <f t="shared" si="0"/>
        <v>9.3747450175164482E-6</v>
      </c>
      <c r="AS6">
        <f t="shared" si="0"/>
        <v>9.3747450175164482E-6</v>
      </c>
      <c r="AT6">
        <f t="shared" si="0"/>
        <v>9.3747450175164482E-6</v>
      </c>
      <c r="AU6">
        <f t="shared" si="0"/>
        <v>9.3747450175164482E-6</v>
      </c>
      <c r="AV6">
        <f t="shared" si="0"/>
        <v>9.3747450175164482E-6</v>
      </c>
      <c r="AW6">
        <f t="shared" si="0"/>
        <v>9.3747450175164482E-6</v>
      </c>
      <c r="AX6">
        <f t="shared" si="0"/>
        <v>9.3747450175164482E-6</v>
      </c>
      <c r="AY6">
        <f t="shared" si="0"/>
        <v>9.3747450175164482E-6</v>
      </c>
      <c r="AZ6">
        <f t="shared" si="0"/>
        <v>9.3747450175164482E-6</v>
      </c>
      <c r="BA6">
        <f t="shared" si="0"/>
        <v>9.3747450175164482E-6</v>
      </c>
      <c r="BB6">
        <f t="shared" si="0"/>
        <v>9.3747450175164482E-6</v>
      </c>
      <c r="BC6">
        <f t="shared" si="0"/>
        <v>9.3747450175164482E-6</v>
      </c>
      <c r="BD6">
        <f t="shared" si="0"/>
        <v>9.3747450175164482E-6</v>
      </c>
      <c r="BE6">
        <f t="shared" si="0"/>
        <v>9.3747450175164482E-6</v>
      </c>
      <c r="BF6">
        <f t="shared" si="0"/>
        <v>9.3747450175164482E-6</v>
      </c>
      <c r="BG6">
        <f t="shared" si="0"/>
        <v>9.3747450175164482E-6</v>
      </c>
      <c r="BH6">
        <f t="shared" si="0"/>
        <v>9.3747450175164482E-6</v>
      </c>
      <c r="BI6">
        <f t="shared" si="0"/>
        <v>9.3747450175164482E-6</v>
      </c>
      <c r="BJ6">
        <f t="shared" si="0"/>
        <v>9.3747450175164482E-6</v>
      </c>
      <c r="BK6">
        <f t="shared" si="0"/>
        <v>9.3747450175164482E-6</v>
      </c>
      <c r="BL6">
        <f t="shared" si="0"/>
        <v>9.3747450175164482E-6</v>
      </c>
      <c r="BM6">
        <f t="shared" si="0"/>
        <v>9.3747450175164482E-6</v>
      </c>
      <c r="BN6">
        <f t="shared" si="0"/>
        <v>9.3747450175164482E-6</v>
      </c>
      <c r="BO6">
        <f t="shared" si="0"/>
        <v>9.3747450175164482E-6</v>
      </c>
      <c r="BP6">
        <f t="shared" si="0"/>
        <v>9.3747450175164482E-6</v>
      </c>
      <c r="BQ6">
        <f t="shared" si="0"/>
        <v>9.3747450175164482E-6</v>
      </c>
      <c r="BR6">
        <f t="shared" si="0"/>
        <v>9.3747450175164482E-6</v>
      </c>
      <c r="BS6">
        <f t="shared" si="0"/>
        <v>9.3747450175164482E-6</v>
      </c>
      <c r="BT6">
        <f t="shared" si="0"/>
        <v>9.3747450175164482E-6</v>
      </c>
      <c r="BU6">
        <f t="shared" si="0"/>
        <v>9.3747450175164482E-6</v>
      </c>
      <c r="BV6">
        <f t="shared" si="0"/>
        <v>9.3747450175164482E-6</v>
      </c>
      <c r="BW6">
        <f t="shared" si="0"/>
        <v>9.3747450175164482E-6</v>
      </c>
      <c r="BX6">
        <f t="shared" si="0"/>
        <v>9.3747450175164482E-6</v>
      </c>
      <c r="BY6">
        <f t="shared" si="0"/>
        <v>9.3747450175164482E-6</v>
      </c>
      <c r="BZ6">
        <f t="shared" si="0"/>
        <v>9.3747450175164482E-6</v>
      </c>
      <c r="CA6">
        <f t="shared" si="0"/>
        <v>9.3747450175164482E-6</v>
      </c>
      <c r="CB6">
        <f t="shared" si="0"/>
        <v>9.3747450175164482E-6</v>
      </c>
      <c r="CC6">
        <f t="shared" si="0"/>
        <v>9.3747450175164482E-6</v>
      </c>
    </row>
    <row r="7" spans="1:81">
      <c r="A7" s="1" t="s">
        <v>1426</v>
      </c>
      <c r="B7">
        <f>B6</f>
        <v>9.3747450175164482E-6</v>
      </c>
      <c r="C7">
        <f t="shared" ref="C7:AE7" si="2">C6</f>
        <v>9.3747450175164482E-6</v>
      </c>
      <c r="D7">
        <f t="shared" si="2"/>
        <v>9.3747450175164482E-6</v>
      </c>
      <c r="E7">
        <f t="shared" si="2"/>
        <v>9.3747450175164482E-6</v>
      </c>
      <c r="F7">
        <f t="shared" si="2"/>
        <v>9.3747450175164482E-6</v>
      </c>
      <c r="G7">
        <f t="shared" si="2"/>
        <v>9.3747450175164482E-6</v>
      </c>
      <c r="H7">
        <f t="shared" si="2"/>
        <v>9.3747450175164482E-6</v>
      </c>
      <c r="I7">
        <f t="shared" si="2"/>
        <v>9.3747450175164482E-6</v>
      </c>
      <c r="J7">
        <f t="shared" si="2"/>
        <v>9.3747450175164482E-6</v>
      </c>
      <c r="K7">
        <f t="shared" si="2"/>
        <v>9.3747450175164482E-6</v>
      </c>
      <c r="L7">
        <f t="shared" si="2"/>
        <v>9.3747450175164482E-6</v>
      </c>
      <c r="M7">
        <f t="shared" si="2"/>
        <v>9.3747450175164482E-6</v>
      </c>
      <c r="N7">
        <f t="shared" si="2"/>
        <v>9.3747450175164482E-6</v>
      </c>
      <c r="O7">
        <f t="shared" si="2"/>
        <v>9.3747450175164482E-6</v>
      </c>
      <c r="P7">
        <f t="shared" si="2"/>
        <v>9.3747450175164482E-6</v>
      </c>
      <c r="Q7">
        <f t="shared" si="2"/>
        <v>9.3747450175164482E-6</v>
      </c>
      <c r="R7">
        <f t="shared" si="2"/>
        <v>9.3747450175164482E-6</v>
      </c>
      <c r="S7">
        <f t="shared" si="2"/>
        <v>9.3747450175164482E-6</v>
      </c>
      <c r="T7">
        <f t="shared" si="2"/>
        <v>9.3747450175164482E-6</v>
      </c>
      <c r="U7">
        <f t="shared" si="2"/>
        <v>9.3747450175164482E-6</v>
      </c>
      <c r="V7">
        <f t="shared" si="2"/>
        <v>9.3747450175164482E-6</v>
      </c>
      <c r="W7">
        <f t="shared" si="2"/>
        <v>9.3747450175164482E-6</v>
      </c>
      <c r="X7">
        <f t="shared" si="2"/>
        <v>9.3747450175164482E-6</v>
      </c>
      <c r="Y7">
        <f t="shared" si="2"/>
        <v>9.3747450175164482E-6</v>
      </c>
      <c r="Z7">
        <f t="shared" si="2"/>
        <v>9.3747450175164482E-6</v>
      </c>
      <c r="AA7">
        <f t="shared" si="2"/>
        <v>9.3747450175164482E-6</v>
      </c>
      <c r="AB7">
        <f t="shared" si="2"/>
        <v>9.3747450175164482E-6</v>
      </c>
      <c r="AC7">
        <f t="shared" si="2"/>
        <v>9.3747450175164482E-6</v>
      </c>
      <c r="AD7">
        <f t="shared" si="2"/>
        <v>9.3747450175164482E-6</v>
      </c>
      <c r="AE7">
        <f t="shared" si="2"/>
        <v>9.3747450175164482E-6</v>
      </c>
      <c r="AF7">
        <f t="shared" si="1"/>
        <v>9.3747450175164482E-6</v>
      </c>
      <c r="AG7">
        <f t="shared" si="0"/>
        <v>9.3747450175164482E-6</v>
      </c>
      <c r="AH7">
        <f t="shared" si="0"/>
        <v>9.3747450175164482E-6</v>
      </c>
      <c r="AI7">
        <f t="shared" si="0"/>
        <v>9.3747450175164482E-6</v>
      </c>
      <c r="AJ7">
        <f t="shared" si="0"/>
        <v>9.3747450175164482E-6</v>
      </c>
      <c r="AK7">
        <f t="shared" si="0"/>
        <v>9.3747450175164482E-6</v>
      </c>
      <c r="AL7">
        <f t="shared" si="0"/>
        <v>9.3747450175164482E-6</v>
      </c>
      <c r="AM7">
        <f t="shared" si="0"/>
        <v>9.3747450175164482E-6</v>
      </c>
      <c r="AN7">
        <f t="shared" si="0"/>
        <v>9.3747450175164482E-6</v>
      </c>
      <c r="AO7">
        <f t="shared" si="0"/>
        <v>9.3747450175164482E-6</v>
      </c>
      <c r="AP7">
        <f t="shared" si="0"/>
        <v>9.3747450175164482E-6</v>
      </c>
      <c r="AQ7">
        <f t="shared" si="0"/>
        <v>9.3747450175164482E-6</v>
      </c>
      <c r="AR7">
        <f t="shared" si="0"/>
        <v>9.3747450175164482E-6</v>
      </c>
      <c r="AS7">
        <f t="shared" si="0"/>
        <v>9.3747450175164482E-6</v>
      </c>
      <c r="AT7">
        <f t="shared" si="0"/>
        <v>9.3747450175164482E-6</v>
      </c>
      <c r="AU7">
        <f t="shared" si="0"/>
        <v>9.3747450175164482E-6</v>
      </c>
      <c r="AV7">
        <f t="shared" si="0"/>
        <v>9.3747450175164482E-6</v>
      </c>
      <c r="AW7">
        <f t="shared" si="0"/>
        <v>9.3747450175164482E-6</v>
      </c>
      <c r="AX7">
        <f t="shared" si="0"/>
        <v>9.3747450175164482E-6</v>
      </c>
      <c r="AY7">
        <f t="shared" si="0"/>
        <v>9.3747450175164482E-6</v>
      </c>
      <c r="AZ7">
        <f t="shared" si="0"/>
        <v>9.3747450175164482E-6</v>
      </c>
      <c r="BA7">
        <f t="shared" si="0"/>
        <v>9.3747450175164482E-6</v>
      </c>
      <c r="BB7">
        <f t="shared" si="0"/>
        <v>9.3747450175164482E-6</v>
      </c>
      <c r="BC7">
        <f t="shared" si="0"/>
        <v>9.3747450175164482E-6</v>
      </c>
      <c r="BD7">
        <f t="shared" si="0"/>
        <v>9.3747450175164482E-6</v>
      </c>
      <c r="BE7">
        <f t="shared" si="0"/>
        <v>9.3747450175164482E-6</v>
      </c>
      <c r="BF7">
        <f t="shared" ref="AG7:CC9" si="3">$AE7</f>
        <v>9.3747450175164482E-6</v>
      </c>
      <c r="BG7">
        <f t="shared" si="3"/>
        <v>9.3747450175164482E-6</v>
      </c>
      <c r="BH7">
        <f t="shared" si="3"/>
        <v>9.3747450175164482E-6</v>
      </c>
      <c r="BI7">
        <f t="shared" si="3"/>
        <v>9.3747450175164482E-6</v>
      </c>
      <c r="BJ7">
        <f t="shared" si="3"/>
        <v>9.3747450175164482E-6</v>
      </c>
      <c r="BK7">
        <f t="shared" si="3"/>
        <v>9.3747450175164482E-6</v>
      </c>
      <c r="BL7">
        <f t="shared" si="3"/>
        <v>9.3747450175164482E-6</v>
      </c>
      <c r="BM7">
        <f t="shared" si="3"/>
        <v>9.3747450175164482E-6</v>
      </c>
      <c r="BN7">
        <f t="shared" si="3"/>
        <v>9.3747450175164482E-6</v>
      </c>
      <c r="BO7">
        <f t="shared" si="3"/>
        <v>9.3747450175164482E-6</v>
      </c>
      <c r="BP7">
        <f t="shared" si="3"/>
        <v>9.3747450175164482E-6</v>
      </c>
      <c r="BQ7">
        <f t="shared" si="3"/>
        <v>9.3747450175164482E-6</v>
      </c>
      <c r="BR7">
        <f t="shared" si="3"/>
        <v>9.3747450175164482E-6</v>
      </c>
      <c r="BS7">
        <f t="shared" si="3"/>
        <v>9.3747450175164482E-6</v>
      </c>
      <c r="BT7">
        <f t="shared" si="3"/>
        <v>9.3747450175164482E-6</v>
      </c>
      <c r="BU7">
        <f t="shared" si="3"/>
        <v>9.3747450175164482E-6</v>
      </c>
      <c r="BV7">
        <f t="shared" si="3"/>
        <v>9.3747450175164482E-6</v>
      </c>
      <c r="BW7">
        <f t="shared" si="3"/>
        <v>9.3747450175164482E-6</v>
      </c>
      <c r="BX7">
        <f t="shared" si="3"/>
        <v>9.3747450175164482E-6</v>
      </c>
      <c r="BY7">
        <f t="shared" si="3"/>
        <v>9.3747450175164482E-6</v>
      </c>
      <c r="BZ7">
        <f t="shared" si="3"/>
        <v>9.3747450175164482E-6</v>
      </c>
      <c r="CA7">
        <f t="shared" si="3"/>
        <v>9.3747450175164482E-6</v>
      </c>
      <c r="CB7">
        <f t="shared" si="3"/>
        <v>9.3747450175164482E-6</v>
      </c>
      <c r="CC7">
        <f t="shared" si="3"/>
        <v>9.3747450175164482E-6</v>
      </c>
    </row>
    <row r="8" spans="1:81">
      <c r="A8" s="1" t="s">
        <v>1427</v>
      </c>
      <c r="B8">
        <f>'Total Fuel Prices'!B33*(1-INDEX(Tax_share,MATCH('Total Fuel Prices'!$A$25,tax_fuel_labels,0),MATCH(B$1,'Tax_Share of Price'!$B$1:$AI$1,0)))</f>
        <v>9.3747450175164482E-6</v>
      </c>
      <c r="C8">
        <f>'Total Fuel Prices'!C33*(1-INDEX(Tax_share,MATCH('Total Fuel Prices'!$A$25,tax_fuel_labels,0),MATCH(C$1,'Tax_Share of Price'!$B$1:$AI$1,0)))</f>
        <v>9.3747450175164482E-6</v>
      </c>
      <c r="D8">
        <f>'Total Fuel Prices'!D33*(1-INDEX(Tax_share,MATCH('Total Fuel Prices'!$A$25,tax_fuel_labels,0),MATCH(D$1,'Tax_Share of Price'!$B$1:$AI$1,0)))</f>
        <v>9.3747450175164482E-6</v>
      </c>
      <c r="E8">
        <f>'Total Fuel Prices'!E33*(1-INDEX(Tax_share,MATCH('Total Fuel Prices'!$A$25,tax_fuel_labels,0),MATCH(E$1,'Tax_Share of Price'!$B$1:$AI$1,0)))</f>
        <v>9.3747450175164482E-6</v>
      </c>
      <c r="F8">
        <f>'Total Fuel Prices'!F33*(1-INDEX(Tax_share,MATCH('Total Fuel Prices'!$A$25,tax_fuel_labels,0),MATCH(F$1,'Tax_Share of Price'!$B$1:$AI$1,0)))</f>
        <v>9.3747450175164482E-6</v>
      </c>
      <c r="G8">
        <f>'Total Fuel Prices'!G33*(1-INDEX(Tax_share,MATCH('Total Fuel Prices'!$A$25,tax_fuel_labels,0),MATCH(G$1,'Tax_Share of Price'!$B$1:$AI$1,0)))</f>
        <v>9.3747450175164482E-6</v>
      </c>
      <c r="H8">
        <f>'Total Fuel Prices'!H33*(1-INDEX(Tax_share,MATCH('Total Fuel Prices'!$A$25,tax_fuel_labels,0),MATCH(H$1,'Tax_Share of Price'!$B$1:$AI$1,0)))</f>
        <v>9.3747450175164482E-6</v>
      </c>
      <c r="I8">
        <f>'Total Fuel Prices'!I33*(1-INDEX(Tax_share,MATCH('Total Fuel Prices'!$A$25,tax_fuel_labels,0),MATCH(I$1,'Tax_Share of Price'!$B$1:$AI$1,0)))</f>
        <v>9.3747450175164482E-6</v>
      </c>
      <c r="J8">
        <f>'Total Fuel Prices'!J33*(1-INDEX(Tax_share,MATCH('Total Fuel Prices'!$A$25,tax_fuel_labels,0),MATCH(J$1,'Tax_Share of Price'!$B$1:$AI$1,0)))</f>
        <v>9.3747450175164482E-6</v>
      </c>
      <c r="K8">
        <f>'Total Fuel Prices'!K33*(1-INDEX(Tax_share,MATCH('Total Fuel Prices'!$A$25,tax_fuel_labels,0),MATCH(K$1,'Tax_Share of Price'!$B$1:$AI$1,0)))</f>
        <v>9.3747450175164482E-6</v>
      </c>
      <c r="L8">
        <f>'Total Fuel Prices'!L33*(1-INDEX(Tax_share,MATCH('Total Fuel Prices'!$A$25,tax_fuel_labels,0),MATCH(L$1,'Tax_Share of Price'!$B$1:$AI$1,0)))</f>
        <v>9.3747450175164482E-6</v>
      </c>
      <c r="M8">
        <f>'Total Fuel Prices'!M33*(1-INDEX(Tax_share,MATCH('Total Fuel Prices'!$A$25,tax_fuel_labels,0),MATCH(M$1,'Tax_Share of Price'!$B$1:$AI$1,0)))</f>
        <v>9.3747450175164482E-6</v>
      </c>
      <c r="N8">
        <f>'Total Fuel Prices'!N33*(1-INDEX(Tax_share,MATCH('Total Fuel Prices'!$A$25,tax_fuel_labels,0),MATCH(N$1,'Tax_Share of Price'!$B$1:$AI$1,0)))</f>
        <v>9.3747450175164482E-6</v>
      </c>
      <c r="O8">
        <f>'Total Fuel Prices'!O33*(1-INDEX(Tax_share,MATCH('Total Fuel Prices'!$A$25,tax_fuel_labels,0),MATCH(O$1,'Tax_Share of Price'!$B$1:$AI$1,0)))</f>
        <v>9.3747450175164482E-6</v>
      </c>
      <c r="P8">
        <f>'Total Fuel Prices'!P33*(1-INDEX(Tax_share,MATCH('Total Fuel Prices'!$A$25,tax_fuel_labels,0),MATCH(P$1,'Tax_Share of Price'!$B$1:$AI$1,0)))</f>
        <v>9.3747450175164482E-6</v>
      </c>
      <c r="Q8">
        <f>'Total Fuel Prices'!Q33*(1-INDEX(Tax_share,MATCH('Total Fuel Prices'!$A$25,tax_fuel_labels,0),MATCH(Q$1,'Tax_Share of Price'!$B$1:$AI$1,0)))</f>
        <v>9.3747450175164482E-6</v>
      </c>
      <c r="R8">
        <f>'Total Fuel Prices'!R33*(1-INDEX(Tax_share,MATCH('Total Fuel Prices'!$A$25,tax_fuel_labels,0),MATCH(R$1,'Tax_Share of Price'!$B$1:$AI$1,0)))</f>
        <v>9.3747450175164482E-6</v>
      </c>
      <c r="S8">
        <f>'Total Fuel Prices'!S33*(1-INDEX(Tax_share,MATCH('Total Fuel Prices'!$A$25,tax_fuel_labels,0),MATCH(S$1,'Tax_Share of Price'!$B$1:$AI$1,0)))</f>
        <v>9.3747450175164482E-6</v>
      </c>
      <c r="T8">
        <f>'Total Fuel Prices'!T33*(1-INDEX(Tax_share,MATCH('Total Fuel Prices'!$A$25,tax_fuel_labels,0),MATCH(T$1,'Tax_Share of Price'!$B$1:$AI$1,0)))</f>
        <v>9.3747450175164482E-6</v>
      </c>
      <c r="U8">
        <f>'Total Fuel Prices'!U33*(1-INDEX(Tax_share,MATCH('Total Fuel Prices'!$A$25,tax_fuel_labels,0),MATCH(U$1,'Tax_Share of Price'!$B$1:$AI$1,0)))</f>
        <v>9.3747450175164482E-6</v>
      </c>
      <c r="V8">
        <f>'Total Fuel Prices'!V33*(1-INDEX(Tax_share,MATCH('Total Fuel Prices'!$A$25,tax_fuel_labels,0),MATCH(V$1,'Tax_Share of Price'!$B$1:$AI$1,0)))</f>
        <v>9.3747450175164482E-6</v>
      </c>
      <c r="W8">
        <f>'Total Fuel Prices'!W33*(1-INDEX(Tax_share,MATCH('Total Fuel Prices'!$A$25,tax_fuel_labels,0),MATCH(W$1,'Tax_Share of Price'!$B$1:$AI$1,0)))</f>
        <v>9.3747450175164482E-6</v>
      </c>
      <c r="X8">
        <f>'Total Fuel Prices'!X33*(1-INDEX(Tax_share,MATCH('Total Fuel Prices'!$A$25,tax_fuel_labels,0),MATCH(X$1,'Tax_Share of Price'!$B$1:$AI$1,0)))</f>
        <v>9.3747450175164482E-6</v>
      </c>
      <c r="Y8">
        <f>'Total Fuel Prices'!Y33*(1-INDEX(Tax_share,MATCH('Total Fuel Prices'!$A$25,tax_fuel_labels,0),MATCH(Y$1,'Tax_Share of Price'!$B$1:$AI$1,0)))</f>
        <v>9.3747450175164482E-6</v>
      </c>
      <c r="Z8">
        <f>'Total Fuel Prices'!Z33*(1-INDEX(Tax_share,MATCH('Total Fuel Prices'!$A$25,tax_fuel_labels,0),MATCH(Z$1,'Tax_Share of Price'!$B$1:$AI$1,0)))</f>
        <v>9.3747450175164482E-6</v>
      </c>
      <c r="AA8">
        <f>'Total Fuel Prices'!AA33*(1-INDEX(Tax_share,MATCH('Total Fuel Prices'!$A$25,tax_fuel_labels,0),MATCH(AA$1,'Tax_Share of Price'!$B$1:$AI$1,0)))</f>
        <v>9.3747450175164482E-6</v>
      </c>
      <c r="AB8">
        <f>'Total Fuel Prices'!AB33*(1-INDEX(Tax_share,MATCH('Total Fuel Prices'!$A$25,tax_fuel_labels,0),MATCH(AB$1,'Tax_Share of Price'!$B$1:$AI$1,0)))</f>
        <v>9.3747450175164482E-6</v>
      </c>
      <c r="AC8">
        <f>'Total Fuel Prices'!AC33*(1-INDEX(Tax_share,MATCH('Total Fuel Prices'!$A$25,tax_fuel_labels,0),MATCH(AC$1,'Tax_Share of Price'!$B$1:$AI$1,0)))</f>
        <v>9.3747450175164482E-6</v>
      </c>
      <c r="AD8">
        <f>'Total Fuel Prices'!AD33*(1-INDEX(Tax_share,MATCH('Total Fuel Prices'!$A$25,tax_fuel_labels,0),MATCH(AD$1,'Tax_Share of Price'!$B$1:$AI$1,0)))</f>
        <v>9.3747450175164482E-6</v>
      </c>
      <c r="AE8">
        <f>'Total Fuel Prices'!AE33*(1-INDEX(Tax_share,MATCH('Total Fuel Prices'!$A$25,tax_fuel_labels,0),MATCH(AE$1,'Tax_Share of Price'!$B$1:$AI$1,0)))</f>
        <v>9.3747450175164482E-6</v>
      </c>
      <c r="AF8">
        <f t="shared" si="1"/>
        <v>9.3747450175164482E-6</v>
      </c>
      <c r="AG8">
        <f t="shared" si="3"/>
        <v>9.3747450175164482E-6</v>
      </c>
      <c r="AH8">
        <f t="shared" si="3"/>
        <v>9.3747450175164482E-6</v>
      </c>
      <c r="AI8">
        <f t="shared" si="3"/>
        <v>9.3747450175164482E-6</v>
      </c>
      <c r="AJ8">
        <f t="shared" si="3"/>
        <v>9.3747450175164482E-6</v>
      </c>
      <c r="AK8">
        <f t="shared" si="3"/>
        <v>9.3747450175164482E-6</v>
      </c>
      <c r="AL8">
        <f t="shared" si="3"/>
        <v>9.3747450175164482E-6</v>
      </c>
      <c r="AM8">
        <f t="shared" si="3"/>
        <v>9.3747450175164482E-6</v>
      </c>
      <c r="AN8">
        <f t="shared" si="3"/>
        <v>9.3747450175164482E-6</v>
      </c>
      <c r="AO8">
        <f t="shared" si="3"/>
        <v>9.3747450175164482E-6</v>
      </c>
      <c r="AP8">
        <f t="shared" si="3"/>
        <v>9.3747450175164482E-6</v>
      </c>
      <c r="AQ8">
        <f t="shared" si="3"/>
        <v>9.3747450175164482E-6</v>
      </c>
      <c r="AR8">
        <f t="shared" si="3"/>
        <v>9.3747450175164482E-6</v>
      </c>
      <c r="AS8">
        <f t="shared" si="3"/>
        <v>9.3747450175164482E-6</v>
      </c>
      <c r="AT8">
        <f t="shared" si="3"/>
        <v>9.3747450175164482E-6</v>
      </c>
      <c r="AU8">
        <f t="shared" si="3"/>
        <v>9.3747450175164482E-6</v>
      </c>
      <c r="AV8">
        <f t="shared" si="3"/>
        <v>9.3747450175164482E-6</v>
      </c>
      <c r="AW8">
        <f t="shared" si="3"/>
        <v>9.3747450175164482E-6</v>
      </c>
      <c r="AX8">
        <f t="shared" si="3"/>
        <v>9.3747450175164482E-6</v>
      </c>
      <c r="AY8">
        <f t="shared" si="3"/>
        <v>9.3747450175164482E-6</v>
      </c>
      <c r="AZ8">
        <f t="shared" si="3"/>
        <v>9.3747450175164482E-6</v>
      </c>
      <c r="BA8">
        <f t="shared" si="3"/>
        <v>9.3747450175164482E-6</v>
      </c>
      <c r="BB8">
        <f t="shared" si="3"/>
        <v>9.3747450175164482E-6</v>
      </c>
      <c r="BC8">
        <f t="shared" si="3"/>
        <v>9.3747450175164482E-6</v>
      </c>
      <c r="BD8">
        <f t="shared" si="3"/>
        <v>9.3747450175164482E-6</v>
      </c>
      <c r="BE8">
        <f t="shared" si="3"/>
        <v>9.3747450175164482E-6</v>
      </c>
      <c r="BF8">
        <f t="shared" si="3"/>
        <v>9.3747450175164482E-6</v>
      </c>
      <c r="BG8">
        <f t="shared" si="3"/>
        <v>9.3747450175164482E-6</v>
      </c>
      <c r="BH8">
        <f t="shared" si="3"/>
        <v>9.3747450175164482E-6</v>
      </c>
      <c r="BI8">
        <f t="shared" si="3"/>
        <v>9.3747450175164482E-6</v>
      </c>
      <c r="BJ8">
        <f t="shared" si="3"/>
        <v>9.3747450175164482E-6</v>
      </c>
      <c r="BK8">
        <f t="shared" si="3"/>
        <v>9.3747450175164482E-6</v>
      </c>
      <c r="BL8">
        <f t="shared" si="3"/>
        <v>9.3747450175164482E-6</v>
      </c>
      <c r="BM8">
        <f t="shared" si="3"/>
        <v>9.3747450175164482E-6</v>
      </c>
      <c r="BN8">
        <f t="shared" si="3"/>
        <v>9.3747450175164482E-6</v>
      </c>
      <c r="BO8">
        <f t="shared" si="3"/>
        <v>9.3747450175164482E-6</v>
      </c>
      <c r="BP8">
        <f t="shared" si="3"/>
        <v>9.3747450175164482E-6</v>
      </c>
      <c r="BQ8">
        <f t="shared" si="3"/>
        <v>9.3747450175164482E-6</v>
      </c>
      <c r="BR8">
        <f t="shared" si="3"/>
        <v>9.3747450175164482E-6</v>
      </c>
      <c r="BS8">
        <f t="shared" si="3"/>
        <v>9.3747450175164482E-6</v>
      </c>
      <c r="BT8">
        <f t="shared" si="3"/>
        <v>9.3747450175164482E-6</v>
      </c>
      <c r="BU8">
        <f t="shared" si="3"/>
        <v>9.3747450175164482E-6</v>
      </c>
      <c r="BV8">
        <f t="shared" si="3"/>
        <v>9.3747450175164482E-6</v>
      </c>
      <c r="BW8">
        <f t="shared" si="3"/>
        <v>9.3747450175164482E-6</v>
      </c>
      <c r="BX8">
        <f t="shared" si="3"/>
        <v>9.3747450175164482E-6</v>
      </c>
      <c r="BY8">
        <f t="shared" si="3"/>
        <v>9.3747450175164482E-6</v>
      </c>
      <c r="BZ8">
        <f t="shared" si="3"/>
        <v>9.3747450175164482E-6</v>
      </c>
      <c r="CA8">
        <f t="shared" si="3"/>
        <v>9.3747450175164482E-6</v>
      </c>
      <c r="CB8">
        <f t="shared" si="3"/>
        <v>9.3747450175164482E-6</v>
      </c>
      <c r="CC8">
        <f t="shared" si="3"/>
        <v>9.3747450175164482E-6</v>
      </c>
    </row>
    <row r="9" spans="1:81">
      <c r="A9" s="1" t="s">
        <v>1428</v>
      </c>
      <c r="B9">
        <f>'Total Fuel Prices'!B34*(1-INDEX(Tax_share,MATCH('Total Fuel Prices'!$A$25,tax_fuel_labels,0),MATCH(B$1,'Tax_Share of Price'!$B$1:$AI$1,0)))</f>
        <v>9.3747450175164482E-6</v>
      </c>
      <c r="C9">
        <f>'Total Fuel Prices'!C34*(1-INDEX(Tax_share,MATCH('Total Fuel Prices'!$A$25,tax_fuel_labels,0),MATCH(C$1,'Tax_Share of Price'!$B$1:$AI$1,0)))</f>
        <v>9.3747450175164482E-6</v>
      </c>
      <c r="D9">
        <f>'Total Fuel Prices'!D34*(1-INDEX(Tax_share,MATCH('Total Fuel Prices'!$A$25,tax_fuel_labels,0),MATCH(D$1,'Tax_Share of Price'!$B$1:$AI$1,0)))</f>
        <v>9.3747450175164482E-6</v>
      </c>
      <c r="E9">
        <f>'Total Fuel Prices'!E34*(1-INDEX(Tax_share,MATCH('Total Fuel Prices'!$A$25,tax_fuel_labels,0),MATCH(E$1,'Tax_Share of Price'!$B$1:$AI$1,0)))</f>
        <v>9.3747450175164482E-6</v>
      </c>
      <c r="F9">
        <f>'Total Fuel Prices'!F34*(1-INDEX(Tax_share,MATCH('Total Fuel Prices'!$A$25,tax_fuel_labels,0),MATCH(F$1,'Tax_Share of Price'!$B$1:$AI$1,0)))</f>
        <v>9.3747450175164482E-6</v>
      </c>
      <c r="G9">
        <f>'Total Fuel Prices'!G34*(1-INDEX(Tax_share,MATCH('Total Fuel Prices'!$A$25,tax_fuel_labels,0),MATCH(G$1,'Tax_Share of Price'!$B$1:$AI$1,0)))</f>
        <v>9.3747450175164482E-6</v>
      </c>
      <c r="H9">
        <f>'Total Fuel Prices'!H34*(1-INDEX(Tax_share,MATCH('Total Fuel Prices'!$A$25,tax_fuel_labels,0),MATCH(H$1,'Tax_Share of Price'!$B$1:$AI$1,0)))</f>
        <v>9.3747450175164482E-6</v>
      </c>
      <c r="I9">
        <f>'Total Fuel Prices'!I34*(1-INDEX(Tax_share,MATCH('Total Fuel Prices'!$A$25,tax_fuel_labels,0),MATCH(I$1,'Tax_Share of Price'!$B$1:$AI$1,0)))</f>
        <v>9.3747450175164482E-6</v>
      </c>
      <c r="J9">
        <f>'Total Fuel Prices'!J34*(1-INDEX(Tax_share,MATCH('Total Fuel Prices'!$A$25,tax_fuel_labels,0),MATCH(J$1,'Tax_Share of Price'!$B$1:$AI$1,0)))</f>
        <v>9.3747450175164482E-6</v>
      </c>
      <c r="K9">
        <f>'Total Fuel Prices'!K34*(1-INDEX(Tax_share,MATCH('Total Fuel Prices'!$A$25,tax_fuel_labels,0),MATCH(K$1,'Tax_Share of Price'!$B$1:$AI$1,0)))</f>
        <v>9.3747450175164482E-6</v>
      </c>
      <c r="L9">
        <f>'Total Fuel Prices'!L34*(1-INDEX(Tax_share,MATCH('Total Fuel Prices'!$A$25,tax_fuel_labels,0),MATCH(L$1,'Tax_Share of Price'!$B$1:$AI$1,0)))</f>
        <v>9.3747450175164482E-6</v>
      </c>
      <c r="M9">
        <f>'Total Fuel Prices'!M34*(1-INDEX(Tax_share,MATCH('Total Fuel Prices'!$A$25,tax_fuel_labels,0),MATCH(M$1,'Tax_Share of Price'!$B$1:$AI$1,0)))</f>
        <v>9.3747450175164482E-6</v>
      </c>
      <c r="N9">
        <f>'Total Fuel Prices'!N34*(1-INDEX(Tax_share,MATCH('Total Fuel Prices'!$A$25,tax_fuel_labels,0),MATCH(N$1,'Tax_Share of Price'!$B$1:$AI$1,0)))</f>
        <v>9.3747450175164482E-6</v>
      </c>
      <c r="O9">
        <f>'Total Fuel Prices'!O34*(1-INDEX(Tax_share,MATCH('Total Fuel Prices'!$A$25,tax_fuel_labels,0),MATCH(O$1,'Tax_Share of Price'!$B$1:$AI$1,0)))</f>
        <v>9.3747450175164482E-6</v>
      </c>
      <c r="P9">
        <f>'Total Fuel Prices'!P34*(1-INDEX(Tax_share,MATCH('Total Fuel Prices'!$A$25,tax_fuel_labels,0),MATCH(P$1,'Tax_Share of Price'!$B$1:$AI$1,0)))</f>
        <v>9.3747450175164482E-6</v>
      </c>
      <c r="Q9">
        <f>'Total Fuel Prices'!Q34*(1-INDEX(Tax_share,MATCH('Total Fuel Prices'!$A$25,tax_fuel_labels,0),MATCH(Q$1,'Tax_Share of Price'!$B$1:$AI$1,0)))</f>
        <v>9.3747450175164482E-6</v>
      </c>
      <c r="R9">
        <f>'Total Fuel Prices'!R34*(1-INDEX(Tax_share,MATCH('Total Fuel Prices'!$A$25,tax_fuel_labels,0),MATCH(R$1,'Tax_Share of Price'!$B$1:$AI$1,0)))</f>
        <v>9.3747450175164482E-6</v>
      </c>
      <c r="S9">
        <f>'Total Fuel Prices'!S34*(1-INDEX(Tax_share,MATCH('Total Fuel Prices'!$A$25,tax_fuel_labels,0),MATCH(S$1,'Tax_Share of Price'!$B$1:$AI$1,0)))</f>
        <v>9.3747450175164482E-6</v>
      </c>
      <c r="T9">
        <f>'Total Fuel Prices'!T34*(1-INDEX(Tax_share,MATCH('Total Fuel Prices'!$A$25,tax_fuel_labels,0),MATCH(T$1,'Tax_Share of Price'!$B$1:$AI$1,0)))</f>
        <v>9.3747450175164482E-6</v>
      </c>
      <c r="U9">
        <f>'Total Fuel Prices'!U34*(1-INDEX(Tax_share,MATCH('Total Fuel Prices'!$A$25,tax_fuel_labels,0),MATCH(U$1,'Tax_Share of Price'!$B$1:$AI$1,0)))</f>
        <v>9.3747450175164482E-6</v>
      </c>
      <c r="V9">
        <f>'Total Fuel Prices'!V34*(1-INDEX(Tax_share,MATCH('Total Fuel Prices'!$A$25,tax_fuel_labels,0),MATCH(V$1,'Tax_Share of Price'!$B$1:$AI$1,0)))</f>
        <v>9.3747450175164482E-6</v>
      </c>
      <c r="W9">
        <f>'Total Fuel Prices'!W34*(1-INDEX(Tax_share,MATCH('Total Fuel Prices'!$A$25,tax_fuel_labels,0),MATCH(W$1,'Tax_Share of Price'!$B$1:$AI$1,0)))</f>
        <v>9.3747450175164482E-6</v>
      </c>
      <c r="X9">
        <f>'Total Fuel Prices'!X34*(1-INDEX(Tax_share,MATCH('Total Fuel Prices'!$A$25,tax_fuel_labels,0),MATCH(X$1,'Tax_Share of Price'!$B$1:$AI$1,0)))</f>
        <v>9.3747450175164482E-6</v>
      </c>
      <c r="Y9">
        <f>'Total Fuel Prices'!Y34*(1-INDEX(Tax_share,MATCH('Total Fuel Prices'!$A$25,tax_fuel_labels,0),MATCH(Y$1,'Tax_Share of Price'!$B$1:$AI$1,0)))</f>
        <v>9.3747450175164482E-6</v>
      </c>
      <c r="Z9">
        <f>'Total Fuel Prices'!Z34*(1-INDEX(Tax_share,MATCH('Total Fuel Prices'!$A$25,tax_fuel_labels,0),MATCH(Z$1,'Tax_Share of Price'!$B$1:$AI$1,0)))</f>
        <v>9.3747450175164482E-6</v>
      </c>
      <c r="AA9">
        <f>'Total Fuel Prices'!AA34*(1-INDEX(Tax_share,MATCH('Total Fuel Prices'!$A$25,tax_fuel_labels,0),MATCH(AA$1,'Tax_Share of Price'!$B$1:$AI$1,0)))</f>
        <v>9.3747450175164482E-6</v>
      </c>
      <c r="AB9">
        <f>'Total Fuel Prices'!AB34*(1-INDEX(Tax_share,MATCH('Total Fuel Prices'!$A$25,tax_fuel_labels,0),MATCH(AB$1,'Tax_Share of Price'!$B$1:$AI$1,0)))</f>
        <v>9.3747450175164482E-6</v>
      </c>
      <c r="AC9">
        <f>'Total Fuel Prices'!AC34*(1-INDEX(Tax_share,MATCH('Total Fuel Prices'!$A$25,tax_fuel_labels,0),MATCH(AC$1,'Tax_Share of Price'!$B$1:$AI$1,0)))</f>
        <v>9.3747450175164482E-6</v>
      </c>
      <c r="AD9">
        <f>'Total Fuel Prices'!AD34*(1-INDEX(Tax_share,MATCH('Total Fuel Prices'!$A$25,tax_fuel_labels,0),MATCH(AD$1,'Tax_Share of Price'!$B$1:$AI$1,0)))</f>
        <v>9.3747450175164482E-6</v>
      </c>
      <c r="AE9">
        <f>'Total Fuel Prices'!AE34*(1-INDEX(Tax_share,MATCH('Total Fuel Prices'!$A$25,tax_fuel_labels,0),MATCH(AE$1,'Tax_Share of Price'!$B$1:$AI$1,0)))</f>
        <v>9.3747450175164482E-6</v>
      </c>
      <c r="AF9">
        <f t="shared" si="1"/>
        <v>9.3747450175164482E-6</v>
      </c>
      <c r="AG9">
        <f t="shared" si="3"/>
        <v>9.3747450175164482E-6</v>
      </c>
      <c r="AH9">
        <f t="shared" si="3"/>
        <v>9.3747450175164482E-6</v>
      </c>
      <c r="AI9">
        <f t="shared" si="3"/>
        <v>9.3747450175164482E-6</v>
      </c>
      <c r="AJ9">
        <f t="shared" si="3"/>
        <v>9.3747450175164482E-6</v>
      </c>
      <c r="AK9">
        <f t="shared" si="3"/>
        <v>9.3747450175164482E-6</v>
      </c>
      <c r="AL9">
        <f t="shared" si="3"/>
        <v>9.3747450175164482E-6</v>
      </c>
      <c r="AM9">
        <f t="shared" si="3"/>
        <v>9.3747450175164482E-6</v>
      </c>
      <c r="AN9">
        <f t="shared" si="3"/>
        <v>9.3747450175164482E-6</v>
      </c>
      <c r="AO9">
        <f t="shared" si="3"/>
        <v>9.3747450175164482E-6</v>
      </c>
      <c r="AP9">
        <f t="shared" si="3"/>
        <v>9.3747450175164482E-6</v>
      </c>
      <c r="AQ9">
        <f t="shared" si="3"/>
        <v>9.3747450175164482E-6</v>
      </c>
      <c r="AR9">
        <f t="shared" si="3"/>
        <v>9.3747450175164482E-6</v>
      </c>
      <c r="AS9">
        <f t="shared" si="3"/>
        <v>9.3747450175164482E-6</v>
      </c>
      <c r="AT9">
        <f t="shared" si="3"/>
        <v>9.3747450175164482E-6</v>
      </c>
      <c r="AU9">
        <f t="shared" si="3"/>
        <v>9.3747450175164482E-6</v>
      </c>
      <c r="AV9">
        <f t="shared" si="3"/>
        <v>9.3747450175164482E-6</v>
      </c>
      <c r="AW9">
        <f t="shared" si="3"/>
        <v>9.3747450175164482E-6</v>
      </c>
      <c r="AX9">
        <f t="shared" si="3"/>
        <v>9.3747450175164482E-6</v>
      </c>
      <c r="AY9">
        <f t="shared" si="3"/>
        <v>9.3747450175164482E-6</v>
      </c>
      <c r="AZ9">
        <f t="shared" si="3"/>
        <v>9.3747450175164482E-6</v>
      </c>
      <c r="BA9">
        <f t="shared" si="3"/>
        <v>9.3747450175164482E-6</v>
      </c>
      <c r="BB9">
        <f t="shared" si="3"/>
        <v>9.3747450175164482E-6</v>
      </c>
      <c r="BC9">
        <f t="shared" si="3"/>
        <v>9.3747450175164482E-6</v>
      </c>
      <c r="BD9">
        <f t="shared" si="3"/>
        <v>9.3747450175164482E-6</v>
      </c>
      <c r="BE9">
        <f t="shared" si="3"/>
        <v>9.3747450175164482E-6</v>
      </c>
      <c r="BF9">
        <f t="shared" si="3"/>
        <v>9.3747450175164482E-6</v>
      </c>
      <c r="BG9">
        <f t="shared" si="3"/>
        <v>9.3747450175164482E-6</v>
      </c>
      <c r="BH9">
        <f t="shared" si="3"/>
        <v>9.3747450175164482E-6</v>
      </c>
      <c r="BI9">
        <f t="shared" si="3"/>
        <v>9.3747450175164482E-6</v>
      </c>
      <c r="BJ9">
        <f t="shared" si="3"/>
        <v>9.3747450175164482E-6</v>
      </c>
      <c r="BK9">
        <f t="shared" si="3"/>
        <v>9.3747450175164482E-6</v>
      </c>
      <c r="BL9">
        <f t="shared" si="3"/>
        <v>9.3747450175164482E-6</v>
      </c>
      <c r="BM9">
        <f t="shared" si="3"/>
        <v>9.3747450175164482E-6</v>
      </c>
      <c r="BN9">
        <f t="shared" si="3"/>
        <v>9.3747450175164482E-6</v>
      </c>
      <c r="BO9">
        <f t="shared" si="3"/>
        <v>9.3747450175164482E-6</v>
      </c>
      <c r="BP9">
        <f t="shared" si="3"/>
        <v>9.3747450175164482E-6</v>
      </c>
      <c r="BQ9">
        <f t="shared" si="3"/>
        <v>9.3747450175164482E-6</v>
      </c>
      <c r="BR9">
        <f t="shared" si="3"/>
        <v>9.3747450175164482E-6</v>
      </c>
      <c r="BS9">
        <f t="shared" si="3"/>
        <v>9.3747450175164482E-6</v>
      </c>
      <c r="BT9">
        <f t="shared" si="3"/>
        <v>9.3747450175164482E-6</v>
      </c>
      <c r="BU9">
        <f t="shared" si="3"/>
        <v>9.3747450175164482E-6</v>
      </c>
      <c r="BV9">
        <f t="shared" si="3"/>
        <v>9.3747450175164482E-6</v>
      </c>
      <c r="BW9">
        <f t="shared" si="3"/>
        <v>9.3747450175164482E-6</v>
      </c>
      <c r="BX9">
        <f t="shared" si="3"/>
        <v>9.3747450175164482E-6</v>
      </c>
      <c r="BY9">
        <f t="shared" si="3"/>
        <v>9.3747450175164482E-6</v>
      </c>
      <c r="BZ9">
        <f t="shared" si="3"/>
        <v>9.3747450175164482E-6</v>
      </c>
      <c r="CA9">
        <f t="shared" si="3"/>
        <v>9.3747450175164482E-6</v>
      </c>
      <c r="CB9">
        <f t="shared" si="3"/>
        <v>9.3747450175164482E-6</v>
      </c>
      <c r="CC9">
        <f t="shared" si="3"/>
        <v>9.3747450175164482E-6</v>
      </c>
    </row>
  </sheetData>
  <pageMargins left="0.7" right="0.7" top="0.75" bottom="0.75" header="0.3" footer="0.3"/>
  <pageSetup orientation="portrait"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tabColor rgb="FF002060"/>
  </sheetPr>
  <dimension ref="A1:CC9"/>
  <sheetViews>
    <sheetView topLeftCell="AB1" workbookViewId="0">
      <selection activeCell="AF4" sqref="AF4"/>
    </sheetView>
  </sheetViews>
  <sheetFormatPr defaultColWidth="9.140625" defaultRowHeight="15"/>
  <cols>
    <col min="1" max="1" width="41.42578125" customWidth="1"/>
    <col min="2" max="3" width="9.140625" customWidth="1"/>
    <col min="4" max="27" width="10" customWidth="1"/>
  </cols>
  <sheetData>
    <row r="1" spans="1:81">
      <c r="A1" s="1" t="s">
        <v>1420</v>
      </c>
      <c r="B1" s="1">
        <v>2021</v>
      </c>
      <c r="C1" s="1">
        <v>2022</v>
      </c>
      <c r="D1" s="1">
        <v>2023</v>
      </c>
      <c r="E1" s="1">
        <v>2024</v>
      </c>
      <c r="F1" s="1">
        <v>2025</v>
      </c>
      <c r="G1" s="1">
        <v>2026</v>
      </c>
      <c r="H1" s="1">
        <v>2027</v>
      </c>
      <c r="I1" s="1">
        <v>2028</v>
      </c>
      <c r="J1" s="1">
        <v>2029</v>
      </c>
      <c r="K1" s="1">
        <v>2030</v>
      </c>
      <c r="L1" s="1">
        <v>2031</v>
      </c>
      <c r="M1" s="1">
        <v>2032</v>
      </c>
      <c r="N1" s="1">
        <v>2033</v>
      </c>
      <c r="O1" s="1">
        <v>2034</v>
      </c>
      <c r="P1" s="1">
        <v>2035</v>
      </c>
      <c r="Q1" s="1">
        <v>2036</v>
      </c>
      <c r="R1" s="1">
        <v>2037</v>
      </c>
      <c r="S1" s="1">
        <v>2038</v>
      </c>
      <c r="T1" s="1">
        <v>2039</v>
      </c>
      <c r="U1" s="1">
        <v>2040</v>
      </c>
      <c r="V1" s="1">
        <v>2041</v>
      </c>
      <c r="W1" s="1">
        <v>2042</v>
      </c>
      <c r="X1" s="1">
        <v>2043</v>
      </c>
      <c r="Y1" s="1">
        <v>2044</v>
      </c>
      <c r="Z1" s="1">
        <v>2045</v>
      </c>
      <c r="AA1" s="1">
        <v>2046</v>
      </c>
      <c r="AB1" s="1">
        <v>2047</v>
      </c>
      <c r="AC1" s="1">
        <v>2048</v>
      </c>
      <c r="AD1" s="1">
        <v>2049</v>
      </c>
      <c r="AE1" s="1">
        <v>2050</v>
      </c>
      <c r="AF1" s="1">
        <v>2051</v>
      </c>
      <c r="AG1" s="1">
        <v>2052</v>
      </c>
      <c r="AH1" s="1">
        <v>2053</v>
      </c>
      <c r="AI1" s="1">
        <v>2054</v>
      </c>
      <c r="AJ1" s="1">
        <v>2055</v>
      </c>
      <c r="AK1" s="1">
        <v>2056</v>
      </c>
      <c r="AL1" s="1">
        <v>2057</v>
      </c>
      <c r="AM1" s="1">
        <v>2058</v>
      </c>
      <c r="AN1" s="1">
        <v>2059</v>
      </c>
      <c r="AO1" s="1">
        <v>2060</v>
      </c>
      <c r="AP1" s="1">
        <v>2061</v>
      </c>
      <c r="AQ1" s="1">
        <v>2062</v>
      </c>
      <c r="AR1" s="1">
        <v>2063</v>
      </c>
      <c r="AS1" s="1">
        <v>2064</v>
      </c>
      <c r="AT1" s="1">
        <v>2065</v>
      </c>
      <c r="AU1" s="1">
        <v>2066</v>
      </c>
      <c r="AV1" s="1">
        <v>2067</v>
      </c>
      <c r="AW1" s="1">
        <v>2068</v>
      </c>
      <c r="AX1" s="1">
        <v>2069</v>
      </c>
      <c r="AY1" s="1">
        <v>2070</v>
      </c>
      <c r="AZ1" s="1">
        <v>2071</v>
      </c>
      <c r="BA1" s="1">
        <v>2072</v>
      </c>
      <c r="BB1" s="1">
        <v>2073</v>
      </c>
      <c r="BC1" s="1">
        <v>2074</v>
      </c>
      <c r="BD1" s="1">
        <v>2075</v>
      </c>
      <c r="BE1" s="1">
        <v>2076</v>
      </c>
      <c r="BF1" s="1">
        <v>2077</v>
      </c>
      <c r="BG1" s="1">
        <v>2078</v>
      </c>
      <c r="BH1" s="1">
        <v>2079</v>
      </c>
      <c r="BI1" s="1">
        <v>2080</v>
      </c>
      <c r="BJ1" s="1">
        <v>2081</v>
      </c>
      <c r="BK1" s="1">
        <v>2082</v>
      </c>
      <c r="BL1" s="1">
        <v>2083</v>
      </c>
      <c r="BM1" s="1">
        <v>2084</v>
      </c>
      <c r="BN1" s="1">
        <v>2085</v>
      </c>
      <c r="BO1" s="1">
        <v>2086</v>
      </c>
      <c r="BP1" s="1">
        <v>2087</v>
      </c>
      <c r="BQ1" s="1">
        <v>2088</v>
      </c>
      <c r="BR1" s="1">
        <v>2089</v>
      </c>
      <c r="BS1" s="1">
        <v>2090</v>
      </c>
      <c r="BT1" s="1">
        <v>2091</v>
      </c>
      <c r="BU1" s="1">
        <v>2092</v>
      </c>
      <c r="BV1" s="1">
        <v>2093</v>
      </c>
      <c r="BW1" s="1">
        <v>2094</v>
      </c>
      <c r="BX1" s="1">
        <v>2095</v>
      </c>
      <c r="BY1" s="1">
        <v>2096</v>
      </c>
      <c r="BZ1" s="1">
        <v>2097</v>
      </c>
      <c r="CA1" s="1">
        <v>2098</v>
      </c>
      <c r="CB1" s="1">
        <v>2099</v>
      </c>
      <c r="CC1" s="1">
        <v>2100</v>
      </c>
    </row>
    <row r="2" spans="1:81">
      <c r="A2" s="1" t="s">
        <v>1421</v>
      </c>
      <c r="B2">
        <f>'Total Fuel Prices'!B38*(1-INDEX(Tax_share,MATCH('Total Fuel Prices'!$A$36,tax_fuel_labels,0),MATCH(B$1,'Tax_Share of Price'!$B$1:$AI$1,0)))</f>
        <v>0</v>
      </c>
      <c r="C2">
        <f>'Total Fuel Prices'!C38*(1-INDEX(Tax_share,MATCH('Total Fuel Prices'!$A$36,tax_fuel_labels,0),MATCH(C$1,'Tax_Share of Price'!$B$1:$AI$1,0)))</f>
        <v>0</v>
      </c>
      <c r="D2">
        <f>'Total Fuel Prices'!D38*(1-INDEX(Tax_share,MATCH('Total Fuel Prices'!$A$36,tax_fuel_labels,0),MATCH(D$1,'Tax_Share of Price'!$B$1:$AI$1,0)))</f>
        <v>0</v>
      </c>
      <c r="E2">
        <f>'Total Fuel Prices'!E38*(1-INDEX(Tax_share,MATCH('Total Fuel Prices'!$A$36,tax_fuel_labels,0),MATCH(E$1,'Tax_Share of Price'!$B$1:$AI$1,0)))</f>
        <v>0</v>
      </c>
      <c r="F2">
        <f>'Total Fuel Prices'!F38*(1-INDEX(Tax_share,MATCH('Total Fuel Prices'!$A$36,tax_fuel_labels,0),MATCH(F$1,'Tax_Share of Price'!$B$1:$AI$1,0)))</f>
        <v>0</v>
      </c>
      <c r="G2">
        <f>'Total Fuel Prices'!G38*(1-INDEX(Tax_share,MATCH('Total Fuel Prices'!$A$36,tax_fuel_labels,0),MATCH(G$1,'Tax_Share of Price'!$B$1:$AI$1,0)))</f>
        <v>0</v>
      </c>
      <c r="H2">
        <f>'Total Fuel Prices'!H38*(1-INDEX(Tax_share,MATCH('Total Fuel Prices'!$A$36,tax_fuel_labels,0),MATCH(H$1,'Tax_Share of Price'!$B$1:$AI$1,0)))</f>
        <v>0</v>
      </c>
      <c r="I2">
        <f>'Total Fuel Prices'!I38*(1-INDEX(Tax_share,MATCH('Total Fuel Prices'!$A$36,tax_fuel_labels,0),MATCH(I$1,'Tax_Share of Price'!$B$1:$AI$1,0)))</f>
        <v>0</v>
      </c>
      <c r="J2">
        <f>'Total Fuel Prices'!J38*(1-INDEX(Tax_share,MATCH('Total Fuel Prices'!$A$36,tax_fuel_labels,0),MATCH(J$1,'Tax_Share of Price'!$B$1:$AI$1,0)))</f>
        <v>0</v>
      </c>
      <c r="K2">
        <f>'Total Fuel Prices'!K38*(1-INDEX(Tax_share,MATCH('Total Fuel Prices'!$A$36,tax_fuel_labels,0),MATCH(K$1,'Tax_Share of Price'!$B$1:$AI$1,0)))</f>
        <v>0</v>
      </c>
      <c r="L2">
        <f>'Total Fuel Prices'!L38*(1-INDEX(Tax_share,MATCH('Total Fuel Prices'!$A$36,tax_fuel_labels,0),MATCH(L$1,'Tax_Share of Price'!$B$1:$AI$1,0)))</f>
        <v>0</v>
      </c>
      <c r="M2">
        <f>'Total Fuel Prices'!M38*(1-INDEX(Tax_share,MATCH('Total Fuel Prices'!$A$36,tax_fuel_labels,0),MATCH(M$1,'Tax_Share of Price'!$B$1:$AI$1,0)))</f>
        <v>0</v>
      </c>
      <c r="N2">
        <f>'Total Fuel Prices'!N38*(1-INDEX(Tax_share,MATCH('Total Fuel Prices'!$A$36,tax_fuel_labels,0),MATCH(N$1,'Tax_Share of Price'!$B$1:$AI$1,0)))</f>
        <v>0</v>
      </c>
      <c r="O2">
        <f>'Total Fuel Prices'!O38*(1-INDEX(Tax_share,MATCH('Total Fuel Prices'!$A$36,tax_fuel_labels,0),MATCH(O$1,'Tax_Share of Price'!$B$1:$AI$1,0)))</f>
        <v>0</v>
      </c>
      <c r="P2">
        <f>'Total Fuel Prices'!P38*(1-INDEX(Tax_share,MATCH('Total Fuel Prices'!$A$36,tax_fuel_labels,0),MATCH(P$1,'Tax_Share of Price'!$B$1:$AI$1,0)))</f>
        <v>0</v>
      </c>
      <c r="Q2">
        <f>'Total Fuel Prices'!Q38*(1-INDEX(Tax_share,MATCH('Total Fuel Prices'!$A$36,tax_fuel_labels,0),MATCH(Q$1,'Tax_Share of Price'!$B$1:$AI$1,0)))</f>
        <v>0</v>
      </c>
      <c r="R2">
        <f>'Total Fuel Prices'!R38*(1-INDEX(Tax_share,MATCH('Total Fuel Prices'!$A$36,tax_fuel_labels,0),MATCH(R$1,'Tax_Share of Price'!$B$1:$AI$1,0)))</f>
        <v>0</v>
      </c>
      <c r="S2">
        <f>'Total Fuel Prices'!S38*(1-INDEX(Tax_share,MATCH('Total Fuel Prices'!$A$36,tax_fuel_labels,0),MATCH(S$1,'Tax_Share of Price'!$B$1:$AI$1,0)))</f>
        <v>0</v>
      </c>
      <c r="T2">
        <f>'Total Fuel Prices'!T38*(1-INDEX(Tax_share,MATCH('Total Fuel Prices'!$A$36,tax_fuel_labels,0),MATCH(T$1,'Tax_Share of Price'!$B$1:$AI$1,0)))</f>
        <v>0</v>
      </c>
      <c r="U2">
        <f>'Total Fuel Prices'!U38*(1-INDEX(Tax_share,MATCH('Total Fuel Prices'!$A$36,tax_fuel_labels,0),MATCH(U$1,'Tax_Share of Price'!$B$1:$AI$1,0)))</f>
        <v>0</v>
      </c>
      <c r="V2">
        <f>'Total Fuel Prices'!V38*(1-INDEX(Tax_share,MATCH('Total Fuel Prices'!$A$36,tax_fuel_labels,0),MATCH(V$1,'Tax_Share of Price'!$B$1:$AI$1,0)))</f>
        <v>0</v>
      </c>
      <c r="W2">
        <f>'Total Fuel Prices'!W38*(1-INDEX(Tax_share,MATCH('Total Fuel Prices'!$A$36,tax_fuel_labels,0),MATCH(W$1,'Tax_Share of Price'!$B$1:$AI$1,0)))</f>
        <v>0</v>
      </c>
      <c r="X2">
        <f>'Total Fuel Prices'!X38*(1-INDEX(Tax_share,MATCH('Total Fuel Prices'!$A$36,tax_fuel_labels,0),MATCH(X$1,'Tax_Share of Price'!$B$1:$AI$1,0)))</f>
        <v>0</v>
      </c>
      <c r="Y2">
        <f>'Total Fuel Prices'!Y38*(1-INDEX(Tax_share,MATCH('Total Fuel Prices'!$A$36,tax_fuel_labels,0),MATCH(Y$1,'Tax_Share of Price'!$B$1:$AI$1,0)))</f>
        <v>0</v>
      </c>
      <c r="Z2">
        <f>'Total Fuel Prices'!Z38*(1-INDEX(Tax_share,MATCH('Total Fuel Prices'!$A$36,tax_fuel_labels,0),MATCH(Z$1,'Tax_Share of Price'!$B$1:$AI$1,0)))</f>
        <v>0</v>
      </c>
      <c r="AA2">
        <f>'Total Fuel Prices'!AA38*(1-INDEX(Tax_share,MATCH('Total Fuel Prices'!$A$36,tax_fuel_labels,0),MATCH(AA$1,'Tax_Share of Price'!$B$1:$AI$1,0)))</f>
        <v>0</v>
      </c>
      <c r="AB2">
        <f>'Total Fuel Prices'!AB38*(1-INDEX(Tax_share,MATCH('Total Fuel Prices'!$A$36,tax_fuel_labels,0),MATCH(AB$1,'Tax_Share of Price'!$B$1:$AI$1,0)))</f>
        <v>0</v>
      </c>
      <c r="AC2">
        <f>'Total Fuel Prices'!AC38*(1-INDEX(Tax_share,MATCH('Total Fuel Prices'!$A$36,tax_fuel_labels,0),MATCH(AC$1,'Tax_Share of Price'!$B$1:$AI$1,0)))</f>
        <v>0</v>
      </c>
      <c r="AD2">
        <f>'Total Fuel Prices'!AD38*(1-INDEX(Tax_share,MATCH('Total Fuel Prices'!$A$36,tax_fuel_labels,0),MATCH(AD$1,'Tax_Share of Price'!$B$1:$AI$1,0)))</f>
        <v>0</v>
      </c>
      <c r="AE2">
        <f>'Total Fuel Prices'!AE38*(1-INDEX(Tax_share,MATCH('Total Fuel Prices'!$A$36,tax_fuel_labels,0),MATCH(AE$1,'Tax_Share of Price'!$B$1:$AI$1,0)))</f>
        <v>0</v>
      </c>
      <c r="AF2">
        <f>$AE2</f>
        <v>0</v>
      </c>
      <c r="AG2">
        <f t="shared" ref="AG2:CC7" si="0">$AE2</f>
        <v>0</v>
      </c>
      <c r="AH2">
        <f t="shared" si="0"/>
        <v>0</v>
      </c>
      <c r="AI2">
        <f t="shared" si="0"/>
        <v>0</v>
      </c>
      <c r="AJ2">
        <f t="shared" si="0"/>
        <v>0</v>
      </c>
      <c r="AK2">
        <f t="shared" si="0"/>
        <v>0</v>
      </c>
      <c r="AL2">
        <f t="shared" si="0"/>
        <v>0</v>
      </c>
      <c r="AM2">
        <f t="shared" si="0"/>
        <v>0</v>
      </c>
      <c r="AN2">
        <f t="shared" si="0"/>
        <v>0</v>
      </c>
      <c r="AO2">
        <f t="shared" si="0"/>
        <v>0</v>
      </c>
      <c r="AP2">
        <f t="shared" si="0"/>
        <v>0</v>
      </c>
      <c r="AQ2">
        <f t="shared" si="0"/>
        <v>0</v>
      </c>
      <c r="AR2">
        <f t="shared" si="0"/>
        <v>0</v>
      </c>
      <c r="AS2">
        <f t="shared" si="0"/>
        <v>0</v>
      </c>
      <c r="AT2">
        <f t="shared" si="0"/>
        <v>0</v>
      </c>
      <c r="AU2">
        <f t="shared" si="0"/>
        <v>0</v>
      </c>
      <c r="AV2">
        <f t="shared" si="0"/>
        <v>0</v>
      </c>
      <c r="AW2">
        <f t="shared" si="0"/>
        <v>0</v>
      </c>
      <c r="AX2">
        <f t="shared" si="0"/>
        <v>0</v>
      </c>
      <c r="AY2">
        <f t="shared" si="0"/>
        <v>0</v>
      </c>
      <c r="AZ2">
        <f t="shared" si="0"/>
        <v>0</v>
      </c>
      <c r="BA2">
        <f t="shared" si="0"/>
        <v>0</v>
      </c>
      <c r="BB2">
        <f t="shared" si="0"/>
        <v>0</v>
      </c>
      <c r="BC2">
        <f t="shared" si="0"/>
        <v>0</v>
      </c>
      <c r="BD2">
        <f t="shared" si="0"/>
        <v>0</v>
      </c>
      <c r="BE2">
        <f t="shared" si="0"/>
        <v>0</v>
      </c>
      <c r="BF2">
        <f t="shared" si="0"/>
        <v>0</v>
      </c>
      <c r="BG2">
        <f t="shared" si="0"/>
        <v>0</v>
      </c>
      <c r="BH2">
        <f t="shared" si="0"/>
        <v>0</v>
      </c>
      <c r="BI2">
        <f t="shared" si="0"/>
        <v>0</v>
      </c>
      <c r="BJ2">
        <f t="shared" si="0"/>
        <v>0</v>
      </c>
      <c r="BK2">
        <f t="shared" si="0"/>
        <v>0</v>
      </c>
      <c r="BL2">
        <f t="shared" si="0"/>
        <v>0</v>
      </c>
      <c r="BM2">
        <f t="shared" si="0"/>
        <v>0</v>
      </c>
      <c r="BN2">
        <f t="shared" si="0"/>
        <v>0</v>
      </c>
      <c r="BO2">
        <f t="shared" si="0"/>
        <v>0</v>
      </c>
      <c r="BP2">
        <f t="shared" si="0"/>
        <v>0</v>
      </c>
      <c r="BQ2">
        <f t="shared" si="0"/>
        <v>0</v>
      </c>
      <c r="BR2">
        <f t="shared" si="0"/>
        <v>0</v>
      </c>
      <c r="BS2">
        <f t="shared" si="0"/>
        <v>0</v>
      </c>
      <c r="BT2">
        <f t="shared" si="0"/>
        <v>0</v>
      </c>
      <c r="BU2">
        <f t="shared" si="0"/>
        <v>0</v>
      </c>
      <c r="BV2">
        <f t="shared" si="0"/>
        <v>0</v>
      </c>
      <c r="BW2">
        <f t="shared" si="0"/>
        <v>0</v>
      </c>
      <c r="BX2">
        <f t="shared" si="0"/>
        <v>0</v>
      </c>
      <c r="BY2">
        <f t="shared" si="0"/>
        <v>0</v>
      </c>
      <c r="BZ2">
        <f t="shared" si="0"/>
        <v>0</v>
      </c>
      <c r="CA2">
        <f t="shared" si="0"/>
        <v>0</v>
      </c>
      <c r="CB2">
        <f t="shared" si="0"/>
        <v>0</v>
      </c>
      <c r="CC2">
        <f t="shared" si="0"/>
        <v>0</v>
      </c>
    </row>
    <row r="3" spans="1:81">
      <c r="A3" s="1" t="s">
        <v>1422</v>
      </c>
      <c r="B3">
        <f>'Total Fuel Prices'!B39*(1-INDEX(Tax_share,MATCH('Total Fuel Prices'!$A$36,tax_fuel_labels,0),MATCH(B$1,'Tax_Share of Price'!$B$1:$AI$1,0)))</f>
        <v>7.4000000000000001E-7</v>
      </c>
      <c r="C3">
        <f>'Total Fuel Prices'!C39*(1-INDEX(Tax_share,MATCH('Total Fuel Prices'!$A$36,tax_fuel_labels,0),MATCH(C$1,'Tax_Share of Price'!$B$1:$AI$1,0)))</f>
        <v>7.4000000000000001E-7</v>
      </c>
      <c r="D3">
        <f>'Total Fuel Prices'!D39*(1-INDEX(Tax_share,MATCH('Total Fuel Prices'!$A$36,tax_fuel_labels,0),MATCH(D$1,'Tax_Share of Price'!$B$1:$AI$1,0)))</f>
        <v>7.4000000000000001E-7</v>
      </c>
      <c r="E3">
        <f>'Total Fuel Prices'!E39*(1-INDEX(Tax_share,MATCH('Total Fuel Prices'!$A$36,tax_fuel_labels,0),MATCH(E$1,'Tax_Share of Price'!$B$1:$AI$1,0)))</f>
        <v>7.4000000000000001E-7</v>
      </c>
      <c r="F3">
        <f>'Total Fuel Prices'!F39*(1-INDEX(Tax_share,MATCH('Total Fuel Prices'!$A$36,tax_fuel_labels,0),MATCH(F$1,'Tax_Share of Price'!$B$1:$AI$1,0)))</f>
        <v>7.4000000000000001E-7</v>
      </c>
      <c r="G3">
        <f>'Total Fuel Prices'!G39*(1-INDEX(Tax_share,MATCH('Total Fuel Prices'!$A$36,tax_fuel_labels,0),MATCH(G$1,'Tax_Share of Price'!$B$1:$AI$1,0)))</f>
        <v>7.4000000000000001E-7</v>
      </c>
      <c r="H3">
        <f>'Total Fuel Prices'!H39*(1-INDEX(Tax_share,MATCH('Total Fuel Prices'!$A$36,tax_fuel_labels,0),MATCH(H$1,'Tax_Share of Price'!$B$1:$AI$1,0)))</f>
        <v>7.4000000000000001E-7</v>
      </c>
      <c r="I3">
        <f>'Total Fuel Prices'!I39*(1-INDEX(Tax_share,MATCH('Total Fuel Prices'!$A$36,tax_fuel_labels,0),MATCH(I$1,'Tax_Share of Price'!$B$1:$AI$1,0)))</f>
        <v>7.4000000000000001E-7</v>
      </c>
      <c r="J3">
        <f>'Total Fuel Prices'!J39*(1-INDEX(Tax_share,MATCH('Total Fuel Prices'!$A$36,tax_fuel_labels,0),MATCH(J$1,'Tax_Share of Price'!$B$1:$AI$1,0)))</f>
        <v>7.5088235294117644E-7</v>
      </c>
      <c r="K3">
        <f>'Total Fuel Prices'!K39*(1-INDEX(Tax_share,MATCH('Total Fuel Prices'!$A$36,tax_fuel_labels,0),MATCH(K$1,'Tax_Share of Price'!$B$1:$AI$1,0)))</f>
        <v>7.5088235294117644E-7</v>
      </c>
      <c r="L3">
        <f>'Total Fuel Prices'!L39*(1-INDEX(Tax_share,MATCH('Total Fuel Prices'!$A$36,tax_fuel_labels,0),MATCH(L$1,'Tax_Share of Price'!$B$1:$AI$1,0)))</f>
        <v>7.5088235294117644E-7</v>
      </c>
      <c r="M3">
        <f>'Total Fuel Prices'!M39*(1-INDEX(Tax_share,MATCH('Total Fuel Prices'!$A$36,tax_fuel_labels,0),MATCH(M$1,'Tax_Share of Price'!$B$1:$AI$1,0)))</f>
        <v>7.5088235294117644E-7</v>
      </c>
      <c r="N3">
        <f>'Total Fuel Prices'!N39*(1-INDEX(Tax_share,MATCH('Total Fuel Prices'!$A$36,tax_fuel_labels,0),MATCH(N$1,'Tax_Share of Price'!$B$1:$AI$1,0)))</f>
        <v>7.5088235294117644E-7</v>
      </c>
      <c r="O3">
        <f>'Total Fuel Prices'!O39*(1-INDEX(Tax_share,MATCH('Total Fuel Prices'!$A$36,tax_fuel_labels,0),MATCH(O$1,'Tax_Share of Price'!$B$1:$AI$1,0)))</f>
        <v>7.5088235294117644E-7</v>
      </c>
      <c r="P3">
        <f>'Total Fuel Prices'!P39*(1-INDEX(Tax_share,MATCH('Total Fuel Prices'!$A$36,tax_fuel_labels,0),MATCH(P$1,'Tax_Share of Price'!$B$1:$AI$1,0)))</f>
        <v>7.5088235294117644E-7</v>
      </c>
      <c r="Q3">
        <f>'Total Fuel Prices'!Q39*(1-INDEX(Tax_share,MATCH('Total Fuel Prices'!$A$36,tax_fuel_labels,0),MATCH(Q$1,'Tax_Share of Price'!$B$1:$AI$1,0)))</f>
        <v>7.6176470588235288E-7</v>
      </c>
      <c r="R3">
        <f>'Total Fuel Prices'!R39*(1-INDEX(Tax_share,MATCH('Total Fuel Prices'!$A$36,tax_fuel_labels,0),MATCH(R$1,'Tax_Share of Price'!$B$1:$AI$1,0)))</f>
        <v>7.6176470588235288E-7</v>
      </c>
      <c r="S3">
        <f>'Total Fuel Prices'!S39*(1-INDEX(Tax_share,MATCH('Total Fuel Prices'!$A$36,tax_fuel_labels,0),MATCH(S$1,'Tax_Share of Price'!$B$1:$AI$1,0)))</f>
        <v>7.6176470588235288E-7</v>
      </c>
      <c r="T3">
        <f>'Total Fuel Prices'!T39*(1-INDEX(Tax_share,MATCH('Total Fuel Prices'!$A$36,tax_fuel_labels,0),MATCH(T$1,'Tax_Share of Price'!$B$1:$AI$1,0)))</f>
        <v>7.6176470588235288E-7</v>
      </c>
      <c r="U3">
        <f>'Total Fuel Prices'!U39*(1-INDEX(Tax_share,MATCH('Total Fuel Prices'!$A$36,tax_fuel_labels,0),MATCH(U$1,'Tax_Share of Price'!$B$1:$AI$1,0)))</f>
        <v>7.6176470588235288E-7</v>
      </c>
      <c r="V3">
        <f>'Total Fuel Prices'!V39*(1-INDEX(Tax_share,MATCH('Total Fuel Prices'!$A$36,tax_fuel_labels,0),MATCH(V$1,'Tax_Share of Price'!$B$1:$AI$1,0)))</f>
        <v>7.6176470588235288E-7</v>
      </c>
      <c r="W3">
        <f>'Total Fuel Prices'!W39*(1-INDEX(Tax_share,MATCH('Total Fuel Prices'!$A$36,tax_fuel_labels,0),MATCH(W$1,'Tax_Share of Price'!$B$1:$AI$1,0)))</f>
        <v>7.7264705882352931E-7</v>
      </c>
      <c r="X3">
        <f>'Total Fuel Prices'!X39*(1-INDEX(Tax_share,MATCH('Total Fuel Prices'!$A$36,tax_fuel_labels,0),MATCH(X$1,'Tax_Share of Price'!$B$1:$AI$1,0)))</f>
        <v>7.7264705882352931E-7</v>
      </c>
      <c r="Y3">
        <f>'Total Fuel Prices'!Y39*(1-INDEX(Tax_share,MATCH('Total Fuel Prices'!$A$36,tax_fuel_labels,0),MATCH(Y$1,'Tax_Share of Price'!$B$1:$AI$1,0)))</f>
        <v>7.7264705882352931E-7</v>
      </c>
      <c r="Z3">
        <f>'Total Fuel Prices'!Z39*(1-INDEX(Tax_share,MATCH('Total Fuel Prices'!$A$36,tax_fuel_labels,0),MATCH(Z$1,'Tax_Share of Price'!$B$1:$AI$1,0)))</f>
        <v>7.7264705882352931E-7</v>
      </c>
      <c r="AA3">
        <f>'Total Fuel Prices'!AA39*(1-INDEX(Tax_share,MATCH('Total Fuel Prices'!$A$36,tax_fuel_labels,0),MATCH(AA$1,'Tax_Share of Price'!$B$1:$AI$1,0)))</f>
        <v>7.7264705882352931E-7</v>
      </c>
      <c r="AB3">
        <f>'Total Fuel Prices'!AB39*(1-INDEX(Tax_share,MATCH('Total Fuel Prices'!$A$36,tax_fuel_labels,0),MATCH(AB$1,'Tax_Share of Price'!$B$1:$AI$1,0)))</f>
        <v>7.8352941176470575E-7</v>
      </c>
      <c r="AC3">
        <f>'Total Fuel Prices'!AC39*(1-INDEX(Tax_share,MATCH('Total Fuel Prices'!$A$36,tax_fuel_labels,0),MATCH(AC$1,'Tax_Share of Price'!$B$1:$AI$1,0)))</f>
        <v>7.8352941176470575E-7</v>
      </c>
      <c r="AD3">
        <f>'Total Fuel Prices'!AD39*(1-INDEX(Tax_share,MATCH('Total Fuel Prices'!$A$36,tax_fuel_labels,0),MATCH(AD$1,'Tax_Share of Price'!$B$1:$AI$1,0)))</f>
        <v>7.8352941176470575E-7</v>
      </c>
      <c r="AE3">
        <f>'Total Fuel Prices'!AE39*(1-INDEX(Tax_share,MATCH('Total Fuel Prices'!$A$36,tax_fuel_labels,0),MATCH(AE$1,'Tax_Share of Price'!$B$1:$AI$1,0)))</f>
        <v>7.8352941176470575E-7</v>
      </c>
      <c r="AF3">
        <f>$AE3</f>
        <v>7.8352941176470575E-7</v>
      </c>
      <c r="AG3">
        <f t="shared" ref="AF3:AU9" si="1">$AE3</f>
        <v>7.8352941176470575E-7</v>
      </c>
      <c r="AH3">
        <f t="shared" si="1"/>
        <v>7.8352941176470575E-7</v>
      </c>
      <c r="AI3">
        <f t="shared" si="1"/>
        <v>7.8352941176470575E-7</v>
      </c>
      <c r="AJ3">
        <f t="shared" si="1"/>
        <v>7.8352941176470575E-7</v>
      </c>
      <c r="AK3">
        <f t="shared" si="1"/>
        <v>7.8352941176470575E-7</v>
      </c>
      <c r="AL3">
        <f t="shared" si="1"/>
        <v>7.8352941176470575E-7</v>
      </c>
      <c r="AM3">
        <f t="shared" si="1"/>
        <v>7.8352941176470575E-7</v>
      </c>
      <c r="AN3">
        <f t="shared" si="1"/>
        <v>7.8352941176470575E-7</v>
      </c>
      <c r="AO3">
        <f t="shared" si="1"/>
        <v>7.8352941176470575E-7</v>
      </c>
      <c r="AP3">
        <f t="shared" si="1"/>
        <v>7.8352941176470575E-7</v>
      </c>
      <c r="AQ3">
        <f t="shared" si="1"/>
        <v>7.8352941176470575E-7</v>
      </c>
      <c r="AR3">
        <f t="shared" si="1"/>
        <v>7.8352941176470575E-7</v>
      </c>
      <c r="AS3">
        <f t="shared" si="1"/>
        <v>7.8352941176470575E-7</v>
      </c>
      <c r="AT3">
        <f t="shared" si="1"/>
        <v>7.8352941176470575E-7</v>
      </c>
      <c r="AU3">
        <f t="shared" si="1"/>
        <v>7.8352941176470575E-7</v>
      </c>
      <c r="AV3">
        <f t="shared" si="0"/>
        <v>7.8352941176470575E-7</v>
      </c>
      <c r="AW3">
        <f t="shared" si="0"/>
        <v>7.8352941176470575E-7</v>
      </c>
      <c r="AX3">
        <f t="shared" si="0"/>
        <v>7.8352941176470575E-7</v>
      </c>
      <c r="AY3">
        <f t="shared" si="0"/>
        <v>7.8352941176470575E-7</v>
      </c>
      <c r="AZ3">
        <f t="shared" si="0"/>
        <v>7.8352941176470575E-7</v>
      </c>
      <c r="BA3">
        <f t="shared" si="0"/>
        <v>7.8352941176470575E-7</v>
      </c>
      <c r="BB3">
        <f t="shared" si="0"/>
        <v>7.8352941176470575E-7</v>
      </c>
      <c r="BC3">
        <f t="shared" si="0"/>
        <v>7.8352941176470575E-7</v>
      </c>
      <c r="BD3">
        <f t="shared" si="0"/>
        <v>7.8352941176470575E-7</v>
      </c>
      <c r="BE3">
        <f t="shared" si="0"/>
        <v>7.8352941176470575E-7</v>
      </c>
      <c r="BF3">
        <f t="shared" si="0"/>
        <v>7.8352941176470575E-7</v>
      </c>
      <c r="BG3">
        <f t="shared" si="0"/>
        <v>7.8352941176470575E-7</v>
      </c>
      <c r="BH3">
        <f t="shared" si="0"/>
        <v>7.8352941176470575E-7</v>
      </c>
      <c r="BI3">
        <f t="shared" si="0"/>
        <v>7.8352941176470575E-7</v>
      </c>
      <c r="BJ3">
        <f t="shared" si="0"/>
        <v>7.8352941176470575E-7</v>
      </c>
      <c r="BK3">
        <f t="shared" si="0"/>
        <v>7.8352941176470575E-7</v>
      </c>
      <c r="BL3">
        <f t="shared" si="0"/>
        <v>7.8352941176470575E-7</v>
      </c>
      <c r="BM3">
        <f t="shared" si="0"/>
        <v>7.8352941176470575E-7</v>
      </c>
      <c r="BN3">
        <f t="shared" si="0"/>
        <v>7.8352941176470575E-7</v>
      </c>
      <c r="BO3">
        <f t="shared" si="0"/>
        <v>7.8352941176470575E-7</v>
      </c>
      <c r="BP3">
        <f t="shared" si="0"/>
        <v>7.8352941176470575E-7</v>
      </c>
      <c r="BQ3">
        <f t="shared" si="0"/>
        <v>7.8352941176470575E-7</v>
      </c>
      <c r="BR3">
        <f t="shared" si="0"/>
        <v>7.8352941176470575E-7</v>
      </c>
      <c r="BS3">
        <f t="shared" si="0"/>
        <v>7.8352941176470575E-7</v>
      </c>
      <c r="BT3">
        <f t="shared" si="0"/>
        <v>7.8352941176470575E-7</v>
      </c>
      <c r="BU3">
        <f t="shared" si="0"/>
        <v>7.8352941176470575E-7</v>
      </c>
      <c r="BV3">
        <f t="shared" si="0"/>
        <v>7.8352941176470575E-7</v>
      </c>
      <c r="BW3">
        <f t="shared" si="0"/>
        <v>7.8352941176470575E-7</v>
      </c>
      <c r="BX3">
        <f t="shared" si="0"/>
        <v>7.8352941176470575E-7</v>
      </c>
      <c r="BY3">
        <f t="shared" si="0"/>
        <v>7.8352941176470575E-7</v>
      </c>
      <c r="BZ3">
        <f t="shared" si="0"/>
        <v>7.8352941176470575E-7</v>
      </c>
      <c r="CA3">
        <f t="shared" si="0"/>
        <v>7.8352941176470575E-7</v>
      </c>
      <c r="CB3">
        <f t="shared" si="0"/>
        <v>7.8352941176470575E-7</v>
      </c>
      <c r="CC3">
        <f t="shared" si="0"/>
        <v>7.8352941176470575E-7</v>
      </c>
    </row>
    <row r="4" spans="1:81">
      <c r="A4" s="1" t="s">
        <v>1423</v>
      </c>
      <c r="B4">
        <f>'Total Fuel Prices'!B40*(1-INDEX(Tax_share,MATCH('Total Fuel Prices'!$A$36,tax_fuel_labels,0),MATCH(B$1,'Tax_Share of Price'!$B$1:$AI$1,0)))</f>
        <v>0</v>
      </c>
      <c r="C4">
        <f>'Total Fuel Prices'!C40*(1-INDEX(Tax_share,MATCH('Total Fuel Prices'!$A$36,tax_fuel_labels,0),MATCH(C$1,'Tax_Share of Price'!$B$1:$AI$1,0)))</f>
        <v>0</v>
      </c>
      <c r="D4">
        <f>'Total Fuel Prices'!D40*(1-INDEX(Tax_share,MATCH('Total Fuel Prices'!$A$36,tax_fuel_labels,0),MATCH(D$1,'Tax_Share of Price'!$B$1:$AI$1,0)))</f>
        <v>0</v>
      </c>
      <c r="E4">
        <f>'Total Fuel Prices'!E40*(1-INDEX(Tax_share,MATCH('Total Fuel Prices'!$A$36,tax_fuel_labels,0),MATCH(E$1,'Tax_Share of Price'!$B$1:$AI$1,0)))</f>
        <v>0</v>
      </c>
      <c r="F4">
        <f>'Total Fuel Prices'!F40*(1-INDEX(Tax_share,MATCH('Total Fuel Prices'!$A$36,tax_fuel_labels,0),MATCH(F$1,'Tax_Share of Price'!$B$1:$AI$1,0)))</f>
        <v>0</v>
      </c>
      <c r="G4">
        <f>'Total Fuel Prices'!G40*(1-INDEX(Tax_share,MATCH('Total Fuel Prices'!$A$36,tax_fuel_labels,0),MATCH(G$1,'Tax_Share of Price'!$B$1:$AI$1,0)))</f>
        <v>0</v>
      </c>
      <c r="H4">
        <f>'Total Fuel Prices'!H40*(1-INDEX(Tax_share,MATCH('Total Fuel Prices'!$A$36,tax_fuel_labels,0),MATCH(H$1,'Tax_Share of Price'!$B$1:$AI$1,0)))</f>
        <v>0</v>
      </c>
      <c r="I4">
        <f>'Total Fuel Prices'!I40*(1-INDEX(Tax_share,MATCH('Total Fuel Prices'!$A$36,tax_fuel_labels,0),MATCH(I$1,'Tax_Share of Price'!$B$1:$AI$1,0)))</f>
        <v>0</v>
      </c>
      <c r="J4">
        <f>'Total Fuel Prices'!J40*(1-INDEX(Tax_share,MATCH('Total Fuel Prices'!$A$36,tax_fuel_labels,0),MATCH(J$1,'Tax_Share of Price'!$B$1:$AI$1,0)))</f>
        <v>0</v>
      </c>
      <c r="K4">
        <f>'Total Fuel Prices'!K40*(1-INDEX(Tax_share,MATCH('Total Fuel Prices'!$A$36,tax_fuel_labels,0),MATCH(K$1,'Tax_Share of Price'!$B$1:$AI$1,0)))</f>
        <v>0</v>
      </c>
      <c r="L4">
        <f>'Total Fuel Prices'!L40*(1-INDEX(Tax_share,MATCH('Total Fuel Prices'!$A$36,tax_fuel_labels,0),MATCH(L$1,'Tax_Share of Price'!$B$1:$AI$1,0)))</f>
        <v>0</v>
      </c>
      <c r="M4">
        <f>'Total Fuel Prices'!M40*(1-INDEX(Tax_share,MATCH('Total Fuel Prices'!$A$36,tax_fuel_labels,0),MATCH(M$1,'Tax_Share of Price'!$B$1:$AI$1,0)))</f>
        <v>0</v>
      </c>
      <c r="N4">
        <f>'Total Fuel Prices'!N40*(1-INDEX(Tax_share,MATCH('Total Fuel Prices'!$A$36,tax_fuel_labels,0),MATCH(N$1,'Tax_Share of Price'!$B$1:$AI$1,0)))</f>
        <v>0</v>
      </c>
      <c r="O4">
        <f>'Total Fuel Prices'!O40*(1-INDEX(Tax_share,MATCH('Total Fuel Prices'!$A$36,tax_fuel_labels,0),MATCH(O$1,'Tax_Share of Price'!$B$1:$AI$1,0)))</f>
        <v>0</v>
      </c>
      <c r="P4">
        <f>'Total Fuel Prices'!P40*(1-INDEX(Tax_share,MATCH('Total Fuel Prices'!$A$36,tax_fuel_labels,0),MATCH(P$1,'Tax_Share of Price'!$B$1:$AI$1,0)))</f>
        <v>0</v>
      </c>
      <c r="Q4">
        <f>'Total Fuel Prices'!Q40*(1-INDEX(Tax_share,MATCH('Total Fuel Prices'!$A$36,tax_fuel_labels,0),MATCH(Q$1,'Tax_Share of Price'!$B$1:$AI$1,0)))</f>
        <v>0</v>
      </c>
      <c r="R4">
        <f>'Total Fuel Prices'!R40*(1-INDEX(Tax_share,MATCH('Total Fuel Prices'!$A$36,tax_fuel_labels,0),MATCH(R$1,'Tax_Share of Price'!$B$1:$AI$1,0)))</f>
        <v>0</v>
      </c>
      <c r="S4">
        <f>'Total Fuel Prices'!S40*(1-INDEX(Tax_share,MATCH('Total Fuel Prices'!$A$36,tax_fuel_labels,0),MATCH(S$1,'Tax_Share of Price'!$B$1:$AI$1,0)))</f>
        <v>0</v>
      </c>
      <c r="T4">
        <f>'Total Fuel Prices'!T40*(1-INDEX(Tax_share,MATCH('Total Fuel Prices'!$A$36,tax_fuel_labels,0),MATCH(T$1,'Tax_Share of Price'!$B$1:$AI$1,0)))</f>
        <v>0</v>
      </c>
      <c r="U4">
        <f>'Total Fuel Prices'!U40*(1-INDEX(Tax_share,MATCH('Total Fuel Prices'!$A$36,tax_fuel_labels,0),MATCH(U$1,'Tax_Share of Price'!$B$1:$AI$1,0)))</f>
        <v>0</v>
      </c>
      <c r="V4">
        <f>'Total Fuel Prices'!V40*(1-INDEX(Tax_share,MATCH('Total Fuel Prices'!$A$36,tax_fuel_labels,0),MATCH(V$1,'Tax_Share of Price'!$B$1:$AI$1,0)))</f>
        <v>0</v>
      </c>
      <c r="W4">
        <f>'Total Fuel Prices'!W40*(1-INDEX(Tax_share,MATCH('Total Fuel Prices'!$A$36,tax_fuel_labels,0),MATCH(W$1,'Tax_Share of Price'!$B$1:$AI$1,0)))</f>
        <v>0</v>
      </c>
      <c r="X4">
        <f>'Total Fuel Prices'!X40*(1-INDEX(Tax_share,MATCH('Total Fuel Prices'!$A$36,tax_fuel_labels,0),MATCH(X$1,'Tax_Share of Price'!$B$1:$AI$1,0)))</f>
        <v>0</v>
      </c>
      <c r="Y4">
        <f>'Total Fuel Prices'!Y40*(1-INDEX(Tax_share,MATCH('Total Fuel Prices'!$A$36,tax_fuel_labels,0),MATCH(Y$1,'Tax_Share of Price'!$B$1:$AI$1,0)))</f>
        <v>0</v>
      </c>
      <c r="Z4">
        <f>'Total Fuel Prices'!Z40*(1-INDEX(Tax_share,MATCH('Total Fuel Prices'!$A$36,tax_fuel_labels,0),MATCH(Z$1,'Tax_Share of Price'!$B$1:$AI$1,0)))</f>
        <v>0</v>
      </c>
      <c r="AA4">
        <f>'Total Fuel Prices'!AA40*(1-INDEX(Tax_share,MATCH('Total Fuel Prices'!$A$36,tax_fuel_labels,0),MATCH(AA$1,'Tax_Share of Price'!$B$1:$AI$1,0)))</f>
        <v>0</v>
      </c>
      <c r="AB4">
        <f>'Total Fuel Prices'!AB40*(1-INDEX(Tax_share,MATCH('Total Fuel Prices'!$A$36,tax_fuel_labels,0),MATCH(AB$1,'Tax_Share of Price'!$B$1:$AI$1,0)))</f>
        <v>0</v>
      </c>
      <c r="AC4">
        <f>'Total Fuel Prices'!AC40*(1-INDEX(Tax_share,MATCH('Total Fuel Prices'!$A$36,tax_fuel_labels,0),MATCH(AC$1,'Tax_Share of Price'!$B$1:$AI$1,0)))</f>
        <v>0</v>
      </c>
      <c r="AD4">
        <f>'Total Fuel Prices'!AD40*(1-INDEX(Tax_share,MATCH('Total Fuel Prices'!$A$36,tax_fuel_labels,0),MATCH(AD$1,'Tax_Share of Price'!$B$1:$AI$1,0)))</f>
        <v>0</v>
      </c>
      <c r="AE4">
        <f>'Total Fuel Prices'!AE40*(1-INDEX(Tax_share,MATCH('Total Fuel Prices'!$A$36,tax_fuel_labels,0),MATCH(AE$1,'Tax_Share of Price'!$B$1:$AI$1,0)))</f>
        <v>0</v>
      </c>
      <c r="AF4">
        <f t="shared" si="1"/>
        <v>0</v>
      </c>
      <c r="AG4">
        <f t="shared" si="0"/>
        <v>0</v>
      </c>
      <c r="AH4">
        <f t="shared" si="0"/>
        <v>0</v>
      </c>
      <c r="AI4">
        <f t="shared" si="0"/>
        <v>0</v>
      </c>
      <c r="AJ4">
        <f t="shared" si="0"/>
        <v>0</v>
      </c>
      <c r="AK4">
        <f t="shared" si="0"/>
        <v>0</v>
      </c>
      <c r="AL4">
        <f t="shared" si="0"/>
        <v>0</v>
      </c>
      <c r="AM4">
        <f t="shared" si="0"/>
        <v>0</v>
      </c>
      <c r="AN4">
        <f t="shared" si="0"/>
        <v>0</v>
      </c>
      <c r="AO4">
        <f t="shared" si="0"/>
        <v>0</v>
      </c>
      <c r="AP4">
        <f t="shared" si="0"/>
        <v>0</v>
      </c>
      <c r="AQ4">
        <f t="shared" si="0"/>
        <v>0</v>
      </c>
      <c r="AR4">
        <f t="shared" si="0"/>
        <v>0</v>
      </c>
      <c r="AS4">
        <f t="shared" si="0"/>
        <v>0</v>
      </c>
      <c r="AT4">
        <f t="shared" si="0"/>
        <v>0</v>
      </c>
      <c r="AU4">
        <f t="shared" si="0"/>
        <v>0</v>
      </c>
      <c r="AV4">
        <f t="shared" si="0"/>
        <v>0</v>
      </c>
      <c r="AW4">
        <f t="shared" si="0"/>
        <v>0</v>
      </c>
      <c r="AX4">
        <f t="shared" si="0"/>
        <v>0</v>
      </c>
      <c r="AY4">
        <f t="shared" si="0"/>
        <v>0</v>
      </c>
      <c r="AZ4">
        <f t="shared" si="0"/>
        <v>0</v>
      </c>
      <c r="BA4">
        <f t="shared" si="0"/>
        <v>0</v>
      </c>
      <c r="BB4">
        <f t="shared" si="0"/>
        <v>0</v>
      </c>
      <c r="BC4">
        <f t="shared" si="0"/>
        <v>0</v>
      </c>
      <c r="BD4">
        <f t="shared" si="0"/>
        <v>0</v>
      </c>
      <c r="BE4">
        <f t="shared" si="0"/>
        <v>0</v>
      </c>
      <c r="BF4">
        <f t="shared" si="0"/>
        <v>0</v>
      </c>
      <c r="BG4">
        <f t="shared" si="0"/>
        <v>0</v>
      </c>
      <c r="BH4">
        <f t="shared" si="0"/>
        <v>0</v>
      </c>
      <c r="BI4">
        <f t="shared" si="0"/>
        <v>0</v>
      </c>
      <c r="BJ4">
        <f t="shared" si="0"/>
        <v>0</v>
      </c>
      <c r="BK4">
        <f t="shared" si="0"/>
        <v>0</v>
      </c>
      <c r="BL4">
        <f t="shared" si="0"/>
        <v>0</v>
      </c>
      <c r="BM4">
        <f t="shared" si="0"/>
        <v>0</v>
      </c>
      <c r="BN4">
        <f t="shared" si="0"/>
        <v>0</v>
      </c>
      <c r="BO4">
        <f t="shared" si="0"/>
        <v>0</v>
      </c>
      <c r="BP4">
        <f t="shared" si="0"/>
        <v>0</v>
      </c>
      <c r="BQ4">
        <f t="shared" si="0"/>
        <v>0</v>
      </c>
      <c r="BR4">
        <f t="shared" si="0"/>
        <v>0</v>
      </c>
      <c r="BS4">
        <f t="shared" si="0"/>
        <v>0</v>
      </c>
      <c r="BT4">
        <f t="shared" si="0"/>
        <v>0</v>
      </c>
      <c r="BU4">
        <f t="shared" si="0"/>
        <v>0</v>
      </c>
      <c r="BV4">
        <f t="shared" si="0"/>
        <v>0</v>
      </c>
      <c r="BW4">
        <f t="shared" si="0"/>
        <v>0</v>
      </c>
      <c r="BX4">
        <f t="shared" si="0"/>
        <v>0</v>
      </c>
      <c r="BY4">
        <f t="shared" si="0"/>
        <v>0</v>
      </c>
      <c r="BZ4">
        <f t="shared" si="0"/>
        <v>0</v>
      </c>
      <c r="CA4">
        <f t="shared" si="0"/>
        <v>0</v>
      </c>
      <c r="CB4">
        <f t="shared" si="0"/>
        <v>0</v>
      </c>
      <c r="CC4">
        <f t="shared" si="0"/>
        <v>0</v>
      </c>
    </row>
    <row r="5" spans="1:81">
      <c r="A5" s="1" t="s">
        <v>1424</v>
      </c>
      <c r="B5">
        <f>'Total Fuel Prices'!B41*(1-INDEX(Tax_share,MATCH('Total Fuel Prices'!$A$36,tax_fuel_labels,0),MATCH(B$1,'Tax_Share of Price'!$B$1:$AI$1,0)))</f>
        <v>0</v>
      </c>
      <c r="C5">
        <f>'Total Fuel Prices'!C41*(1-INDEX(Tax_share,MATCH('Total Fuel Prices'!$A$36,tax_fuel_labels,0),MATCH(C$1,'Tax_Share of Price'!$B$1:$AI$1,0)))</f>
        <v>0</v>
      </c>
      <c r="D5">
        <f>'Total Fuel Prices'!D41*(1-INDEX(Tax_share,MATCH('Total Fuel Prices'!$A$36,tax_fuel_labels,0),MATCH(D$1,'Tax_Share of Price'!$B$1:$AI$1,0)))</f>
        <v>0</v>
      </c>
      <c r="E5">
        <f>'Total Fuel Prices'!E41*(1-INDEX(Tax_share,MATCH('Total Fuel Prices'!$A$36,tax_fuel_labels,0),MATCH(E$1,'Tax_Share of Price'!$B$1:$AI$1,0)))</f>
        <v>0</v>
      </c>
      <c r="F5">
        <f>'Total Fuel Prices'!F41*(1-INDEX(Tax_share,MATCH('Total Fuel Prices'!$A$36,tax_fuel_labels,0),MATCH(F$1,'Tax_Share of Price'!$B$1:$AI$1,0)))</f>
        <v>0</v>
      </c>
      <c r="G5">
        <f>'Total Fuel Prices'!G41*(1-INDEX(Tax_share,MATCH('Total Fuel Prices'!$A$36,tax_fuel_labels,0),MATCH(G$1,'Tax_Share of Price'!$B$1:$AI$1,0)))</f>
        <v>0</v>
      </c>
      <c r="H5">
        <f>'Total Fuel Prices'!H41*(1-INDEX(Tax_share,MATCH('Total Fuel Prices'!$A$36,tax_fuel_labels,0),MATCH(H$1,'Tax_Share of Price'!$B$1:$AI$1,0)))</f>
        <v>0</v>
      </c>
      <c r="I5">
        <f>'Total Fuel Prices'!I41*(1-INDEX(Tax_share,MATCH('Total Fuel Prices'!$A$36,tax_fuel_labels,0),MATCH(I$1,'Tax_Share of Price'!$B$1:$AI$1,0)))</f>
        <v>0</v>
      </c>
      <c r="J5">
        <f>'Total Fuel Prices'!J41*(1-INDEX(Tax_share,MATCH('Total Fuel Prices'!$A$36,tax_fuel_labels,0),MATCH(J$1,'Tax_Share of Price'!$B$1:$AI$1,0)))</f>
        <v>0</v>
      </c>
      <c r="K5">
        <f>'Total Fuel Prices'!K41*(1-INDEX(Tax_share,MATCH('Total Fuel Prices'!$A$36,tax_fuel_labels,0),MATCH(K$1,'Tax_Share of Price'!$B$1:$AI$1,0)))</f>
        <v>0</v>
      </c>
      <c r="L5">
        <f>'Total Fuel Prices'!L41*(1-INDEX(Tax_share,MATCH('Total Fuel Prices'!$A$36,tax_fuel_labels,0),MATCH(L$1,'Tax_Share of Price'!$B$1:$AI$1,0)))</f>
        <v>0</v>
      </c>
      <c r="M5">
        <f>'Total Fuel Prices'!M41*(1-INDEX(Tax_share,MATCH('Total Fuel Prices'!$A$36,tax_fuel_labels,0),MATCH(M$1,'Tax_Share of Price'!$B$1:$AI$1,0)))</f>
        <v>0</v>
      </c>
      <c r="N5">
        <f>'Total Fuel Prices'!N41*(1-INDEX(Tax_share,MATCH('Total Fuel Prices'!$A$36,tax_fuel_labels,0),MATCH(N$1,'Tax_Share of Price'!$B$1:$AI$1,0)))</f>
        <v>0</v>
      </c>
      <c r="O5">
        <f>'Total Fuel Prices'!O41*(1-INDEX(Tax_share,MATCH('Total Fuel Prices'!$A$36,tax_fuel_labels,0),MATCH(O$1,'Tax_Share of Price'!$B$1:$AI$1,0)))</f>
        <v>0</v>
      </c>
      <c r="P5">
        <f>'Total Fuel Prices'!P41*(1-INDEX(Tax_share,MATCH('Total Fuel Prices'!$A$36,tax_fuel_labels,0),MATCH(P$1,'Tax_Share of Price'!$B$1:$AI$1,0)))</f>
        <v>0</v>
      </c>
      <c r="Q5">
        <f>'Total Fuel Prices'!Q41*(1-INDEX(Tax_share,MATCH('Total Fuel Prices'!$A$36,tax_fuel_labels,0),MATCH(Q$1,'Tax_Share of Price'!$B$1:$AI$1,0)))</f>
        <v>0</v>
      </c>
      <c r="R5">
        <f>'Total Fuel Prices'!R41*(1-INDEX(Tax_share,MATCH('Total Fuel Prices'!$A$36,tax_fuel_labels,0),MATCH(R$1,'Tax_Share of Price'!$B$1:$AI$1,0)))</f>
        <v>0</v>
      </c>
      <c r="S5">
        <f>'Total Fuel Prices'!S41*(1-INDEX(Tax_share,MATCH('Total Fuel Prices'!$A$36,tax_fuel_labels,0),MATCH(S$1,'Tax_Share of Price'!$B$1:$AI$1,0)))</f>
        <v>0</v>
      </c>
      <c r="T5">
        <f>'Total Fuel Prices'!T41*(1-INDEX(Tax_share,MATCH('Total Fuel Prices'!$A$36,tax_fuel_labels,0),MATCH(T$1,'Tax_Share of Price'!$B$1:$AI$1,0)))</f>
        <v>0</v>
      </c>
      <c r="U5">
        <f>'Total Fuel Prices'!U41*(1-INDEX(Tax_share,MATCH('Total Fuel Prices'!$A$36,tax_fuel_labels,0),MATCH(U$1,'Tax_Share of Price'!$B$1:$AI$1,0)))</f>
        <v>0</v>
      </c>
      <c r="V5">
        <f>'Total Fuel Prices'!V41*(1-INDEX(Tax_share,MATCH('Total Fuel Prices'!$A$36,tax_fuel_labels,0),MATCH(V$1,'Tax_Share of Price'!$B$1:$AI$1,0)))</f>
        <v>0</v>
      </c>
      <c r="W5">
        <f>'Total Fuel Prices'!W41*(1-INDEX(Tax_share,MATCH('Total Fuel Prices'!$A$36,tax_fuel_labels,0),MATCH(W$1,'Tax_Share of Price'!$B$1:$AI$1,0)))</f>
        <v>0</v>
      </c>
      <c r="X5">
        <f>'Total Fuel Prices'!X41*(1-INDEX(Tax_share,MATCH('Total Fuel Prices'!$A$36,tax_fuel_labels,0),MATCH(X$1,'Tax_Share of Price'!$B$1:$AI$1,0)))</f>
        <v>0</v>
      </c>
      <c r="Y5">
        <f>'Total Fuel Prices'!Y41*(1-INDEX(Tax_share,MATCH('Total Fuel Prices'!$A$36,tax_fuel_labels,0),MATCH(Y$1,'Tax_Share of Price'!$B$1:$AI$1,0)))</f>
        <v>0</v>
      </c>
      <c r="Z5">
        <f>'Total Fuel Prices'!Z41*(1-INDEX(Tax_share,MATCH('Total Fuel Prices'!$A$36,tax_fuel_labels,0),MATCH(Z$1,'Tax_Share of Price'!$B$1:$AI$1,0)))</f>
        <v>0</v>
      </c>
      <c r="AA5">
        <f>'Total Fuel Prices'!AA41*(1-INDEX(Tax_share,MATCH('Total Fuel Prices'!$A$36,tax_fuel_labels,0),MATCH(AA$1,'Tax_Share of Price'!$B$1:$AI$1,0)))</f>
        <v>0</v>
      </c>
      <c r="AB5">
        <f>'Total Fuel Prices'!AB41*(1-INDEX(Tax_share,MATCH('Total Fuel Prices'!$A$36,tax_fuel_labels,0),MATCH(AB$1,'Tax_Share of Price'!$B$1:$AI$1,0)))</f>
        <v>0</v>
      </c>
      <c r="AC5">
        <f>'Total Fuel Prices'!AC41*(1-INDEX(Tax_share,MATCH('Total Fuel Prices'!$A$36,tax_fuel_labels,0),MATCH(AC$1,'Tax_Share of Price'!$B$1:$AI$1,0)))</f>
        <v>0</v>
      </c>
      <c r="AD5">
        <f>'Total Fuel Prices'!AD41*(1-INDEX(Tax_share,MATCH('Total Fuel Prices'!$A$36,tax_fuel_labels,0),MATCH(AD$1,'Tax_Share of Price'!$B$1:$AI$1,0)))</f>
        <v>0</v>
      </c>
      <c r="AE5">
        <f>'Total Fuel Prices'!AE41*(1-INDEX(Tax_share,MATCH('Total Fuel Prices'!$A$36,tax_fuel_labels,0),MATCH(AE$1,'Tax_Share of Price'!$B$1:$AI$1,0)))</f>
        <v>0</v>
      </c>
      <c r="AF5">
        <f t="shared" si="1"/>
        <v>0</v>
      </c>
      <c r="AG5">
        <f t="shared" si="0"/>
        <v>0</v>
      </c>
      <c r="AH5">
        <f t="shared" si="0"/>
        <v>0</v>
      </c>
      <c r="AI5">
        <f t="shared" si="0"/>
        <v>0</v>
      </c>
      <c r="AJ5">
        <f t="shared" si="0"/>
        <v>0</v>
      </c>
      <c r="AK5">
        <f t="shared" si="0"/>
        <v>0</v>
      </c>
      <c r="AL5">
        <f t="shared" si="0"/>
        <v>0</v>
      </c>
      <c r="AM5">
        <f t="shared" si="0"/>
        <v>0</v>
      </c>
      <c r="AN5">
        <f t="shared" si="0"/>
        <v>0</v>
      </c>
      <c r="AO5">
        <f t="shared" si="0"/>
        <v>0</v>
      </c>
      <c r="AP5">
        <f t="shared" si="0"/>
        <v>0</v>
      </c>
      <c r="AQ5">
        <f t="shared" si="0"/>
        <v>0</v>
      </c>
      <c r="AR5">
        <f t="shared" si="0"/>
        <v>0</v>
      </c>
      <c r="AS5">
        <f t="shared" si="0"/>
        <v>0</v>
      </c>
      <c r="AT5">
        <f t="shared" si="0"/>
        <v>0</v>
      </c>
      <c r="AU5">
        <f t="shared" si="0"/>
        <v>0</v>
      </c>
      <c r="AV5">
        <f t="shared" si="0"/>
        <v>0</v>
      </c>
      <c r="AW5">
        <f t="shared" si="0"/>
        <v>0</v>
      </c>
      <c r="AX5">
        <f t="shared" si="0"/>
        <v>0</v>
      </c>
      <c r="AY5">
        <f t="shared" si="0"/>
        <v>0</v>
      </c>
      <c r="AZ5">
        <f t="shared" si="0"/>
        <v>0</v>
      </c>
      <c r="BA5">
        <f t="shared" si="0"/>
        <v>0</v>
      </c>
      <c r="BB5">
        <f t="shared" si="0"/>
        <v>0</v>
      </c>
      <c r="BC5">
        <f t="shared" si="0"/>
        <v>0</v>
      </c>
      <c r="BD5">
        <f t="shared" si="0"/>
        <v>0</v>
      </c>
      <c r="BE5">
        <f t="shared" si="0"/>
        <v>0</v>
      </c>
      <c r="BF5">
        <f t="shared" si="0"/>
        <v>0</v>
      </c>
      <c r="BG5">
        <f t="shared" si="0"/>
        <v>0</v>
      </c>
      <c r="BH5">
        <f t="shared" si="0"/>
        <v>0</v>
      </c>
      <c r="BI5">
        <f t="shared" si="0"/>
        <v>0</v>
      </c>
      <c r="BJ5">
        <f t="shared" si="0"/>
        <v>0</v>
      </c>
      <c r="BK5">
        <f t="shared" si="0"/>
        <v>0</v>
      </c>
      <c r="BL5">
        <f t="shared" si="0"/>
        <v>0</v>
      </c>
      <c r="BM5">
        <f t="shared" si="0"/>
        <v>0</v>
      </c>
      <c r="BN5">
        <f t="shared" si="0"/>
        <v>0</v>
      </c>
      <c r="BO5">
        <f t="shared" si="0"/>
        <v>0</v>
      </c>
      <c r="BP5">
        <f t="shared" si="0"/>
        <v>0</v>
      </c>
      <c r="BQ5">
        <f t="shared" si="0"/>
        <v>0</v>
      </c>
      <c r="BR5">
        <f t="shared" si="0"/>
        <v>0</v>
      </c>
      <c r="BS5">
        <f t="shared" si="0"/>
        <v>0</v>
      </c>
      <c r="BT5">
        <f t="shared" si="0"/>
        <v>0</v>
      </c>
      <c r="BU5">
        <f t="shared" si="0"/>
        <v>0</v>
      </c>
      <c r="BV5">
        <f t="shared" si="0"/>
        <v>0</v>
      </c>
      <c r="BW5">
        <f t="shared" si="0"/>
        <v>0</v>
      </c>
      <c r="BX5">
        <f t="shared" si="0"/>
        <v>0</v>
      </c>
      <c r="BY5">
        <f t="shared" si="0"/>
        <v>0</v>
      </c>
      <c r="BZ5">
        <f t="shared" si="0"/>
        <v>0</v>
      </c>
      <c r="CA5">
        <f t="shared" si="0"/>
        <v>0</v>
      </c>
      <c r="CB5">
        <f t="shared" si="0"/>
        <v>0</v>
      </c>
      <c r="CC5">
        <f t="shared" si="0"/>
        <v>0</v>
      </c>
    </row>
    <row r="6" spans="1:81">
      <c r="A6" s="1" t="s">
        <v>1425</v>
      </c>
      <c r="B6">
        <f>'Total Fuel Prices'!B42*(1-INDEX(Tax_share,MATCH('Total Fuel Prices'!$A$36,tax_fuel_labels,0),MATCH(B$1,'Tax_Share of Price'!$B$1:$AI$1,0)))</f>
        <v>0</v>
      </c>
      <c r="C6">
        <f>'Total Fuel Prices'!C42*(1-INDEX(Tax_share,MATCH('Total Fuel Prices'!$A$36,tax_fuel_labels,0),MATCH(C$1,'Tax_Share of Price'!$B$1:$AI$1,0)))</f>
        <v>0</v>
      </c>
      <c r="D6">
        <f>'Total Fuel Prices'!D42*(1-INDEX(Tax_share,MATCH('Total Fuel Prices'!$A$36,tax_fuel_labels,0),MATCH(D$1,'Tax_Share of Price'!$B$1:$AI$1,0)))</f>
        <v>0</v>
      </c>
      <c r="E6">
        <f>'Total Fuel Prices'!E42*(1-INDEX(Tax_share,MATCH('Total Fuel Prices'!$A$36,tax_fuel_labels,0),MATCH(E$1,'Tax_Share of Price'!$B$1:$AI$1,0)))</f>
        <v>0</v>
      </c>
      <c r="F6">
        <f>'Total Fuel Prices'!F42*(1-INDEX(Tax_share,MATCH('Total Fuel Prices'!$A$36,tax_fuel_labels,0),MATCH(F$1,'Tax_Share of Price'!$B$1:$AI$1,0)))</f>
        <v>0</v>
      </c>
      <c r="G6">
        <f>'Total Fuel Prices'!G42*(1-INDEX(Tax_share,MATCH('Total Fuel Prices'!$A$36,tax_fuel_labels,0),MATCH(G$1,'Tax_Share of Price'!$B$1:$AI$1,0)))</f>
        <v>0</v>
      </c>
      <c r="H6">
        <f>'Total Fuel Prices'!H42*(1-INDEX(Tax_share,MATCH('Total Fuel Prices'!$A$36,tax_fuel_labels,0),MATCH(H$1,'Tax_Share of Price'!$B$1:$AI$1,0)))</f>
        <v>0</v>
      </c>
      <c r="I6">
        <f>'Total Fuel Prices'!I42*(1-INDEX(Tax_share,MATCH('Total Fuel Prices'!$A$36,tax_fuel_labels,0),MATCH(I$1,'Tax_Share of Price'!$B$1:$AI$1,0)))</f>
        <v>0</v>
      </c>
      <c r="J6">
        <f>'Total Fuel Prices'!J42*(1-INDEX(Tax_share,MATCH('Total Fuel Prices'!$A$36,tax_fuel_labels,0),MATCH(J$1,'Tax_Share of Price'!$B$1:$AI$1,0)))</f>
        <v>0</v>
      </c>
      <c r="K6">
        <f>'Total Fuel Prices'!K42*(1-INDEX(Tax_share,MATCH('Total Fuel Prices'!$A$36,tax_fuel_labels,0),MATCH(K$1,'Tax_Share of Price'!$B$1:$AI$1,0)))</f>
        <v>0</v>
      </c>
      <c r="L6">
        <f>'Total Fuel Prices'!L42*(1-INDEX(Tax_share,MATCH('Total Fuel Prices'!$A$36,tax_fuel_labels,0),MATCH(L$1,'Tax_Share of Price'!$B$1:$AI$1,0)))</f>
        <v>0</v>
      </c>
      <c r="M6">
        <f>'Total Fuel Prices'!M42*(1-INDEX(Tax_share,MATCH('Total Fuel Prices'!$A$36,tax_fuel_labels,0),MATCH(M$1,'Tax_Share of Price'!$B$1:$AI$1,0)))</f>
        <v>0</v>
      </c>
      <c r="N6">
        <f>'Total Fuel Prices'!N42*(1-INDEX(Tax_share,MATCH('Total Fuel Prices'!$A$36,tax_fuel_labels,0),MATCH(N$1,'Tax_Share of Price'!$B$1:$AI$1,0)))</f>
        <v>0</v>
      </c>
      <c r="O6">
        <f>'Total Fuel Prices'!O42*(1-INDEX(Tax_share,MATCH('Total Fuel Prices'!$A$36,tax_fuel_labels,0),MATCH(O$1,'Tax_Share of Price'!$B$1:$AI$1,0)))</f>
        <v>0</v>
      </c>
      <c r="P6">
        <f>'Total Fuel Prices'!P42*(1-INDEX(Tax_share,MATCH('Total Fuel Prices'!$A$36,tax_fuel_labels,0),MATCH(P$1,'Tax_Share of Price'!$B$1:$AI$1,0)))</f>
        <v>0</v>
      </c>
      <c r="Q6">
        <f>'Total Fuel Prices'!Q42*(1-INDEX(Tax_share,MATCH('Total Fuel Prices'!$A$36,tax_fuel_labels,0),MATCH(Q$1,'Tax_Share of Price'!$B$1:$AI$1,0)))</f>
        <v>0</v>
      </c>
      <c r="R6">
        <f>'Total Fuel Prices'!R42*(1-INDEX(Tax_share,MATCH('Total Fuel Prices'!$A$36,tax_fuel_labels,0),MATCH(R$1,'Tax_Share of Price'!$B$1:$AI$1,0)))</f>
        <v>0</v>
      </c>
      <c r="S6">
        <f>'Total Fuel Prices'!S42*(1-INDEX(Tax_share,MATCH('Total Fuel Prices'!$A$36,tax_fuel_labels,0),MATCH(S$1,'Tax_Share of Price'!$B$1:$AI$1,0)))</f>
        <v>0</v>
      </c>
      <c r="T6">
        <f>'Total Fuel Prices'!T42*(1-INDEX(Tax_share,MATCH('Total Fuel Prices'!$A$36,tax_fuel_labels,0),MATCH(T$1,'Tax_Share of Price'!$B$1:$AI$1,0)))</f>
        <v>0</v>
      </c>
      <c r="U6">
        <f>'Total Fuel Prices'!U42*(1-INDEX(Tax_share,MATCH('Total Fuel Prices'!$A$36,tax_fuel_labels,0),MATCH(U$1,'Tax_Share of Price'!$B$1:$AI$1,0)))</f>
        <v>0</v>
      </c>
      <c r="V6">
        <f>'Total Fuel Prices'!V42*(1-INDEX(Tax_share,MATCH('Total Fuel Prices'!$A$36,tax_fuel_labels,0),MATCH(V$1,'Tax_Share of Price'!$B$1:$AI$1,0)))</f>
        <v>0</v>
      </c>
      <c r="W6">
        <f>'Total Fuel Prices'!W42*(1-INDEX(Tax_share,MATCH('Total Fuel Prices'!$A$36,tax_fuel_labels,0),MATCH(W$1,'Tax_Share of Price'!$B$1:$AI$1,0)))</f>
        <v>0</v>
      </c>
      <c r="X6">
        <f>'Total Fuel Prices'!X42*(1-INDEX(Tax_share,MATCH('Total Fuel Prices'!$A$36,tax_fuel_labels,0),MATCH(X$1,'Tax_Share of Price'!$B$1:$AI$1,0)))</f>
        <v>0</v>
      </c>
      <c r="Y6">
        <f>'Total Fuel Prices'!Y42*(1-INDEX(Tax_share,MATCH('Total Fuel Prices'!$A$36,tax_fuel_labels,0),MATCH(Y$1,'Tax_Share of Price'!$B$1:$AI$1,0)))</f>
        <v>0</v>
      </c>
      <c r="Z6">
        <f>'Total Fuel Prices'!Z42*(1-INDEX(Tax_share,MATCH('Total Fuel Prices'!$A$36,tax_fuel_labels,0),MATCH(Z$1,'Tax_Share of Price'!$B$1:$AI$1,0)))</f>
        <v>0</v>
      </c>
      <c r="AA6">
        <f>'Total Fuel Prices'!AA42*(1-INDEX(Tax_share,MATCH('Total Fuel Prices'!$A$36,tax_fuel_labels,0),MATCH(AA$1,'Tax_Share of Price'!$B$1:$AI$1,0)))</f>
        <v>0</v>
      </c>
      <c r="AB6">
        <f>'Total Fuel Prices'!AB42*(1-INDEX(Tax_share,MATCH('Total Fuel Prices'!$A$36,tax_fuel_labels,0),MATCH(AB$1,'Tax_Share of Price'!$B$1:$AI$1,0)))</f>
        <v>0</v>
      </c>
      <c r="AC6">
        <f>'Total Fuel Prices'!AC42*(1-INDEX(Tax_share,MATCH('Total Fuel Prices'!$A$36,tax_fuel_labels,0),MATCH(AC$1,'Tax_Share of Price'!$B$1:$AI$1,0)))</f>
        <v>0</v>
      </c>
      <c r="AD6">
        <f>'Total Fuel Prices'!AD42*(1-INDEX(Tax_share,MATCH('Total Fuel Prices'!$A$36,tax_fuel_labels,0),MATCH(AD$1,'Tax_Share of Price'!$B$1:$AI$1,0)))</f>
        <v>0</v>
      </c>
      <c r="AE6">
        <f>'Total Fuel Prices'!AE42*(1-INDEX(Tax_share,MATCH('Total Fuel Prices'!$A$36,tax_fuel_labels,0),MATCH(AE$1,'Tax_Share of Price'!$B$1:$AI$1,0)))</f>
        <v>0</v>
      </c>
      <c r="AF6">
        <f t="shared" si="1"/>
        <v>0</v>
      </c>
      <c r="AG6">
        <f t="shared" si="0"/>
        <v>0</v>
      </c>
      <c r="AH6">
        <f t="shared" si="0"/>
        <v>0</v>
      </c>
      <c r="AI6">
        <f t="shared" si="0"/>
        <v>0</v>
      </c>
      <c r="AJ6">
        <f t="shared" si="0"/>
        <v>0</v>
      </c>
      <c r="AK6">
        <f t="shared" si="0"/>
        <v>0</v>
      </c>
      <c r="AL6">
        <f t="shared" si="0"/>
        <v>0</v>
      </c>
      <c r="AM6">
        <f t="shared" si="0"/>
        <v>0</v>
      </c>
      <c r="AN6">
        <f t="shared" si="0"/>
        <v>0</v>
      </c>
      <c r="AO6">
        <f t="shared" si="0"/>
        <v>0</v>
      </c>
      <c r="AP6">
        <f t="shared" si="0"/>
        <v>0</v>
      </c>
      <c r="AQ6">
        <f t="shared" si="0"/>
        <v>0</v>
      </c>
      <c r="AR6">
        <f t="shared" si="0"/>
        <v>0</v>
      </c>
      <c r="AS6">
        <f t="shared" si="0"/>
        <v>0</v>
      </c>
      <c r="AT6">
        <f t="shared" si="0"/>
        <v>0</v>
      </c>
      <c r="AU6">
        <f t="shared" si="0"/>
        <v>0</v>
      </c>
      <c r="AV6">
        <f t="shared" si="0"/>
        <v>0</v>
      </c>
      <c r="AW6">
        <f t="shared" si="0"/>
        <v>0</v>
      </c>
      <c r="AX6">
        <f t="shared" si="0"/>
        <v>0</v>
      </c>
      <c r="AY6">
        <f t="shared" si="0"/>
        <v>0</v>
      </c>
      <c r="AZ6">
        <f t="shared" si="0"/>
        <v>0</v>
      </c>
      <c r="BA6">
        <f t="shared" si="0"/>
        <v>0</v>
      </c>
      <c r="BB6">
        <f t="shared" si="0"/>
        <v>0</v>
      </c>
      <c r="BC6">
        <f t="shared" si="0"/>
        <v>0</v>
      </c>
      <c r="BD6">
        <f t="shared" si="0"/>
        <v>0</v>
      </c>
      <c r="BE6">
        <f t="shared" si="0"/>
        <v>0</v>
      </c>
      <c r="BF6">
        <f t="shared" si="0"/>
        <v>0</v>
      </c>
      <c r="BG6">
        <f t="shared" si="0"/>
        <v>0</v>
      </c>
      <c r="BH6">
        <f t="shared" si="0"/>
        <v>0</v>
      </c>
      <c r="BI6">
        <f t="shared" si="0"/>
        <v>0</v>
      </c>
      <c r="BJ6">
        <f t="shared" si="0"/>
        <v>0</v>
      </c>
      <c r="BK6">
        <f t="shared" si="0"/>
        <v>0</v>
      </c>
      <c r="BL6">
        <f t="shared" si="0"/>
        <v>0</v>
      </c>
      <c r="BM6">
        <f t="shared" si="0"/>
        <v>0</v>
      </c>
      <c r="BN6">
        <f t="shared" si="0"/>
        <v>0</v>
      </c>
      <c r="BO6">
        <f t="shared" si="0"/>
        <v>0</v>
      </c>
      <c r="BP6">
        <f t="shared" si="0"/>
        <v>0</v>
      </c>
      <c r="BQ6">
        <f t="shared" si="0"/>
        <v>0</v>
      </c>
      <c r="BR6">
        <f t="shared" si="0"/>
        <v>0</v>
      </c>
      <c r="BS6">
        <f t="shared" si="0"/>
        <v>0</v>
      </c>
      <c r="BT6">
        <f t="shared" si="0"/>
        <v>0</v>
      </c>
      <c r="BU6">
        <f t="shared" si="0"/>
        <v>0</v>
      </c>
      <c r="BV6">
        <f t="shared" si="0"/>
        <v>0</v>
      </c>
      <c r="BW6">
        <f t="shared" si="0"/>
        <v>0</v>
      </c>
      <c r="BX6">
        <f t="shared" si="0"/>
        <v>0</v>
      </c>
      <c r="BY6">
        <f t="shared" si="0"/>
        <v>0</v>
      </c>
      <c r="BZ6">
        <f t="shared" si="0"/>
        <v>0</v>
      </c>
      <c r="CA6">
        <f t="shared" si="0"/>
        <v>0</v>
      </c>
      <c r="CB6">
        <f t="shared" si="0"/>
        <v>0</v>
      </c>
      <c r="CC6">
        <f t="shared" si="0"/>
        <v>0</v>
      </c>
    </row>
    <row r="7" spans="1:81">
      <c r="A7" s="1" t="s">
        <v>1426</v>
      </c>
      <c r="B7">
        <f>'Total Fuel Prices'!B43*(1-INDEX(Tax_share,MATCH('Total Fuel Prices'!$A$36,tax_fuel_labels,0),MATCH(B$1,'Tax_Share of Price'!$B$1:$AI$1,0)))</f>
        <v>0</v>
      </c>
      <c r="C7">
        <f>'Total Fuel Prices'!C43*(1-INDEX(Tax_share,MATCH('Total Fuel Prices'!$A$36,tax_fuel_labels,0),MATCH(C$1,'Tax_Share of Price'!$B$1:$AI$1,0)))</f>
        <v>0</v>
      </c>
      <c r="D7">
        <f>'Total Fuel Prices'!D43*(1-INDEX(Tax_share,MATCH('Total Fuel Prices'!$A$36,tax_fuel_labels,0),MATCH(D$1,'Tax_Share of Price'!$B$1:$AI$1,0)))</f>
        <v>0</v>
      </c>
      <c r="E7">
        <f>'Total Fuel Prices'!E43*(1-INDEX(Tax_share,MATCH('Total Fuel Prices'!$A$36,tax_fuel_labels,0),MATCH(E$1,'Tax_Share of Price'!$B$1:$AI$1,0)))</f>
        <v>0</v>
      </c>
      <c r="F7">
        <f>'Total Fuel Prices'!F43*(1-INDEX(Tax_share,MATCH('Total Fuel Prices'!$A$36,tax_fuel_labels,0),MATCH(F$1,'Tax_Share of Price'!$B$1:$AI$1,0)))</f>
        <v>0</v>
      </c>
      <c r="G7">
        <f>'Total Fuel Prices'!G43*(1-INDEX(Tax_share,MATCH('Total Fuel Prices'!$A$36,tax_fuel_labels,0),MATCH(G$1,'Tax_Share of Price'!$B$1:$AI$1,0)))</f>
        <v>0</v>
      </c>
      <c r="H7">
        <f>'Total Fuel Prices'!H43*(1-INDEX(Tax_share,MATCH('Total Fuel Prices'!$A$36,tax_fuel_labels,0),MATCH(H$1,'Tax_Share of Price'!$B$1:$AI$1,0)))</f>
        <v>0</v>
      </c>
      <c r="I7">
        <f>'Total Fuel Prices'!I43*(1-INDEX(Tax_share,MATCH('Total Fuel Prices'!$A$36,tax_fuel_labels,0),MATCH(I$1,'Tax_Share of Price'!$B$1:$AI$1,0)))</f>
        <v>0</v>
      </c>
      <c r="J7">
        <f>'Total Fuel Prices'!J43*(1-INDEX(Tax_share,MATCH('Total Fuel Prices'!$A$36,tax_fuel_labels,0),MATCH(J$1,'Tax_Share of Price'!$B$1:$AI$1,0)))</f>
        <v>0</v>
      </c>
      <c r="K7">
        <f>'Total Fuel Prices'!K43*(1-INDEX(Tax_share,MATCH('Total Fuel Prices'!$A$36,tax_fuel_labels,0),MATCH(K$1,'Tax_Share of Price'!$B$1:$AI$1,0)))</f>
        <v>0</v>
      </c>
      <c r="L7">
        <f>'Total Fuel Prices'!L43*(1-INDEX(Tax_share,MATCH('Total Fuel Prices'!$A$36,tax_fuel_labels,0),MATCH(L$1,'Tax_Share of Price'!$B$1:$AI$1,0)))</f>
        <v>0</v>
      </c>
      <c r="M7">
        <f>'Total Fuel Prices'!M43*(1-INDEX(Tax_share,MATCH('Total Fuel Prices'!$A$36,tax_fuel_labels,0),MATCH(M$1,'Tax_Share of Price'!$B$1:$AI$1,0)))</f>
        <v>0</v>
      </c>
      <c r="N7">
        <f>'Total Fuel Prices'!N43*(1-INDEX(Tax_share,MATCH('Total Fuel Prices'!$A$36,tax_fuel_labels,0),MATCH(N$1,'Tax_Share of Price'!$B$1:$AI$1,0)))</f>
        <v>0</v>
      </c>
      <c r="O7">
        <f>'Total Fuel Prices'!O43*(1-INDEX(Tax_share,MATCH('Total Fuel Prices'!$A$36,tax_fuel_labels,0),MATCH(O$1,'Tax_Share of Price'!$B$1:$AI$1,0)))</f>
        <v>0</v>
      </c>
      <c r="P7">
        <f>'Total Fuel Prices'!P43*(1-INDEX(Tax_share,MATCH('Total Fuel Prices'!$A$36,tax_fuel_labels,0),MATCH(P$1,'Tax_Share of Price'!$B$1:$AI$1,0)))</f>
        <v>0</v>
      </c>
      <c r="Q7">
        <f>'Total Fuel Prices'!Q43*(1-INDEX(Tax_share,MATCH('Total Fuel Prices'!$A$36,tax_fuel_labels,0),MATCH(Q$1,'Tax_Share of Price'!$B$1:$AI$1,0)))</f>
        <v>0</v>
      </c>
      <c r="R7">
        <f>'Total Fuel Prices'!R43*(1-INDEX(Tax_share,MATCH('Total Fuel Prices'!$A$36,tax_fuel_labels,0),MATCH(R$1,'Tax_Share of Price'!$B$1:$AI$1,0)))</f>
        <v>0</v>
      </c>
      <c r="S7">
        <f>'Total Fuel Prices'!S43*(1-INDEX(Tax_share,MATCH('Total Fuel Prices'!$A$36,tax_fuel_labels,0),MATCH(S$1,'Tax_Share of Price'!$B$1:$AI$1,0)))</f>
        <v>0</v>
      </c>
      <c r="T7">
        <f>'Total Fuel Prices'!T43*(1-INDEX(Tax_share,MATCH('Total Fuel Prices'!$A$36,tax_fuel_labels,0),MATCH(T$1,'Tax_Share of Price'!$B$1:$AI$1,0)))</f>
        <v>0</v>
      </c>
      <c r="U7">
        <f>'Total Fuel Prices'!U43*(1-INDEX(Tax_share,MATCH('Total Fuel Prices'!$A$36,tax_fuel_labels,0),MATCH(U$1,'Tax_Share of Price'!$B$1:$AI$1,0)))</f>
        <v>0</v>
      </c>
      <c r="V7">
        <f>'Total Fuel Prices'!V43*(1-INDEX(Tax_share,MATCH('Total Fuel Prices'!$A$36,tax_fuel_labels,0),MATCH(V$1,'Tax_Share of Price'!$B$1:$AI$1,0)))</f>
        <v>0</v>
      </c>
      <c r="W7">
        <f>'Total Fuel Prices'!W43*(1-INDEX(Tax_share,MATCH('Total Fuel Prices'!$A$36,tax_fuel_labels,0),MATCH(W$1,'Tax_Share of Price'!$B$1:$AI$1,0)))</f>
        <v>0</v>
      </c>
      <c r="X7">
        <f>'Total Fuel Prices'!X43*(1-INDEX(Tax_share,MATCH('Total Fuel Prices'!$A$36,tax_fuel_labels,0),MATCH(X$1,'Tax_Share of Price'!$B$1:$AI$1,0)))</f>
        <v>0</v>
      </c>
      <c r="Y7">
        <f>'Total Fuel Prices'!Y43*(1-INDEX(Tax_share,MATCH('Total Fuel Prices'!$A$36,tax_fuel_labels,0),MATCH(Y$1,'Tax_Share of Price'!$B$1:$AI$1,0)))</f>
        <v>0</v>
      </c>
      <c r="Z7">
        <f>'Total Fuel Prices'!Z43*(1-INDEX(Tax_share,MATCH('Total Fuel Prices'!$A$36,tax_fuel_labels,0),MATCH(Z$1,'Tax_Share of Price'!$B$1:$AI$1,0)))</f>
        <v>0</v>
      </c>
      <c r="AA7">
        <f>'Total Fuel Prices'!AA43*(1-INDEX(Tax_share,MATCH('Total Fuel Prices'!$A$36,tax_fuel_labels,0),MATCH(AA$1,'Tax_Share of Price'!$B$1:$AI$1,0)))</f>
        <v>0</v>
      </c>
      <c r="AB7">
        <f>'Total Fuel Prices'!AB43*(1-INDEX(Tax_share,MATCH('Total Fuel Prices'!$A$36,tax_fuel_labels,0),MATCH(AB$1,'Tax_Share of Price'!$B$1:$AI$1,0)))</f>
        <v>0</v>
      </c>
      <c r="AC7">
        <f>'Total Fuel Prices'!AC43*(1-INDEX(Tax_share,MATCH('Total Fuel Prices'!$A$36,tax_fuel_labels,0),MATCH(AC$1,'Tax_Share of Price'!$B$1:$AI$1,0)))</f>
        <v>0</v>
      </c>
      <c r="AD7">
        <f>'Total Fuel Prices'!AD43*(1-INDEX(Tax_share,MATCH('Total Fuel Prices'!$A$36,tax_fuel_labels,0),MATCH(AD$1,'Tax_Share of Price'!$B$1:$AI$1,0)))</f>
        <v>0</v>
      </c>
      <c r="AE7">
        <f>'Total Fuel Prices'!AE43*(1-INDEX(Tax_share,MATCH('Total Fuel Prices'!$A$36,tax_fuel_labels,0),MATCH(AE$1,'Tax_Share of Price'!$B$1:$AI$1,0)))</f>
        <v>0</v>
      </c>
      <c r="AF7">
        <f t="shared" si="1"/>
        <v>0</v>
      </c>
      <c r="AG7">
        <f t="shared" si="0"/>
        <v>0</v>
      </c>
      <c r="AH7">
        <f t="shared" si="0"/>
        <v>0</v>
      </c>
      <c r="AI7">
        <f t="shared" si="0"/>
        <v>0</v>
      </c>
      <c r="AJ7">
        <f t="shared" si="0"/>
        <v>0</v>
      </c>
      <c r="AK7">
        <f t="shared" si="0"/>
        <v>0</v>
      </c>
      <c r="AL7">
        <f t="shared" si="0"/>
        <v>0</v>
      </c>
      <c r="AM7">
        <f t="shared" si="0"/>
        <v>0</v>
      </c>
      <c r="AN7">
        <f t="shared" si="0"/>
        <v>0</v>
      </c>
      <c r="AO7">
        <f t="shared" si="0"/>
        <v>0</v>
      </c>
      <c r="AP7">
        <f t="shared" si="0"/>
        <v>0</v>
      </c>
      <c r="AQ7">
        <f t="shared" si="0"/>
        <v>0</v>
      </c>
      <c r="AR7">
        <f t="shared" si="0"/>
        <v>0</v>
      </c>
      <c r="AS7">
        <f t="shared" si="0"/>
        <v>0</v>
      </c>
      <c r="AT7">
        <f t="shared" si="0"/>
        <v>0</v>
      </c>
      <c r="AU7">
        <f t="shared" si="0"/>
        <v>0</v>
      </c>
      <c r="AV7">
        <f t="shared" si="0"/>
        <v>0</v>
      </c>
      <c r="AW7">
        <f t="shared" si="0"/>
        <v>0</v>
      </c>
      <c r="AX7">
        <f t="shared" si="0"/>
        <v>0</v>
      </c>
      <c r="AY7">
        <f t="shared" si="0"/>
        <v>0</v>
      </c>
      <c r="AZ7">
        <f t="shared" si="0"/>
        <v>0</v>
      </c>
      <c r="BA7">
        <f t="shared" si="0"/>
        <v>0</v>
      </c>
      <c r="BB7">
        <f t="shared" si="0"/>
        <v>0</v>
      </c>
      <c r="BC7">
        <f t="shared" si="0"/>
        <v>0</v>
      </c>
      <c r="BD7">
        <f t="shared" si="0"/>
        <v>0</v>
      </c>
      <c r="BE7">
        <f t="shared" si="0"/>
        <v>0</v>
      </c>
      <c r="BF7">
        <f t="shared" ref="AG7:CC9" si="2">$AE7</f>
        <v>0</v>
      </c>
      <c r="BG7">
        <f t="shared" si="2"/>
        <v>0</v>
      </c>
      <c r="BH7">
        <f t="shared" si="2"/>
        <v>0</v>
      </c>
      <c r="BI7">
        <f t="shared" si="2"/>
        <v>0</v>
      </c>
      <c r="BJ7">
        <f t="shared" si="2"/>
        <v>0</v>
      </c>
      <c r="BK7">
        <f t="shared" si="2"/>
        <v>0</v>
      </c>
      <c r="BL7">
        <f t="shared" si="2"/>
        <v>0</v>
      </c>
      <c r="BM7">
        <f t="shared" si="2"/>
        <v>0</v>
      </c>
      <c r="BN7">
        <f t="shared" si="2"/>
        <v>0</v>
      </c>
      <c r="BO7">
        <f t="shared" si="2"/>
        <v>0</v>
      </c>
      <c r="BP7">
        <f t="shared" si="2"/>
        <v>0</v>
      </c>
      <c r="BQ7">
        <f t="shared" si="2"/>
        <v>0</v>
      </c>
      <c r="BR7">
        <f t="shared" si="2"/>
        <v>0</v>
      </c>
      <c r="BS7">
        <f t="shared" si="2"/>
        <v>0</v>
      </c>
      <c r="BT7">
        <f t="shared" si="2"/>
        <v>0</v>
      </c>
      <c r="BU7">
        <f t="shared" si="2"/>
        <v>0</v>
      </c>
      <c r="BV7">
        <f t="shared" si="2"/>
        <v>0</v>
      </c>
      <c r="BW7">
        <f t="shared" si="2"/>
        <v>0</v>
      </c>
      <c r="BX7">
        <f t="shared" si="2"/>
        <v>0</v>
      </c>
      <c r="BY7">
        <f t="shared" si="2"/>
        <v>0</v>
      </c>
      <c r="BZ7">
        <f t="shared" si="2"/>
        <v>0</v>
      </c>
      <c r="CA7">
        <f t="shared" si="2"/>
        <v>0</v>
      </c>
      <c r="CB7">
        <f t="shared" si="2"/>
        <v>0</v>
      </c>
      <c r="CC7">
        <f t="shared" si="2"/>
        <v>0</v>
      </c>
    </row>
    <row r="8" spans="1:81">
      <c r="A8" s="1" t="s">
        <v>1427</v>
      </c>
      <c r="B8">
        <f>'Total Fuel Prices'!B44*(1-INDEX(Tax_share,MATCH('Total Fuel Prices'!$A$36,tax_fuel_labels,0),MATCH(B$1,'Tax_Share of Price'!$B$1:$AI$1,0)))</f>
        <v>0</v>
      </c>
      <c r="C8">
        <f>'Total Fuel Prices'!C44*(1-INDEX(Tax_share,MATCH('Total Fuel Prices'!$A$36,tax_fuel_labels,0),MATCH(C$1,'Tax_Share of Price'!$B$1:$AI$1,0)))</f>
        <v>0</v>
      </c>
      <c r="D8">
        <f>'Total Fuel Prices'!D44*(1-INDEX(Tax_share,MATCH('Total Fuel Prices'!$A$36,tax_fuel_labels,0),MATCH(D$1,'Tax_Share of Price'!$B$1:$AI$1,0)))</f>
        <v>0</v>
      </c>
      <c r="E8">
        <f>'Total Fuel Prices'!E44*(1-INDEX(Tax_share,MATCH('Total Fuel Prices'!$A$36,tax_fuel_labels,0),MATCH(E$1,'Tax_Share of Price'!$B$1:$AI$1,0)))</f>
        <v>0</v>
      </c>
      <c r="F8">
        <f>'Total Fuel Prices'!F44*(1-INDEX(Tax_share,MATCH('Total Fuel Prices'!$A$36,tax_fuel_labels,0),MATCH(F$1,'Tax_Share of Price'!$B$1:$AI$1,0)))</f>
        <v>0</v>
      </c>
      <c r="G8">
        <f>'Total Fuel Prices'!G44*(1-INDEX(Tax_share,MATCH('Total Fuel Prices'!$A$36,tax_fuel_labels,0),MATCH(G$1,'Tax_Share of Price'!$B$1:$AI$1,0)))</f>
        <v>0</v>
      </c>
      <c r="H8">
        <f>'Total Fuel Prices'!H44*(1-INDEX(Tax_share,MATCH('Total Fuel Prices'!$A$36,tax_fuel_labels,0),MATCH(H$1,'Tax_Share of Price'!$B$1:$AI$1,0)))</f>
        <v>0</v>
      </c>
      <c r="I8">
        <f>'Total Fuel Prices'!I44*(1-INDEX(Tax_share,MATCH('Total Fuel Prices'!$A$36,tax_fuel_labels,0),MATCH(I$1,'Tax_Share of Price'!$B$1:$AI$1,0)))</f>
        <v>0</v>
      </c>
      <c r="J8">
        <f>'Total Fuel Prices'!J44*(1-INDEX(Tax_share,MATCH('Total Fuel Prices'!$A$36,tax_fuel_labels,0),MATCH(J$1,'Tax_Share of Price'!$B$1:$AI$1,0)))</f>
        <v>0</v>
      </c>
      <c r="K8">
        <f>'Total Fuel Prices'!K44*(1-INDEX(Tax_share,MATCH('Total Fuel Prices'!$A$36,tax_fuel_labels,0),MATCH(K$1,'Tax_Share of Price'!$B$1:$AI$1,0)))</f>
        <v>0</v>
      </c>
      <c r="L8">
        <f>'Total Fuel Prices'!L44*(1-INDEX(Tax_share,MATCH('Total Fuel Prices'!$A$36,tax_fuel_labels,0),MATCH(L$1,'Tax_Share of Price'!$B$1:$AI$1,0)))</f>
        <v>0</v>
      </c>
      <c r="M8">
        <f>'Total Fuel Prices'!M44*(1-INDEX(Tax_share,MATCH('Total Fuel Prices'!$A$36,tax_fuel_labels,0),MATCH(M$1,'Tax_Share of Price'!$B$1:$AI$1,0)))</f>
        <v>0</v>
      </c>
      <c r="N8">
        <f>'Total Fuel Prices'!N44*(1-INDEX(Tax_share,MATCH('Total Fuel Prices'!$A$36,tax_fuel_labels,0),MATCH(N$1,'Tax_Share of Price'!$B$1:$AI$1,0)))</f>
        <v>0</v>
      </c>
      <c r="O8">
        <f>'Total Fuel Prices'!O44*(1-INDEX(Tax_share,MATCH('Total Fuel Prices'!$A$36,tax_fuel_labels,0),MATCH(O$1,'Tax_Share of Price'!$B$1:$AI$1,0)))</f>
        <v>0</v>
      </c>
      <c r="P8">
        <f>'Total Fuel Prices'!P44*(1-INDEX(Tax_share,MATCH('Total Fuel Prices'!$A$36,tax_fuel_labels,0),MATCH(P$1,'Tax_Share of Price'!$B$1:$AI$1,0)))</f>
        <v>0</v>
      </c>
      <c r="Q8">
        <f>'Total Fuel Prices'!Q44*(1-INDEX(Tax_share,MATCH('Total Fuel Prices'!$A$36,tax_fuel_labels,0),MATCH(Q$1,'Tax_Share of Price'!$B$1:$AI$1,0)))</f>
        <v>0</v>
      </c>
      <c r="R8">
        <f>'Total Fuel Prices'!R44*(1-INDEX(Tax_share,MATCH('Total Fuel Prices'!$A$36,tax_fuel_labels,0),MATCH(R$1,'Tax_Share of Price'!$B$1:$AI$1,0)))</f>
        <v>0</v>
      </c>
      <c r="S8">
        <f>'Total Fuel Prices'!S44*(1-INDEX(Tax_share,MATCH('Total Fuel Prices'!$A$36,tax_fuel_labels,0),MATCH(S$1,'Tax_Share of Price'!$B$1:$AI$1,0)))</f>
        <v>0</v>
      </c>
      <c r="T8">
        <f>'Total Fuel Prices'!T44*(1-INDEX(Tax_share,MATCH('Total Fuel Prices'!$A$36,tax_fuel_labels,0),MATCH(T$1,'Tax_Share of Price'!$B$1:$AI$1,0)))</f>
        <v>0</v>
      </c>
      <c r="U8">
        <f>'Total Fuel Prices'!U44*(1-INDEX(Tax_share,MATCH('Total Fuel Prices'!$A$36,tax_fuel_labels,0),MATCH(U$1,'Tax_Share of Price'!$B$1:$AI$1,0)))</f>
        <v>0</v>
      </c>
      <c r="V8">
        <f>'Total Fuel Prices'!V44*(1-INDEX(Tax_share,MATCH('Total Fuel Prices'!$A$36,tax_fuel_labels,0),MATCH(V$1,'Tax_Share of Price'!$B$1:$AI$1,0)))</f>
        <v>0</v>
      </c>
      <c r="W8">
        <f>'Total Fuel Prices'!W44*(1-INDEX(Tax_share,MATCH('Total Fuel Prices'!$A$36,tax_fuel_labels,0),MATCH(W$1,'Tax_Share of Price'!$B$1:$AI$1,0)))</f>
        <v>0</v>
      </c>
      <c r="X8">
        <f>'Total Fuel Prices'!X44*(1-INDEX(Tax_share,MATCH('Total Fuel Prices'!$A$36,tax_fuel_labels,0),MATCH(X$1,'Tax_Share of Price'!$B$1:$AI$1,0)))</f>
        <v>0</v>
      </c>
      <c r="Y8">
        <f>'Total Fuel Prices'!Y44*(1-INDEX(Tax_share,MATCH('Total Fuel Prices'!$A$36,tax_fuel_labels,0),MATCH(Y$1,'Tax_Share of Price'!$B$1:$AI$1,0)))</f>
        <v>0</v>
      </c>
      <c r="Z8">
        <f>'Total Fuel Prices'!Z44*(1-INDEX(Tax_share,MATCH('Total Fuel Prices'!$A$36,tax_fuel_labels,0),MATCH(Z$1,'Tax_Share of Price'!$B$1:$AI$1,0)))</f>
        <v>0</v>
      </c>
      <c r="AA8">
        <f>'Total Fuel Prices'!AA44*(1-INDEX(Tax_share,MATCH('Total Fuel Prices'!$A$36,tax_fuel_labels,0),MATCH(AA$1,'Tax_Share of Price'!$B$1:$AI$1,0)))</f>
        <v>0</v>
      </c>
      <c r="AB8">
        <f>'Total Fuel Prices'!AB44*(1-INDEX(Tax_share,MATCH('Total Fuel Prices'!$A$36,tax_fuel_labels,0),MATCH(AB$1,'Tax_Share of Price'!$B$1:$AI$1,0)))</f>
        <v>0</v>
      </c>
      <c r="AC8">
        <f>'Total Fuel Prices'!AC44*(1-INDEX(Tax_share,MATCH('Total Fuel Prices'!$A$36,tax_fuel_labels,0),MATCH(AC$1,'Tax_Share of Price'!$B$1:$AI$1,0)))</f>
        <v>0</v>
      </c>
      <c r="AD8">
        <f>'Total Fuel Prices'!AD44*(1-INDEX(Tax_share,MATCH('Total Fuel Prices'!$A$36,tax_fuel_labels,0),MATCH(AD$1,'Tax_Share of Price'!$B$1:$AI$1,0)))</f>
        <v>0</v>
      </c>
      <c r="AE8">
        <f>'Total Fuel Prices'!AE44*(1-INDEX(Tax_share,MATCH('Total Fuel Prices'!$A$36,tax_fuel_labels,0),MATCH(AE$1,'Tax_Share of Price'!$B$1:$AI$1,0)))</f>
        <v>0</v>
      </c>
      <c r="AF8">
        <f t="shared" si="1"/>
        <v>0</v>
      </c>
      <c r="AG8">
        <f t="shared" si="2"/>
        <v>0</v>
      </c>
      <c r="AH8">
        <f t="shared" si="2"/>
        <v>0</v>
      </c>
      <c r="AI8">
        <f t="shared" si="2"/>
        <v>0</v>
      </c>
      <c r="AJ8">
        <f t="shared" si="2"/>
        <v>0</v>
      </c>
      <c r="AK8">
        <f t="shared" si="2"/>
        <v>0</v>
      </c>
      <c r="AL8">
        <f t="shared" si="2"/>
        <v>0</v>
      </c>
      <c r="AM8">
        <f t="shared" si="2"/>
        <v>0</v>
      </c>
      <c r="AN8">
        <f t="shared" si="2"/>
        <v>0</v>
      </c>
      <c r="AO8">
        <f t="shared" si="2"/>
        <v>0</v>
      </c>
      <c r="AP8">
        <f t="shared" si="2"/>
        <v>0</v>
      </c>
      <c r="AQ8">
        <f t="shared" si="2"/>
        <v>0</v>
      </c>
      <c r="AR8">
        <f t="shared" si="2"/>
        <v>0</v>
      </c>
      <c r="AS8">
        <f t="shared" si="2"/>
        <v>0</v>
      </c>
      <c r="AT8">
        <f t="shared" si="2"/>
        <v>0</v>
      </c>
      <c r="AU8">
        <f t="shared" si="2"/>
        <v>0</v>
      </c>
      <c r="AV8">
        <f t="shared" si="2"/>
        <v>0</v>
      </c>
      <c r="AW8">
        <f t="shared" si="2"/>
        <v>0</v>
      </c>
      <c r="AX8">
        <f t="shared" si="2"/>
        <v>0</v>
      </c>
      <c r="AY8">
        <f t="shared" si="2"/>
        <v>0</v>
      </c>
      <c r="AZ8">
        <f t="shared" si="2"/>
        <v>0</v>
      </c>
      <c r="BA8">
        <f t="shared" si="2"/>
        <v>0</v>
      </c>
      <c r="BB8">
        <f t="shared" si="2"/>
        <v>0</v>
      </c>
      <c r="BC8">
        <f t="shared" si="2"/>
        <v>0</v>
      </c>
      <c r="BD8">
        <f t="shared" si="2"/>
        <v>0</v>
      </c>
      <c r="BE8">
        <f t="shared" si="2"/>
        <v>0</v>
      </c>
      <c r="BF8">
        <f t="shared" si="2"/>
        <v>0</v>
      </c>
      <c r="BG8">
        <f t="shared" si="2"/>
        <v>0</v>
      </c>
      <c r="BH8">
        <f t="shared" si="2"/>
        <v>0</v>
      </c>
      <c r="BI8">
        <f t="shared" si="2"/>
        <v>0</v>
      </c>
      <c r="BJ8">
        <f t="shared" si="2"/>
        <v>0</v>
      </c>
      <c r="BK8">
        <f t="shared" si="2"/>
        <v>0</v>
      </c>
      <c r="BL8">
        <f t="shared" si="2"/>
        <v>0</v>
      </c>
      <c r="BM8">
        <f t="shared" si="2"/>
        <v>0</v>
      </c>
      <c r="BN8">
        <f t="shared" si="2"/>
        <v>0</v>
      </c>
      <c r="BO8">
        <f t="shared" si="2"/>
        <v>0</v>
      </c>
      <c r="BP8">
        <f t="shared" si="2"/>
        <v>0</v>
      </c>
      <c r="BQ8">
        <f t="shared" si="2"/>
        <v>0</v>
      </c>
      <c r="BR8">
        <f t="shared" si="2"/>
        <v>0</v>
      </c>
      <c r="BS8">
        <f t="shared" si="2"/>
        <v>0</v>
      </c>
      <c r="BT8">
        <f t="shared" si="2"/>
        <v>0</v>
      </c>
      <c r="BU8">
        <f t="shared" si="2"/>
        <v>0</v>
      </c>
      <c r="BV8">
        <f t="shared" si="2"/>
        <v>0</v>
      </c>
      <c r="BW8">
        <f t="shared" si="2"/>
        <v>0</v>
      </c>
      <c r="BX8">
        <f t="shared" si="2"/>
        <v>0</v>
      </c>
      <c r="BY8">
        <f t="shared" si="2"/>
        <v>0</v>
      </c>
      <c r="BZ8">
        <f t="shared" si="2"/>
        <v>0</v>
      </c>
      <c r="CA8">
        <f t="shared" si="2"/>
        <v>0</v>
      </c>
      <c r="CB8">
        <f t="shared" si="2"/>
        <v>0</v>
      </c>
      <c r="CC8">
        <f t="shared" si="2"/>
        <v>0</v>
      </c>
    </row>
    <row r="9" spans="1:81">
      <c r="A9" s="1" t="s">
        <v>1428</v>
      </c>
      <c r="B9">
        <f>'Total Fuel Prices'!B45*(1-INDEX(Tax_share,MATCH('Total Fuel Prices'!$A$36,tax_fuel_labels,0),MATCH(B$1,'Tax_Share of Price'!$B$1:$AI$1,0)))</f>
        <v>0</v>
      </c>
      <c r="C9">
        <f>'Total Fuel Prices'!C45*(1-INDEX(Tax_share,MATCH('Total Fuel Prices'!$A$36,tax_fuel_labels,0),MATCH(C$1,'Tax_Share of Price'!$B$1:$AI$1,0)))</f>
        <v>0</v>
      </c>
      <c r="D9">
        <f>'Total Fuel Prices'!D45*(1-INDEX(Tax_share,MATCH('Total Fuel Prices'!$A$36,tax_fuel_labels,0),MATCH(D$1,'Tax_Share of Price'!$B$1:$AI$1,0)))</f>
        <v>0</v>
      </c>
      <c r="E9">
        <f>'Total Fuel Prices'!E45*(1-INDEX(Tax_share,MATCH('Total Fuel Prices'!$A$36,tax_fuel_labels,0),MATCH(E$1,'Tax_Share of Price'!$B$1:$AI$1,0)))</f>
        <v>0</v>
      </c>
      <c r="F9">
        <f>'Total Fuel Prices'!F45*(1-INDEX(Tax_share,MATCH('Total Fuel Prices'!$A$36,tax_fuel_labels,0),MATCH(F$1,'Tax_Share of Price'!$B$1:$AI$1,0)))</f>
        <v>0</v>
      </c>
      <c r="G9">
        <f>'Total Fuel Prices'!G45*(1-INDEX(Tax_share,MATCH('Total Fuel Prices'!$A$36,tax_fuel_labels,0),MATCH(G$1,'Tax_Share of Price'!$B$1:$AI$1,0)))</f>
        <v>0</v>
      </c>
      <c r="H9">
        <f>'Total Fuel Prices'!H45*(1-INDEX(Tax_share,MATCH('Total Fuel Prices'!$A$36,tax_fuel_labels,0),MATCH(H$1,'Tax_Share of Price'!$B$1:$AI$1,0)))</f>
        <v>0</v>
      </c>
      <c r="I9">
        <f>'Total Fuel Prices'!I45*(1-INDEX(Tax_share,MATCH('Total Fuel Prices'!$A$36,tax_fuel_labels,0),MATCH(I$1,'Tax_Share of Price'!$B$1:$AI$1,0)))</f>
        <v>0</v>
      </c>
      <c r="J9">
        <f>'Total Fuel Prices'!J45*(1-INDEX(Tax_share,MATCH('Total Fuel Prices'!$A$36,tax_fuel_labels,0),MATCH(J$1,'Tax_Share of Price'!$B$1:$AI$1,0)))</f>
        <v>0</v>
      </c>
      <c r="K9">
        <f>'Total Fuel Prices'!K45*(1-INDEX(Tax_share,MATCH('Total Fuel Prices'!$A$36,tax_fuel_labels,0),MATCH(K$1,'Tax_Share of Price'!$B$1:$AI$1,0)))</f>
        <v>0</v>
      </c>
      <c r="L9">
        <f>'Total Fuel Prices'!L45*(1-INDEX(Tax_share,MATCH('Total Fuel Prices'!$A$36,tax_fuel_labels,0),MATCH(L$1,'Tax_Share of Price'!$B$1:$AI$1,0)))</f>
        <v>0</v>
      </c>
      <c r="M9">
        <f>'Total Fuel Prices'!M45*(1-INDEX(Tax_share,MATCH('Total Fuel Prices'!$A$36,tax_fuel_labels,0),MATCH(M$1,'Tax_Share of Price'!$B$1:$AI$1,0)))</f>
        <v>0</v>
      </c>
      <c r="N9">
        <f>'Total Fuel Prices'!N45*(1-INDEX(Tax_share,MATCH('Total Fuel Prices'!$A$36,tax_fuel_labels,0),MATCH(N$1,'Tax_Share of Price'!$B$1:$AI$1,0)))</f>
        <v>0</v>
      </c>
      <c r="O9">
        <f>'Total Fuel Prices'!O45*(1-INDEX(Tax_share,MATCH('Total Fuel Prices'!$A$36,tax_fuel_labels,0),MATCH(O$1,'Tax_Share of Price'!$B$1:$AI$1,0)))</f>
        <v>0</v>
      </c>
      <c r="P9">
        <f>'Total Fuel Prices'!P45*(1-INDEX(Tax_share,MATCH('Total Fuel Prices'!$A$36,tax_fuel_labels,0),MATCH(P$1,'Tax_Share of Price'!$B$1:$AI$1,0)))</f>
        <v>0</v>
      </c>
      <c r="Q9">
        <f>'Total Fuel Prices'!Q45*(1-INDEX(Tax_share,MATCH('Total Fuel Prices'!$A$36,tax_fuel_labels,0),MATCH(Q$1,'Tax_Share of Price'!$B$1:$AI$1,0)))</f>
        <v>0</v>
      </c>
      <c r="R9">
        <f>'Total Fuel Prices'!R45*(1-INDEX(Tax_share,MATCH('Total Fuel Prices'!$A$36,tax_fuel_labels,0),MATCH(R$1,'Tax_Share of Price'!$B$1:$AI$1,0)))</f>
        <v>0</v>
      </c>
      <c r="S9">
        <f>'Total Fuel Prices'!S45*(1-INDEX(Tax_share,MATCH('Total Fuel Prices'!$A$36,tax_fuel_labels,0),MATCH(S$1,'Tax_Share of Price'!$B$1:$AI$1,0)))</f>
        <v>0</v>
      </c>
      <c r="T9">
        <f>'Total Fuel Prices'!T45*(1-INDEX(Tax_share,MATCH('Total Fuel Prices'!$A$36,tax_fuel_labels,0),MATCH(T$1,'Tax_Share of Price'!$B$1:$AI$1,0)))</f>
        <v>0</v>
      </c>
      <c r="U9">
        <f>'Total Fuel Prices'!U45*(1-INDEX(Tax_share,MATCH('Total Fuel Prices'!$A$36,tax_fuel_labels,0),MATCH(U$1,'Tax_Share of Price'!$B$1:$AI$1,0)))</f>
        <v>0</v>
      </c>
      <c r="V9">
        <f>'Total Fuel Prices'!V45*(1-INDEX(Tax_share,MATCH('Total Fuel Prices'!$A$36,tax_fuel_labels,0),MATCH(V$1,'Tax_Share of Price'!$B$1:$AI$1,0)))</f>
        <v>0</v>
      </c>
      <c r="W9">
        <f>'Total Fuel Prices'!W45*(1-INDEX(Tax_share,MATCH('Total Fuel Prices'!$A$36,tax_fuel_labels,0),MATCH(W$1,'Tax_Share of Price'!$B$1:$AI$1,0)))</f>
        <v>0</v>
      </c>
      <c r="X9">
        <f>'Total Fuel Prices'!X45*(1-INDEX(Tax_share,MATCH('Total Fuel Prices'!$A$36,tax_fuel_labels,0),MATCH(X$1,'Tax_Share of Price'!$B$1:$AI$1,0)))</f>
        <v>0</v>
      </c>
      <c r="Y9">
        <f>'Total Fuel Prices'!Y45*(1-INDEX(Tax_share,MATCH('Total Fuel Prices'!$A$36,tax_fuel_labels,0),MATCH(Y$1,'Tax_Share of Price'!$B$1:$AI$1,0)))</f>
        <v>0</v>
      </c>
      <c r="Z9">
        <f>'Total Fuel Prices'!Z45*(1-INDEX(Tax_share,MATCH('Total Fuel Prices'!$A$36,tax_fuel_labels,0),MATCH(Z$1,'Tax_Share of Price'!$B$1:$AI$1,0)))</f>
        <v>0</v>
      </c>
      <c r="AA9">
        <f>'Total Fuel Prices'!AA45*(1-INDEX(Tax_share,MATCH('Total Fuel Prices'!$A$36,tax_fuel_labels,0),MATCH(AA$1,'Tax_Share of Price'!$B$1:$AI$1,0)))</f>
        <v>0</v>
      </c>
      <c r="AB9">
        <f>'Total Fuel Prices'!AB45*(1-INDEX(Tax_share,MATCH('Total Fuel Prices'!$A$36,tax_fuel_labels,0),MATCH(AB$1,'Tax_Share of Price'!$B$1:$AI$1,0)))</f>
        <v>0</v>
      </c>
      <c r="AC9">
        <f>'Total Fuel Prices'!AC45*(1-INDEX(Tax_share,MATCH('Total Fuel Prices'!$A$36,tax_fuel_labels,0),MATCH(AC$1,'Tax_Share of Price'!$B$1:$AI$1,0)))</f>
        <v>0</v>
      </c>
      <c r="AD9">
        <f>'Total Fuel Prices'!AD45*(1-INDEX(Tax_share,MATCH('Total Fuel Prices'!$A$36,tax_fuel_labels,0),MATCH(AD$1,'Tax_Share of Price'!$B$1:$AI$1,0)))</f>
        <v>0</v>
      </c>
      <c r="AE9">
        <f>'Total Fuel Prices'!AE45*(1-INDEX(Tax_share,MATCH('Total Fuel Prices'!$A$36,tax_fuel_labels,0),MATCH(AE$1,'Tax_Share of Price'!$B$1:$AI$1,0)))</f>
        <v>0</v>
      </c>
      <c r="AF9">
        <f t="shared" si="1"/>
        <v>0</v>
      </c>
      <c r="AG9">
        <f t="shared" si="2"/>
        <v>0</v>
      </c>
      <c r="AH9">
        <f t="shared" si="2"/>
        <v>0</v>
      </c>
      <c r="AI9">
        <f t="shared" si="2"/>
        <v>0</v>
      </c>
      <c r="AJ9">
        <f t="shared" si="2"/>
        <v>0</v>
      </c>
      <c r="AK9">
        <f t="shared" si="2"/>
        <v>0</v>
      </c>
      <c r="AL9">
        <f t="shared" si="2"/>
        <v>0</v>
      </c>
      <c r="AM9">
        <f t="shared" si="2"/>
        <v>0</v>
      </c>
      <c r="AN9">
        <f t="shared" si="2"/>
        <v>0</v>
      </c>
      <c r="AO9">
        <f t="shared" si="2"/>
        <v>0</v>
      </c>
      <c r="AP9">
        <f t="shared" si="2"/>
        <v>0</v>
      </c>
      <c r="AQ9">
        <f t="shared" si="2"/>
        <v>0</v>
      </c>
      <c r="AR9">
        <f t="shared" si="2"/>
        <v>0</v>
      </c>
      <c r="AS9">
        <f t="shared" si="2"/>
        <v>0</v>
      </c>
      <c r="AT9">
        <f t="shared" si="2"/>
        <v>0</v>
      </c>
      <c r="AU9">
        <f t="shared" si="2"/>
        <v>0</v>
      </c>
      <c r="AV9">
        <f t="shared" si="2"/>
        <v>0</v>
      </c>
      <c r="AW9">
        <f t="shared" si="2"/>
        <v>0</v>
      </c>
      <c r="AX9">
        <f t="shared" si="2"/>
        <v>0</v>
      </c>
      <c r="AY9">
        <f t="shared" si="2"/>
        <v>0</v>
      </c>
      <c r="AZ9">
        <f t="shared" si="2"/>
        <v>0</v>
      </c>
      <c r="BA9">
        <f t="shared" si="2"/>
        <v>0</v>
      </c>
      <c r="BB9">
        <f t="shared" si="2"/>
        <v>0</v>
      </c>
      <c r="BC9">
        <f t="shared" si="2"/>
        <v>0</v>
      </c>
      <c r="BD9">
        <f t="shared" si="2"/>
        <v>0</v>
      </c>
      <c r="BE9">
        <f t="shared" si="2"/>
        <v>0</v>
      </c>
      <c r="BF9">
        <f t="shared" si="2"/>
        <v>0</v>
      </c>
      <c r="BG9">
        <f t="shared" si="2"/>
        <v>0</v>
      </c>
      <c r="BH9">
        <f t="shared" si="2"/>
        <v>0</v>
      </c>
      <c r="BI9">
        <f t="shared" si="2"/>
        <v>0</v>
      </c>
      <c r="BJ9">
        <f t="shared" si="2"/>
        <v>0</v>
      </c>
      <c r="BK9">
        <f t="shared" si="2"/>
        <v>0</v>
      </c>
      <c r="BL9">
        <f t="shared" si="2"/>
        <v>0</v>
      </c>
      <c r="BM9">
        <f t="shared" si="2"/>
        <v>0</v>
      </c>
      <c r="BN9">
        <f t="shared" si="2"/>
        <v>0</v>
      </c>
      <c r="BO9">
        <f t="shared" si="2"/>
        <v>0</v>
      </c>
      <c r="BP9">
        <f t="shared" si="2"/>
        <v>0</v>
      </c>
      <c r="BQ9">
        <f t="shared" si="2"/>
        <v>0</v>
      </c>
      <c r="BR9">
        <f t="shared" si="2"/>
        <v>0</v>
      </c>
      <c r="BS9">
        <f t="shared" si="2"/>
        <v>0</v>
      </c>
      <c r="BT9">
        <f t="shared" si="2"/>
        <v>0</v>
      </c>
      <c r="BU9">
        <f t="shared" si="2"/>
        <v>0</v>
      </c>
      <c r="BV9">
        <f t="shared" si="2"/>
        <v>0</v>
      </c>
      <c r="BW9">
        <f t="shared" si="2"/>
        <v>0</v>
      </c>
      <c r="BX9">
        <f t="shared" si="2"/>
        <v>0</v>
      </c>
      <c r="BY9">
        <f t="shared" si="2"/>
        <v>0</v>
      </c>
      <c r="BZ9">
        <f t="shared" si="2"/>
        <v>0</v>
      </c>
      <c r="CA9">
        <f t="shared" si="2"/>
        <v>0</v>
      </c>
      <c r="CB9">
        <f t="shared" si="2"/>
        <v>0</v>
      </c>
      <c r="CC9">
        <f t="shared" si="2"/>
        <v>0</v>
      </c>
    </row>
  </sheetData>
  <pageMargins left="0.7" right="0.7" top="0.75" bottom="0.75" header="0.3" footer="0.3"/>
  <pageSetup orientation="portrait"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tabColor rgb="FF002060"/>
  </sheetPr>
  <dimension ref="A1:CC9"/>
  <sheetViews>
    <sheetView topLeftCell="AB1" workbookViewId="0">
      <selection activeCell="AF4" sqref="AF4"/>
    </sheetView>
  </sheetViews>
  <sheetFormatPr defaultColWidth="9.140625" defaultRowHeight="15"/>
  <cols>
    <col min="1" max="1" width="41.42578125" customWidth="1"/>
    <col min="2" max="3" width="12.28515625" customWidth="1"/>
    <col min="4" max="27" width="10" customWidth="1"/>
  </cols>
  <sheetData>
    <row r="1" spans="1:81">
      <c r="A1" s="1" t="s">
        <v>1420</v>
      </c>
      <c r="B1" s="1">
        <v>2021</v>
      </c>
      <c r="C1" s="1">
        <v>2022</v>
      </c>
      <c r="D1" s="1">
        <v>2023</v>
      </c>
      <c r="E1" s="1">
        <v>2024</v>
      </c>
      <c r="F1" s="1">
        <v>2025</v>
      </c>
      <c r="G1" s="1">
        <v>2026</v>
      </c>
      <c r="H1" s="1">
        <v>2027</v>
      </c>
      <c r="I1" s="1">
        <v>2028</v>
      </c>
      <c r="J1" s="1">
        <v>2029</v>
      </c>
      <c r="K1" s="1">
        <v>2030</v>
      </c>
      <c r="L1" s="1">
        <v>2031</v>
      </c>
      <c r="M1" s="1">
        <v>2032</v>
      </c>
      <c r="N1" s="1">
        <v>2033</v>
      </c>
      <c r="O1" s="1">
        <v>2034</v>
      </c>
      <c r="P1" s="1">
        <v>2035</v>
      </c>
      <c r="Q1" s="1">
        <v>2036</v>
      </c>
      <c r="R1" s="1">
        <v>2037</v>
      </c>
      <c r="S1" s="1">
        <v>2038</v>
      </c>
      <c r="T1" s="1">
        <v>2039</v>
      </c>
      <c r="U1" s="1">
        <v>2040</v>
      </c>
      <c r="V1" s="1">
        <v>2041</v>
      </c>
      <c r="W1" s="1">
        <v>2042</v>
      </c>
      <c r="X1" s="1">
        <v>2043</v>
      </c>
      <c r="Y1" s="1">
        <v>2044</v>
      </c>
      <c r="Z1" s="1">
        <v>2045</v>
      </c>
      <c r="AA1" s="1">
        <v>2046</v>
      </c>
      <c r="AB1" s="1">
        <v>2047</v>
      </c>
      <c r="AC1" s="1">
        <v>2048</v>
      </c>
      <c r="AD1" s="1">
        <v>2049</v>
      </c>
      <c r="AE1" s="1">
        <v>2050</v>
      </c>
      <c r="AF1" s="1">
        <v>2051</v>
      </c>
      <c r="AG1" s="1">
        <v>2052</v>
      </c>
      <c r="AH1" s="1">
        <v>2053</v>
      </c>
      <c r="AI1" s="1">
        <v>2054</v>
      </c>
      <c r="AJ1" s="1">
        <v>2055</v>
      </c>
      <c r="AK1" s="1">
        <v>2056</v>
      </c>
      <c r="AL1" s="1">
        <v>2057</v>
      </c>
      <c r="AM1" s="1">
        <v>2058</v>
      </c>
      <c r="AN1" s="1">
        <v>2059</v>
      </c>
      <c r="AO1" s="1">
        <v>2060</v>
      </c>
      <c r="AP1" s="1">
        <v>2061</v>
      </c>
      <c r="AQ1" s="1">
        <v>2062</v>
      </c>
      <c r="AR1" s="1">
        <v>2063</v>
      </c>
      <c r="AS1" s="1">
        <v>2064</v>
      </c>
      <c r="AT1" s="1">
        <v>2065</v>
      </c>
      <c r="AU1" s="1">
        <v>2066</v>
      </c>
      <c r="AV1" s="1">
        <v>2067</v>
      </c>
      <c r="AW1" s="1">
        <v>2068</v>
      </c>
      <c r="AX1" s="1">
        <v>2069</v>
      </c>
      <c r="AY1" s="1">
        <v>2070</v>
      </c>
      <c r="AZ1" s="1">
        <v>2071</v>
      </c>
      <c r="BA1" s="1">
        <v>2072</v>
      </c>
      <c r="BB1" s="1">
        <v>2073</v>
      </c>
      <c r="BC1" s="1">
        <v>2074</v>
      </c>
      <c r="BD1" s="1">
        <v>2075</v>
      </c>
      <c r="BE1" s="1">
        <v>2076</v>
      </c>
      <c r="BF1" s="1">
        <v>2077</v>
      </c>
      <c r="BG1" s="1">
        <v>2078</v>
      </c>
      <c r="BH1" s="1">
        <v>2079</v>
      </c>
      <c r="BI1" s="1">
        <v>2080</v>
      </c>
      <c r="BJ1" s="1">
        <v>2081</v>
      </c>
      <c r="BK1" s="1">
        <v>2082</v>
      </c>
      <c r="BL1" s="1">
        <v>2083</v>
      </c>
      <c r="BM1" s="1">
        <v>2084</v>
      </c>
      <c r="BN1" s="1">
        <v>2085</v>
      </c>
      <c r="BO1" s="1">
        <v>2086</v>
      </c>
      <c r="BP1" s="1">
        <v>2087</v>
      </c>
      <c r="BQ1" s="1">
        <v>2088</v>
      </c>
      <c r="BR1" s="1">
        <v>2089</v>
      </c>
      <c r="BS1" s="1">
        <v>2090</v>
      </c>
      <c r="BT1" s="1">
        <v>2091</v>
      </c>
      <c r="BU1" s="1">
        <v>2092</v>
      </c>
      <c r="BV1" s="1">
        <v>2093</v>
      </c>
      <c r="BW1" s="1">
        <v>2094</v>
      </c>
      <c r="BX1" s="1">
        <v>2095</v>
      </c>
      <c r="BY1" s="1">
        <v>2096</v>
      </c>
      <c r="BZ1" s="1">
        <v>2097</v>
      </c>
      <c r="CA1" s="1">
        <v>2098</v>
      </c>
      <c r="CB1" s="1">
        <v>2099</v>
      </c>
      <c r="CC1" s="1">
        <v>2100</v>
      </c>
    </row>
    <row r="2" spans="1:81">
      <c r="A2" s="1" t="s">
        <v>1421</v>
      </c>
      <c r="B2">
        <f>'Total Fuel Prices'!B49*(1-INDEX(Tax_share,MATCH('Total Fuel Prices'!$A$47,tax_fuel_labels,0),MATCH(B$1,'Tax_Share of Price'!$B$1:$AI$1,0)))</f>
        <v>0</v>
      </c>
      <c r="C2">
        <f>'Total Fuel Prices'!C49*(1-INDEX(Tax_share,MATCH('Total Fuel Prices'!$A$47,tax_fuel_labels,0),MATCH(C$1,'Tax_Share of Price'!$B$1:$AI$1,0)))</f>
        <v>0</v>
      </c>
      <c r="D2">
        <f>'Total Fuel Prices'!D49*(1-INDEX(Tax_share,MATCH('Total Fuel Prices'!$A$47,tax_fuel_labels,0),MATCH(D$1,'Tax_Share of Price'!$B$1:$AI$1,0)))</f>
        <v>0</v>
      </c>
      <c r="E2">
        <f>'Total Fuel Prices'!E49*(1-INDEX(Tax_share,MATCH('Total Fuel Prices'!$A$47,tax_fuel_labels,0),MATCH(E$1,'Tax_Share of Price'!$B$1:$AI$1,0)))</f>
        <v>0</v>
      </c>
      <c r="F2">
        <f>'Total Fuel Prices'!F49*(1-INDEX(Tax_share,MATCH('Total Fuel Prices'!$A$47,tax_fuel_labels,0),MATCH(F$1,'Tax_Share of Price'!$B$1:$AI$1,0)))</f>
        <v>0</v>
      </c>
      <c r="G2">
        <f>'Total Fuel Prices'!G49*(1-INDEX(Tax_share,MATCH('Total Fuel Prices'!$A$47,tax_fuel_labels,0),MATCH(G$1,'Tax_Share of Price'!$B$1:$AI$1,0)))</f>
        <v>0</v>
      </c>
      <c r="H2">
        <f>'Total Fuel Prices'!H49*(1-INDEX(Tax_share,MATCH('Total Fuel Prices'!$A$47,tax_fuel_labels,0),MATCH(H$1,'Tax_Share of Price'!$B$1:$AI$1,0)))</f>
        <v>0</v>
      </c>
      <c r="I2">
        <f>'Total Fuel Prices'!I49*(1-INDEX(Tax_share,MATCH('Total Fuel Prices'!$A$47,tax_fuel_labels,0),MATCH(I$1,'Tax_Share of Price'!$B$1:$AI$1,0)))</f>
        <v>0</v>
      </c>
      <c r="J2">
        <f>'Total Fuel Prices'!J49*(1-INDEX(Tax_share,MATCH('Total Fuel Prices'!$A$47,tax_fuel_labels,0),MATCH(J$1,'Tax_Share of Price'!$B$1:$AI$1,0)))</f>
        <v>0</v>
      </c>
      <c r="K2">
        <f>'Total Fuel Prices'!K49*(1-INDEX(Tax_share,MATCH('Total Fuel Prices'!$A$47,tax_fuel_labels,0),MATCH(K$1,'Tax_Share of Price'!$B$1:$AI$1,0)))</f>
        <v>0</v>
      </c>
      <c r="L2">
        <f>'Total Fuel Prices'!L49*(1-INDEX(Tax_share,MATCH('Total Fuel Prices'!$A$47,tax_fuel_labels,0),MATCH(L$1,'Tax_Share of Price'!$B$1:$AI$1,0)))</f>
        <v>0</v>
      </c>
      <c r="M2">
        <f>'Total Fuel Prices'!M49*(1-INDEX(Tax_share,MATCH('Total Fuel Prices'!$A$47,tax_fuel_labels,0),MATCH(M$1,'Tax_Share of Price'!$B$1:$AI$1,0)))</f>
        <v>0</v>
      </c>
      <c r="N2">
        <f>'Total Fuel Prices'!N49*(1-INDEX(Tax_share,MATCH('Total Fuel Prices'!$A$47,tax_fuel_labels,0),MATCH(N$1,'Tax_Share of Price'!$B$1:$AI$1,0)))</f>
        <v>0</v>
      </c>
      <c r="O2">
        <f>'Total Fuel Prices'!O49*(1-INDEX(Tax_share,MATCH('Total Fuel Prices'!$A$47,tax_fuel_labels,0),MATCH(O$1,'Tax_Share of Price'!$B$1:$AI$1,0)))</f>
        <v>0</v>
      </c>
      <c r="P2">
        <f>'Total Fuel Prices'!P49*(1-INDEX(Tax_share,MATCH('Total Fuel Prices'!$A$47,tax_fuel_labels,0),MATCH(P$1,'Tax_Share of Price'!$B$1:$AI$1,0)))</f>
        <v>0</v>
      </c>
      <c r="Q2">
        <f>'Total Fuel Prices'!Q49*(1-INDEX(Tax_share,MATCH('Total Fuel Prices'!$A$47,tax_fuel_labels,0),MATCH(Q$1,'Tax_Share of Price'!$B$1:$AI$1,0)))</f>
        <v>0</v>
      </c>
      <c r="R2">
        <f>'Total Fuel Prices'!R49*(1-INDEX(Tax_share,MATCH('Total Fuel Prices'!$A$47,tax_fuel_labels,0),MATCH(R$1,'Tax_Share of Price'!$B$1:$AI$1,0)))</f>
        <v>0</v>
      </c>
      <c r="S2">
        <f>'Total Fuel Prices'!S49*(1-INDEX(Tax_share,MATCH('Total Fuel Prices'!$A$47,tax_fuel_labels,0),MATCH(S$1,'Tax_Share of Price'!$B$1:$AI$1,0)))</f>
        <v>0</v>
      </c>
      <c r="T2">
        <f>'Total Fuel Prices'!T49*(1-INDEX(Tax_share,MATCH('Total Fuel Prices'!$A$47,tax_fuel_labels,0),MATCH(T$1,'Tax_Share of Price'!$B$1:$AI$1,0)))</f>
        <v>0</v>
      </c>
      <c r="U2">
        <f>'Total Fuel Prices'!U49*(1-INDEX(Tax_share,MATCH('Total Fuel Prices'!$A$47,tax_fuel_labels,0),MATCH(U$1,'Tax_Share of Price'!$B$1:$AI$1,0)))</f>
        <v>0</v>
      </c>
      <c r="V2">
        <f>'Total Fuel Prices'!V49*(1-INDEX(Tax_share,MATCH('Total Fuel Prices'!$A$47,tax_fuel_labels,0),MATCH(V$1,'Tax_Share of Price'!$B$1:$AI$1,0)))</f>
        <v>0</v>
      </c>
      <c r="W2">
        <f>'Total Fuel Prices'!W49*(1-INDEX(Tax_share,MATCH('Total Fuel Prices'!$A$47,tax_fuel_labels,0),MATCH(W$1,'Tax_Share of Price'!$B$1:$AI$1,0)))</f>
        <v>0</v>
      </c>
      <c r="X2">
        <f>'Total Fuel Prices'!X49*(1-INDEX(Tax_share,MATCH('Total Fuel Prices'!$A$47,tax_fuel_labels,0),MATCH(X$1,'Tax_Share of Price'!$B$1:$AI$1,0)))</f>
        <v>0</v>
      </c>
      <c r="Y2">
        <f>'Total Fuel Prices'!Y49*(1-INDEX(Tax_share,MATCH('Total Fuel Prices'!$A$47,tax_fuel_labels,0),MATCH(Y$1,'Tax_Share of Price'!$B$1:$AI$1,0)))</f>
        <v>0</v>
      </c>
      <c r="Z2">
        <f>'Total Fuel Prices'!Z49*(1-INDEX(Tax_share,MATCH('Total Fuel Prices'!$A$47,tax_fuel_labels,0),MATCH(Z$1,'Tax_Share of Price'!$B$1:$AI$1,0)))</f>
        <v>0</v>
      </c>
      <c r="AA2">
        <f>'Total Fuel Prices'!AA49*(1-INDEX(Tax_share,MATCH('Total Fuel Prices'!$A$47,tax_fuel_labels,0),MATCH(AA$1,'Tax_Share of Price'!$B$1:$AI$1,0)))</f>
        <v>0</v>
      </c>
      <c r="AB2">
        <f>'Total Fuel Prices'!AB49*(1-INDEX(Tax_share,MATCH('Total Fuel Prices'!$A$47,tax_fuel_labels,0),MATCH(AB$1,'Tax_Share of Price'!$B$1:$AI$1,0)))</f>
        <v>0</v>
      </c>
      <c r="AC2">
        <f>'Total Fuel Prices'!AC49*(1-INDEX(Tax_share,MATCH('Total Fuel Prices'!$A$47,tax_fuel_labels,0),MATCH(AC$1,'Tax_Share of Price'!$B$1:$AI$1,0)))</f>
        <v>0</v>
      </c>
      <c r="AD2">
        <f>'Total Fuel Prices'!AD49*(1-INDEX(Tax_share,MATCH('Total Fuel Prices'!$A$47,tax_fuel_labels,0),MATCH(AD$1,'Tax_Share of Price'!$B$1:$AI$1,0)))</f>
        <v>0</v>
      </c>
      <c r="AE2">
        <f>'Total Fuel Prices'!AE49*(1-INDEX(Tax_share,MATCH('Total Fuel Prices'!$A$47,tax_fuel_labels,0),MATCH(AE$1,'Tax_Share of Price'!$B$1:$AI$1,0)))</f>
        <v>0</v>
      </c>
      <c r="AF2">
        <f>$AE2</f>
        <v>0</v>
      </c>
      <c r="AG2">
        <f t="shared" ref="AG2:CC7" si="0">$AE2</f>
        <v>0</v>
      </c>
      <c r="AH2">
        <f t="shared" si="0"/>
        <v>0</v>
      </c>
      <c r="AI2">
        <f t="shared" si="0"/>
        <v>0</v>
      </c>
      <c r="AJ2">
        <f t="shared" si="0"/>
        <v>0</v>
      </c>
      <c r="AK2">
        <f t="shared" si="0"/>
        <v>0</v>
      </c>
      <c r="AL2">
        <f t="shared" si="0"/>
        <v>0</v>
      </c>
      <c r="AM2">
        <f t="shared" si="0"/>
        <v>0</v>
      </c>
      <c r="AN2">
        <f t="shared" si="0"/>
        <v>0</v>
      </c>
      <c r="AO2">
        <f t="shared" si="0"/>
        <v>0</v>
      </c>
      <c r="AP2">
        <f t="shared" si="0"/>
        <v>0</v>
      </c>
      <c r="AQ2">
        <f t="shared" si="0"/>
        <v>0</v>
      </c>
      <c r="AR2">
        <f t="shared" si="0"/>
        <v>0</v>
      </c>
      <c r="AS2">
        <f t="shared" si="0"/>
        <v>0</v>
      </c>
      <c r="AT2">
        <f t="shared" si="0"/>
        <v>0</v>
      </c>
      <c r="AU2">
        <f t="shared" si="0"/>
        <v>0</v>
      </c>
      <c r="AV2">
        <f t="shared" si="0"/>
        <v>0</v>
      </c>
      <c r="AW2">
        <f t="shared" si="0"/>
        <v>0</v>
      </c>
      <c r="AX2">
        <f t="shared" si="0"/>
        <v>0</v>
      </c>
      <c r="AY2">
        <f t="shared" si="0"/>
        <v>0</v>
      </c>
      <c r="AZ2">
        <f t="shared" si="0"/>
        <v>0</v>
      </c>
      <c r="BA2">
        <f t="shared" si="0"/>
        <v>0</v>
      </c>
      <c r="BB2">
        <f t="shared" si="0"/>
        <v>0</v>
      </c>
      <c r="BC2">
        <f t="shared" si="0"/>
        <v>0</v>
      </c>
      <c r="BD2">
        <f t="shared" si="0"/>
        <v>0</v>
      </c>
      <c r="BE2">
        <f t="shared" si="0"/>
        <v>0</v>
      </c>
      <c r="BF2">
        <f t="shared" si="0"/>
        <v>0</v>
      </c>
      <c r="BG2">
        <f t="shared" si="0"/>
        <v>0</v>
      </c>
      <c r="BH2">
        <f t="shared" si="0"/>
        <v>0</v>
      </c>
      <c r="BI2">
        <f t="shared" si="0"/>
        <v>0</v>
      </c>
      <c r="BJ2">
        <f t="shared" si="0"/>
        <v>0</v>
      </c>
      <c r="BK2">
        <f t="shared" si="0"/>
        <v>0</v>
      </c>
      <c r="BL2">
        <f t="shared" si="0"/>
        <v>0</v>
      </c>
      <c r="BM2">
        <f t="shared" si="0"/>
        <v>0</v>
      </c>
      <c r="BN2">
        <f t="shared" si="0"/>
        <v>0</v>
      </c>
      <c r="BO2">
        <f t="shared" si="0"/>
        <v>0</v>
      </c>
      <c r="BP2">
        <f t="shared" si="0"/>
        <v>0</v>
      </c>
      <c r="BQ2">
        <f t="shared" si="0"/>
        <v>0</v>
      </c>
      <c r="BR2">
        <f t="shared" si="0"/>
        <v>0</v>
      </c>
      <c r="BS2">
        <f t="shared" si="0"/>
        <v>0</v>
      </c>
      <c r="BT2">
        <f t="shared" si="0"/>
        <v>0</v>
      </c>
      <c r="BU2">
        <f t="shared" si="0"/>
        <v>0</v>
      </c>
      <c r="BV2">
        <f t="shared" si="0"/>
        <v>0</v>
      </c>
      <c r="BW2">
        <f t="shared" si="0"/>
        <v>0</v>
      </c>
      <c r="BX2">
        <f t="shared" si="0"/>
        <v>0</v>
      </c>
      <c r="BY2">
        <f t="shared" si="0"/>
        <v>0</v>
      </c>
      <c r="BZ2">
        <f t="shared" si="0"/>
        <v>0</v>
      </c>
      <c r="CA2">
        <f t="shared" si="0"/>
        <v>0</v>
      </c>
      <c r="CB2">
        <f t="shared" si="0"/>
        <v>0</v>
      </c>
      <c r="CC2">
        <f t="shared" si="0"/>
        <v>0</v>
      </c>
    </row>
    <row r="3" spans="1:81">
      <c r="A3" s="1" t="s">
        <v>1422</v>
      </c>
      <c r="B3">
        <f>'Total Fuel Prices'!B50*(1-INDEX(Tax_share,MATCH('Total Fuel Prices'!$A$47,tax_fuel_labels,0),MATCH(B$1,'Tax_Share of Price'!$B$1:$AI$1,0)))</f>
        <v>0</v>
      </c>
      <c r="C3">
        <f>'Total Fuel Prices'!C50*(1-INDEX(Tax_share,MATCH('Total Fuel Prices'!$A$47,tax_fuel_labels,0),MATCH(C$1,'Tax_Share of Price'!$B$1:$AI$1,0)))</f>
        <v>0</v>
      </c>
      <c r="D3">
        <f>'Total Fuel Prices'!D50*(1-INDEX(Tax_share,MATCH('Total Fuel Prices'!$A$47,tax_fuel_labels,0),MATCH(D$1,'Tax_Share of Price'!$B$1:$AI$1,0)))</f>
        <v>0</v>
      </c>
      <c r="E3">
        <f>'Total Fuel Prices'!E50*(1-INDEX(Tax_share,MATCH('Total Fuel Prices'!$A$47,tax_fuel_labels,0),MATCH(E$1,'Tax_Share of Price'!$B$1:$AI$1,0)))</f>
        <v>0</v>
      </c>
      <c r="F3">
        <f>'Total Fuel Prices'!F50*(1-INDEX(Tax_share,MATCH('Total Fuel Prices'!$A$47,tax_fuel_labels,0),MATCH(F$1,'Tax_Share of Price'!$B$1:$AI$1,0)))</f>
        <v>0</v>
      </c>
      <c r="G3">
        <f>'Total Fuel Prices'!G50*(1-INDEX(Tax_share,MATCH('Total Fuel Prices'!$A$47,tax_fuel_labels,0),MATCH(G$1,'Tax_Share of Price'!$B$1:$AI$1,0)))</f>
        <v>0</v>
      </c>
      <c r="H3">
        <f>'Total Fuel Prices'!H50*(1-INDEX(Tax_share,MATCH('Total Fuel Prices'!$A$47,tax_fuel_labels,0),MATCH(H$1,'Tax_Share of Price'!$B$1:$AI$1,0)))</f>
        <v>0</v>
      </c>
      <c r="I3">
        <f>'Total Fuel Prices'!I50*(1-INDEX(Tax_share,MATCH('Total Fuel Prices'!$A$47,tax_fuel_labels,0),MATCH(I$1,'Tax_Share of Price'!$B$1:$AI$1,0)))</f>
        <v>0</v>
      </c>
      <c r="J3">
        <f>'Total Fuel Prices'!J50*(1-INDEX(Tax_share,MATCH('Total Fuel Prices'!$A$47,tax_fuel_labels,0),MATCH(J$1,'Tax_Share of Price'!$B$1:$AI$1,0)))</f>
        <v>0</v>
      </c>
      <c r="K3">
        <f>'Total Fuel Prices'!K50*(1-INDEX(Tax_share,MATCH('Total Fuel Prices'!$A$47,tax_fuel_labels,0),MATCH(K$1,'Tax_Share of Price'!$B$1:$AI$1,0)))</f>
        <v>0</v>
      </c>
      <c r="L3">
        <f>'Total Fuel Prices'!L50*(1-INDEX(Tax_share,MATCH('Total Fuel Prices'!$A$47,tax_fuel_labels,0),MATCH(L$1,'Tax_Share of Price'!$B$1:$AI$1,0)))</f>
        <v>0</v>
      </c>
      <c r="M3">
        <f>'Total Fuel Prices'!M50*(1-INDEX(Tax_share,MATCH('Total Fuel Prices'!$A$47,tax_fuel_labels,0),MATCH(M$1,'Tax_Share of Price'!$B$1:$AI$1,0)))</f>
        <v>0</v>
      </c>
      <c r="N3">
        <f>'Total Fuel Prices'!N50*(1-INDEX(Tax_share,MATCH('Total Fuel Prices'!$A$47,tax_fuel_labels,0),MATCH(N$1,'Tax_Share of Price'!$B$1:$AI$1,0)))</f>
        <v>0</v>
      </c>
      <c r="O3">
        <f>'Total Fuel Prices'!O50*(1-INDEX(Tax_share,MATCH('Total Fuel Prices'!$A$47,tax_fuel_labels,0),MATCH(O$1,'Tax_Share of Price'!$B$1:$AI$1,0)))</f>
        <v>0</v>
      </c>
      <c r="P3">
        <f>'Total Fuel Prices'!P50*(1-INDEX(Tax_share,MATCH('Total Fuel Prices'!$A$47,tax_fuel_labels,0),MATCH(P$1,'Tax_Share of Price'!$B$1:$AI$1,0)))</f>
        <v>0</v>
      </c>
      <c r="Q3">
        <f>'Total Fuel Prices'!Q50*(1-INDEX(Tax_share,MATCH('Total Fuel Prices'!$A$47,tax_fuel_labels,0),MATCH(Q$1,'Tax_Share of Price'!$B$1:$AI$1,0)))</f>
        <v>0</v>
      </c>
      <c r="R3">
        <f>'Total Fuel Prices'!R50*(1-INDEX(Tax_share,MATCH('Total Fuel Prices'!$A$47,tax_fuel_labels,0),MATCH(R$1,'Tax_Share of Price'!$B$1:$AI$1,0)))</f>
        <v>0</v>
      </c>
      <c r="S3">
        <f>'Total Fuel Prices'!S50*(1-INDEX(Tax_share,MATCH('Total Fuel Prices'!$A$47,tax_fuel_labels,0),MATCH(S$1,'Tax_Share of Price'!$B$1:$AI$1,0)))</f>
        <v>0</v>
      </c>
      <c r="T3">
        <f>'Total Fuel Prices'!T50*(1-INDEX(Tax_share,MATCH('Total Fuel Prices'!$A$47,tax_fuel_labels,0),MATCH(T$1,'Tax_Share of Price'!$B$1:$AI$1,0)))</f>
        <v>0</v>
      </c>
      <c r="U3">
        <f>'Total Fuel Prices'!U50*(1-INDEX(Tax_share,MATCH('Total Fuel Prices'!$A$47,tax_fuel_labels,0),MATCH(U$1,'Tax_Share of Price'!$B$1:$AI$1,0)))</f>
        <v>0</v>
      </c>
      <c r="V3">
        <f>'Total Fuel Prices'!V50*(1-INDEX(Tax_share,MATCH('Total Fuel Prices'!$A$47,tax_fuel_labels,0),MATCH(V$1,'Tax_Share of Price'!$B$1:$AI$1,0)))</f>
        <v>0</v>
      </c>
      <c r="W3">
        <f>'Total Fuel Prices'!W50*(1-INDEX(Tax_share,MATCH('Total Fuel Prices'!$A$47,tax_fuel_labels,0),MATCH(W$1,'Tax_Share of Price'!$B$1:$AI$1,0)))</f>
        <v>0</v>
      </c>
      <c r="X3">
        <f>'Total Fuel Prices'!X50*(1-INDEX(Tax_share,MATCH('Total Fuel Prices'!$A$47,tax_fuel_labels,0),MATCH(X$1,'Tax_Share of Price'!$B$1:$AI$1,0)))</f>
        <v>0</v>
      </c>
      <c r="Y3">
        <f>'Total Fuel Prices'!Y50*(1-INDEX(Tax_share,MATCH('Total Fuel Prices'!$A$47,tax_fuel_labels,0),MATCH(Y$1,'Tax_Share of Price'!$B$1:$AI$1,0)))</f>
        <v>0</v>
      </c>
      <c r="Z3">
        <f>'Total Fuel Prices'!Z50*(1-INDEX(Tax_share,MATCH('Total Fuel Prices'!$A$47,tax_fuel_labels,0),MATCH(Z$1,'Tax_Share of Price'!$B$1:$AI$1,0)))</f>
        <v>0</v>
      </c>
      <c r="AA3">
        <f>'Total Fuel Prices'!AA50*(1-INDEX(Tax_share,MATCH('Total Fuel Prices'!$A$47,tax_fuel_labels,0),MATCH(AA$1,'Tax_Share of Price'!$B$1:$AI$1,0)))</f>
        <v>0</v>
      </c>
      <c r="AB3">
        <f>'Total Fuel Prices'!AB50*(1-INDEX(Tax_share,MATCH('Total Fuel Prices'!$A$47,tax_fuel_labels,0),MATCH(AB$1,'Tax_Share of Price'!$B$1:$AI$1,0)))</f>
        <v>0</v>
      </c>
      <c r="AC3">
        <f>'Total Fuel Prices'!AC50*(1-INDEX(Tax_share,MATCH('Total Fuel Prices'!$A$47,tax_fuel_labels,0),MATCH(AC$1,'Tax_Share of Price'!$B$1:$AI$1,0)))</f>
        <v>0</v>
      </c>
      <c r="AD3">
        <f>'Total Fuel Prices'!AD50*(1-INDEX(Tax_share,MATCH('Total Fuel Prices'!$A$47,tax_fuel_labels,0),MATCH(AD$1,'Tax_Share of Price'!$B$1:$AI$1,0)))</f>
        <v>0</v>
      </c>
      <c r="AE3">
        <f>'Total Fuel Prices'!AE50*(1-INDEX(Tax_share,MATCH('Total Fuel Prices'!$A$47,tax_fuel_labels,0),MATCH(AE$1,'Tax_Share of Price'!$B$1:$AI$1,0)))</f>
        <v>0</v>
      </c>
      <c r="AF3">
        <f>$AE3</f>
        <v>0</v>
      </c>
      <c r="AG3">
        <f t="shared" ref="AF3:AU9" si="1">$AE3</f>
        <v>0</v>
      </c>
      <c r="AH3">
        <f t="shared" si="1"/>
        <v>0</v>
      </c>
      <c r="AI3">
        <f t="shared" si="1"/>
        <v>0</v>
      </c>
      <c r="AJ3">
        <f t="shared" si="1"/>
        <v>0</v>
      </c>
      <c r="AK3">
        <f t="shared" si="1"/>
        <v>0</v>
      </c>
      <c r="AL3">
        <f t="shared" si="1"/>
        <v>0</v>
      </c>
      <c r="AM3">
        <f t="shared" si="1"/>
        <v>0</v>
      </c>
      <c r="AN3">
        <f t="shared" si="1"/>
        <v>0</v>
      </c>
      <c r="AO3">
        <f t="shared" si="1"/>
        <v>0</v>
      </c>
      <c r="AP3">
        <f t="shared" si="1"/>
        <v>0</v>
      </c>
      <c r="AQ3">
        <f t="shared" si="1"/>
        <v>0</v>
      </c>
      <c r="AR3">
        <f t="shared" si="1"/>
        <v>0</v>
      </c>
      <c r="AS3">
        <f t="shared" si="1"/>
        <v>0</v>
      </c>
      <c r="AT3">
        <f t="shared" si="1"/>
        <v>0</v>
      </c>
      <c r="AU3">
        <f t="shared" si="1"/>
        <v>0</v>
      </c>
      <c r="AV3">
        <f t="shared" si="0"/>
        <v>0</v>
      </c>
      <c r="AW3">
        <f t="shared" si="0"/>
        <v>0</v>
      </c>
      <c r="AX3">
        <f t="shared" si="0"/>
        <v>0</v>
      </c>
      <c r="AY3">
        <f t="shared" si="0"/>
        <v>0</v>
      </c>
      <c r="AZ3">
        <f t="shared" si="0"/>
        <v>0</v>
      </c>
      <c r="BA3">
        <f t="shared" si="0"/>
        <v>0</v>
      </c>
      <c r="BB3">
        <f t="shared" si="0"/>
        <v>0</v>
      </c>
      <c r="BC3">
        <f t="shared" si="0"/>
        <v>0</v>
      </c>
      <c r="BD3">
        <f t="shared" si="0"/>
        <v>0</v>
      </c>
      <c r="BE3">
        <f t="shared" si="0"/>
        <v>0</v>
      </c>
      <c r="BF3">
        <f t="shared" si="0"/>
        <v>0</v>
      </c>
      <c r="BG3">
        <f t="shared" si="0"/>
        <v>0</v>
      </c>
      <c r="BH3">
        <f t="shared" si="0"/>
        <v>0</v>
      </c>
      <c r="BI3">
        <f t="shared" si="0"/>
        <v>0</v>
      </c>
      <c r="BJ3">
        <f t="shared" si="0"/>
        <v>0</v>
      </c>
      <c r="BK3">
        <f t="shared" si="0"/>
        <v>0</v>
      </c>
      <c r="BL3">
        <f t="shared" si="0"/>
        <v>0</v>
      </c>
      <c r="BM3">
        <f t="shared" si="0"/>
        <v>0</v>
      </c>
      <c r="BN3">
        <f t="shared" si="0"/>
        <v>0</v>
      </c>
      <c r="BO3">
        <f t="shared" si="0"/>
        <v>0</v>
      </c>
      <c r="BP3">
        <f t="shared" si="0"/>
        <v>0</v>
      </c>
      <c r="BQ3">
        <f t="shared" si="0"/>
        <v>0</v>
      </c>
      <c r="BR3">
        <f t="shared" si="0"/>
        <v>0</v>
      </c>
      <c r="BS3">
        <f t="shared" si="0"/>
        <v>0</v>
      </c>
      <c r="BT3">
        <f t="shared" si="0"/>
        <v>0</v>
      </c>
      <c r="BU3">
        <f t="shared" si="0"/>
        <v>0</v>
      </c>
      <c r="BV3">
        <f t="shared" si="0"/>
        <v>0</v>
      </c>
      <c r="BW3">
        <f t="shared" si="0"/>
        <v>0</v>
      </c>
      <c r="BX3">
        <f t="shared" si="0"/>
        <v>0</v>
      </c>
      <c r="BY3">
        <f t="shared" si="0"/>
        <v>0</v>
      </c>
      <c r="BZ3">
        <f t="shared" si="0"/>
        <v>0</v>
      </c>
      <c r="CA3">
        <f t="shared" si="0"/>
        <v>0</v>
      </c>
      <c r="CB3">
        <f t="shared" si="0"/>
        <v>0</v>
      </c>
      <c r="CC3">
        <f t="shared" si="0"/>
        <v>0</v>
      </c>
    </row>
    <row r="4" spans="1:81">
      <c r="A4" s="1" t="s">
        <v>1423</v>
      </c>
      <c r="B4">
        <f>'Total Fuel Prices'!B51*(1-INDEX(Tax_share,MATCH('Total Fuel Prices'!$A$47,tax_fuel_labels,0),MATCH(B$1,'Tax_Share of Price'!$B$1:$AI$1,0)))</f>
        <v>0</v>
      </c>
      <c r="C4">
        <f>'Total Fuel Prices'!C51*(1-INDEX(Tax_share,MATCH('Total Fuel Prices'!$A$47,tax_fuel_labels,0),MATCH(C$1,'Tax_Share of Price'!$B$1:$AI$1,0)))</f>
        <v>0</v>
      </c>
      <c r="D4">
        <f>'Total Fuel Prices'!D51*(1-INDEX(Tax_share,MATCH('Total Fuel Prices'!$A$47,tax_fuel_labels,0),MATCH(D$1,'Tax_Share of Price'!$B$1:$AI$1,0)))</f>
        <v>0</v>
      </c>
      <c r="E4">
        <f>'Total Fuel Prices'!E51*(1-INDEX(Tax_share,MATCH('Total Fuel Prices'!$A$47,tax_fuel_labels,0),MATCH(E$1,'Tax_Share of Price'!$B$1:$AI$1,0)))</f>
        <v>0</v>
      </c>
      <c r="F4">
        <f>'Total Fuel Prices'!F51*(1-INDEX(Tax_share,MATCH('Total Fuel Prices'!$A$47,tax_fuel_labels,0),MATCH(F$1,'Tax_Share of Price'!$B$1:$AI$1,0)))</f>
        <v>0</v>
      </c>
      <c r="G4">
        <f>'Total Fuel Prices'!G51*(1-INDEX(Tax_share,MATCH('Total Fuel Prices'!$A$47,tax_fuel_labels,0),MATCH(G$1,'Tax_Share of Price'!$B$1:$AI$1,0)))</f>
        <v>0</v>
      </c>
      <c r="H4">
        <f>'Total Fuel Prices'!H51*(1-INDEX(Tax_share,MATCH('Total Fuel Prices'!$A$47,tax_fuel_labels,0),MATCH(H$1,'Tax_Share of Price'!$B$1:$AI$1,0)))</f>
        <v>0</v>
      </c>
      <c r="I4">
        <f>'Total Fuel Prices'!I51*(1-INDEX(Tax_share,MATCH('Total Fuel Prices'!$A$47,tax_fuel_labels,0),MATCH(I$1,'Tax_Share of Price'!$B$1:$AI$1,0)))</f>
        <v>0</v>
      </c>
      <c r="J4">
        <f>'Total Fuel Prices'!J51*(1-INDEX(Tax_share,MATCH('Total Fuel Prices'!$A$47,tax_fuel_labels,0),MATCH(J$1,'Tax_Share of Price'!$B$1:$AI$1,0)))</f>
        <v>0</v>
      </c>
      <c r="K4">
        <f>'Total Fuel Prices'!K51*(1-INDEX(Tax_share,MATCH('Total Fuel Prices'!$A$47,tax_fuel_labels,0),MATCH(K$1,'Tax_Share of Price'!$B$1:$AI$1,0)))</f>
        <v>0</v>
      </c>
      <c r="L4">
        <f>'Total Fuel Prices'!L51*(1-INDEX(Tax_share,MATCH('Total Fuel Prices'!$A$47,tax_fuel_labels,0),MATCH(L$1,'Tax_Share of Price'!$B$1:$AI$1,0)))</f>
        <v>0</v>
      </c>
      <c r="M4">
        <f>'Total Fuel Prices'!M51*(1-INDEX(Tax_share,MATCH('Total Fuel Prices'!$A$47,tax_fuel_labels,0),MATCH(M$1,'Tax_Share of Price'!$B$1:$AI$1,0)))</f>
        <v>0</v>
      </c>
      <c r="N4">
        <f>'Total Fuel Prices'!N51*(1-INDEX(Tax_share,MATCH('Total Fuel Prices'!$A$47,tax_fuel_labels,0),MATCH(N$1,'Tax_Share of Price'!$B$1:$AI$1,0)))</f>
        <v>0</v>
      </c>
      <c r="O4">
        <f>'Total Fuel Prices'!O51*(1-INDEX(Tax_share,MATCH('Total Fuel Prices'!$A$47,tax_fuel_labels,0),MATCH(O$1,'Tax_Share of Price'!$B$1:$AI$1,0)))</f>
        <v>0</v>
      </c>
      <c r="P4">
        <f>'Total Fuel Prices'!P51*(1-INDEX(Tax_share,MATCH('Total Fuel Prices'!$A$47,tax_fuel_labels,0),MATCH(P$1,'Tax_Share of Price'!$B$1:$AI$1,0)))</f>
        <v>0</v>
      </c>
      <c r="Q4">
        <f>'Total Fuel Prices'!Q51*(1-INDEX(Tax_share,MATCH('Total Fuel Prices'!$A$47,tax_fuel_labels,0),MATCH(Q$1,'Tax_Share of Price'!$B$1:$AI$1,0)))</f>
        <v>0</v>
      </c>
      <c r="R4">
        <f>'Total Fuel Prices'!R51*(1-INDEX(Tax_share,MATCH('Total Fuel Prices'!$A$47,tax_fuel_labels,0),MATCH(R$1,'Tax_Share of Price'!$B$1:$AI$1,0)))</f>
        <v>0</v>
      </c>
      <c r="S4">
        <f>'Total Fuel Prices'!S51*(1-INDEX(Tax_share,MATCH('Total Fuel Prices'!$A$47,tax_fuel_labels,0),MATCH(S$1,'Tax_Share of Price'!$B$1:$AI$1,0)))</f>
        <v>0</v>
      </c>
      <c r="T4">
        <f>'Total Fuel Prices'!T51*(1-INDEX(Tax_share,MATCH('Total Fuel Prices'!$A$47,tax_fuel_labels,0),MATCH(T$1,'Tax_Share of Price'!$B$1:$AI$1,0)))</f>
        <v>0</v>
      </c>
      <c r="U4">
        <f>'Total Fuel Prices'!U51*(1-INDEX(Tax_share,MATCH('Total Fuel Prices'!$A$47,tax_fuel_labels,0),MATCH(U$1,'Tax_Share of Price'!$B$1:$AI$1,0)))</f>
        <v>0</v>
      </c>
      <c r="V4">
        <f>'Total Fuel Prices'!V51*(1-INDEX(Tax_share,MATCH('Total Fuel Prices'!$A$47,tax_fuel_labels,0),MATCH(V$1,'Tax_Share of Price'!$B$1:$AI$1,0)))</f>
        <v>0</v>
      </c>
      <c r="W4">
        <f>'Total Fuel Prices'!W51*(1-INDEX(Tax_share,MATCH('Total Fuel Prices'!$A$47,tax_fuel_labels,0),MATCH(W$1,'Tax_Share of Price'!$B$1:$AI$1,0)))</f>
        <v>0</v>
      </c>
      <c r="X4">
        <f>'Total Fuel Prices'!X51*(1-INDEX(Tax_share,MATCH('Total Fuel Prices'!$A$47,tax_fuel_labels,0),MATCH(X$1,'Tax_Share of Price'!$B$1:$AI$1,0)))</f>
        <v>0</v>
      </c>
      <c r="Y4">
        <f>'Total Fuel Prices'!Y51*(1-INDEX(Tax_share,MATCH('Total Fuel Prices'!$A$47,tax_fuel_labels,0),MATCH(Y$1,'Tax_Share of Price'!$B$1:$AI$1,0)))</f>
        <v>0</v>
      </c>
      <c r="Z4">
        <f>'Total Fuel Prices'!Z51*(1-INDEX(Tax_share,MATCH('Total Fuel Prices'!$A$47,tax_fuel_labels,0),MATCH(Z$1,'Tax_Share of Price'!$B$1:$AI$1,0)))</f>
        <v>0</v>
      </c>
      <c r="AA4">
        <f>'Total Fuel Prices'!AA51*(1-INDEX(Tax_share,MATCH('Total Fuel Prices'!$A$47,tax_fuel_labels,0),MATCH(AA$1,'Tax_Share of Price'!$B$1:$AI$1,0)))</f>
        <v>0</v>
      </c>
      <c r="AB4">
        <f>'Total Fuel Prices'!AB51*(1-INDEX(Tax_share,MATCH('Total Fuel Prices'!$A$47,tax_fuel_labels,0),MATCH(AB$1,'Tax_Share of Price'!$B$1:$AI$1,0)))</f>
        <v>0</v>
      </c>
      <c r="AC4">
        <f>'Total Fuel Prices'!AC51*(1-INDEX(Tax_share,MATCH('Total Fuel Prices'!$A$47,tax_fuel_labels,0),MATCH(AC$1,'Tax_Share of Price'!$B$1:$AI$1,0)))</f>
        <v>0</v>
      </c>
      <c r="AD4">
        <f>'Total Fuel Prices'!AD51*(1-INDEX(Tax_share,MATCH('Total Fuel Prices'!$A$47,tax_fuel_labels,0),MATCH(AD$1,'Tax_Share of Price'!$B$1:$AI$1,0)))</f>
        <v>0</v>
      </c>
      <c r="AE4">
        <f>'Total Fuel Prices'!AE51*(1-INDEX(Tax_share,MATCH('Total Fuel Prices'!$A$47,tax_fuel_labels,0),MATCH(AE$1,'Tax_Share of Price'!$B$1:$AI$1,0)))</f>
        <v>0</v>
      </c>
      <c r="AF4">
        <f t="shared" si="1"/>
        <v>0</v>
      </c>
      <c r="AG4">
        <f t="shared" si="0"/>
        <v>0</v>
      </c>
      <c r="AH4">
        <f t="shared" si="0"/>
        <v>0</v>
      </c>
      <c r="AI4">
        <f t="shared" si="0"/>
        <v>0</v>
      </c>
      <c r="AJ4">
        <f t="shared" si="0"/>
        <v>0</v>
      </c>
      <c r="AK4">
        <f t="shared" si="0"/>
        <v>0</v>
      </c>
      <c r="AL4">
        <f t="shared" si="0"/>
        <v>0</v>
      </c>
      <c r="AM4">
        <f t="shared" si="0"/>
        <v>0</v>
      </c>
      <c r="AN4">
        <f t="shared" si="0"/>
        <v>0</v>
      </c>
      <c r="AO4">
        <f t="shared" si="0"/>
        <v>0</v>
      </c>
      <c r="AP4">
        <f t="shared" si="0"/>
        <v>0</v>
      </c>
      <c r="AQ4">
        <f t="shared" si="0"/>
        <v>0</v>
      </c>
      <c r="AR4">
        <f t="shared" si="0"/>
        <v>0</v>
      </c>
      <c r="AS4">
        <f t="shared" si="0"/>
        <v>0</v>
      </c>
      <c r="AT4">
        <f t="shared" si="0"/>
        <v>0</v>
      </c>
      <c r="AU4">
        <f t="shared" si="0"/>
        <v>0</v>
      </c>
      <c r="AV4">
        <f t="shared" si="0"/>
        <v>0</v>
      </c>
      <c r="AW4">
        <f t="shared" si="0"/>
        <v>0</v>
      </c>
      <c r="AX4">
        <f t="shared" si="0"/>
        <v>0</v>
      </c>
      <c r="AY4">
        <f t="shared" si="0"/>
        <v>0</v>
      </c>
      <c r="AZ4">
        <f t="shared" si="0"/>
        <v>0</v>
      </c>
      <c r="BA4">
        <f t="shared" si="0"/>
        <v>0</v>
      </c>
      <c r="BB4">
        <f t="shared" si="0"/>
        <v>0</v>
      </c>
      <c r="BC4">
        <f t="shared" si="0"/>
        <v>0</v>
      </c>
      <c r="BD4">
        <f t="shared" si="0"/>
        <v>0</v>
      </c>
      <c r="BE4">
        <f t="shared" si="0"/>
        <v>0</v>
      </c>
      <c r="BF4">
        <f t="shared" si="0"/>
        <v>0</v>
      </c>
      <c r="BG4">
        <f t="shared" si="0"/>
        <v>0</v>
      </c>
      <c r="BH4">
        <f t="shared" si="0"/>
        <v>0</v>
      </c>
      <c r="BI4">
        <f t="shared" si="0"/>
        <v>0</v>
      </c>
      <c r="BJ4">
        <f t="shared" si="0"/>
        <v>0</v>
      </c>
      <c r="BK4">
        <f t="shared" si="0"/>
        <v>0</v>
      </c>
      <c r="BL4">
        <f t="shared" si="0"/>
        <v>0</v>
      </c>
      <c r="BM4">
        <f t="shared" si="0"/>
        <v>0</v>
      </c>
      <c r="BN4">
        <f t="shared" si="0"/>
        <v>0</v>
      </c>
      <c r="BO4">
        <f t="shared" si="0"/>
        <v>0</v>
      </c>
      <c r="BP4">
        <f t="shared" si="0"/>
        <v>0</v>
      </c>
      <c r="BQ4">
        <f t="shared" si="0"/>
        <v>0</v>
      </c>
      <c r="BR4">
        <f t="shared" si="0"/>
        <v>0</v>
      </c>
      <c r="BS4">
        <f t="shared" si="0"/>
        <v>0</v>
      </c>
      <c r="BT4">
        <f t="shared" si="0"/>
        <v>0</v>
      </c>
      <c r="BU4">
        <f t="shared" si="0"/>
        <v>0</v>
      </c>
      <c r="BV4">
        <f t="shared" si="0"/>
        <v>0</v>
      </c>
      <c r="BW4">
        <f t="shared" si="0"/>
        <v>0</v>
      </c>
      <c r="BX4">
        <f t="shared" si="0"/>
        <v>0</v>
      </c>
      <c r="BY4">
        <f t="shared" si="0"/>
        <v>0</v>
      </c>
      <c r="BZ4">
        <f t="shared" si="0"/>
        <v>0</v>
      </c>
      <c r="CA4">
        <f t="shared" si="0"/>
        <v>0</v>
      </c>
      <c r="CB4">
        <f t="shared" si="0"/>
        <v>0</v>
      </c>
      <c r="CC4">
        <f t="shared" si="0"/>
        <v>0</v>
      </c>
    </row>
    <row r="5" spans="1:81">
      <c r="A5" s="1" t="s">
        <v>1424</v>
      </c>
      <c r="B5">
        <f>'Total Fuel Prices'!B52*(1-INDEX(Tax_share,MATCH('Total Fuel Prices'!$A$47,tax_fuel_labels,0),MATCH(B$1,'Tax_Share of Price'!$B$1:$AI$1,0)))</f>
        <v>0</v>
      </c>
      <c r="C5">
        <f>'Total Fuel Prices'!C52*(1-INDEX(Tax_share,MATCH('Total Fuel Prices'!$A$47,tax_fuel_labels,0),MATCH(C$1,'Tax_Share of Price'!$B$1:$AI$1,0)))</f>
        <v>0</v>
      </c>
      <c r="D5">
        <f>'Total Fuel Prices'!D52*(1-INDEX(Tax_share,MATCH('Total Fuel Prices'!$A$47,tax_fuel_labels,0),MATCH(D$1,'Tax_Share of Price'!$B$1:$AI$1,0)))</f>
        <v>0</v>
      </c>
      <c r="E5">
        <f>'Total Fuel Prices'!E52*(1-INDEX(Tax_share,MATCH('Total Fuel Prices'!$A$47,tax_fuel_labels,0),MATCH(E$1,'Tax_Share of Price'!$B$1:$AI$1,0)))</f>
        <v>0</v>
      </c>
      <c r="F5">
        <f>'Total Fuel Prices'!F52*(1-INDEX(Tax_share,MATCH('Total Fuel Prices'!$A$47,tax_fuel_labels,0),MATCH(F$1,'Tax_Share of Price'!$B$1:$AI$1,0)))</f>
        <v>0</v>
      </c>
      <c r="G5">
        <f>'Total Fuel Prices'!G52*(1-INDEX(Tax_share,MATCH('Total Fuel Prices'!$A$47,tax_fuel_labels,0),MATCH(G$1,'Tax_Share of Price'!$B$1:$AI$1,0)))</f>
        <v>0</v>
      </c>
      <c r="H5">
        <f>'Total Fuel Prices'!H52*(1-INDEX(Tax_share,MATCH('Total Fuel Prices'!$A$47,tax_fuel_labels,0),MATCH(H$1,'Tax_Share of Price'!$B$1:$AI$1,0)))</f>
        <v>0</v>
      </c>
      <c r="I5">
        <f>'Total Fuel Prices'!I52*(1-INDEX(Tax_share,MATCH('Total Fuel Prices'!$A$47,tax_fuel_labels,0),MATCH(I$1,'Tax_Share of Price'!$B$1:$AI$1,0)))</f>
        <v>0</v>
      </c>
      <c r="J5">
        <f>'Total Fuel Prices'!J52*(1-INDEX(Tax_share,MATCH('Total Fuel Prices'!$A$47,tax_fuel_labels,0),MATCH(J$1,'Tax_Share of Price'!$B$1:$AI$1,0)))</f>
        <v>0</v>
      </c>
      <c r="K5">
        <f>'Total Fuel Prices'!K52*(1-INDEX(Tax_share,MATCH('Total Fuel Prices'!$A$47,tax_fuel_labels,0),MATCH(K$1,'Tax_Share of Price'!$B$1:$AI$1,0)))</f>
        <v>0</v>
      </c>
      <c r="L5">
        <f>'Total Fuel Prices'!L52*(1-INDEX(Tax_share,MATCH('Total Fuel Prices'!$A$47,tax_fuel_labels,0),MATCH(L$1,'Tax_Share of Price'!$B$1:$AI$1,0)))</f>
        <v>0</v>
      </c>
      <c r="M5">
        <f>'Total Fuel Prices'!M52*(1-INDEX(Tax_share,MATCH('Total Fuel Prices'!$A$47,tax_fuel_labels,0),MATCH(M$1,'Tax_Share of Price'!$B$1:$AI$1,0)))</f>
        <v>0</v>
      </c>
      <c r="N5">
        <f>'Total Fuel Prices'!N52*(1-INDEX(Tax_share,MATCH('Total Fuel Prices'!$A$47,tax_fuel_labels,0),MATCH(N$1,'Tax_Share of Price'!$B$1:$AI$1,0)))</f>
        <v>0</v>
      </c>
      <c r="O5">
        <f>'Total Fuel Prices'!O52*(1-INDEX(Tax_share,MATCH('Total Fuel Prices'!$A$47,tax_fuel_labels,0),MATCH(O$1,'Tax_Share of Price'!$B$1:$AI$1,0)))</f>
        <v>0</v>
      </c>
      <c r="P5">
        <f>'Total Fuel Prices'!P52*(1-INDEX(Tax_share,MATCH('Total Fuel Prices'!$A$47,tax_fuel_labels,0),MATCH(P$1,'Tax_Share of Price'!$B$1:$AI$1,0)))</f>
        <v>0</v>
      </c>
      <c r="Q5">
        <f>'Total Fuel Prices'!Q52*(1-INDEX(Tax_share,MATCH('Total Fuel Prices'!$A$47,tax_fuel_labels,0),MATCH(Q$1,'Tax_Share of Price'!$B$1:$AI$1,0)))</f>
        <v>0</v>
      </c>
      <c r="R5">
        <f>'Total Fuel Prices'!R52*(1-INDEX(Tax_share,MATCH('Total Fuel Prices'!$A$47,tax_fuel_labels,0),MATCH(R$1,'Tax_Share of Price'!$B$1:$AI$1,0)))</f>
        <v>0</v>
      </c>
      <c r="S5">
        <f>'Total Fuel Prices'!S52*(1-INDEX(Tax_share,MATCH('Total Fuel Prices'!$A$47,tax_fuel_labels,0),MATCH(S$1,'Tax_Share of Price'!$B$1:$AI$1,0)))</f>
        <v>0</v>
      </c>
      <c r="T5">
        <f>'Total Fuel Prices'!T52*(1-INDEX(Tax_share,MATCH('Total Fuel Prices'!$A$47,tax_fuel_labels,0),MATCH(T$1,'Tax_Share of Price'!$B$1:$AI$1,0)))</f>
        <v>0</v>
      </c>
      <c r="U5">
        <f>'Total Fuel Prices'!U52*(1-INDEX(Tax_share,MATCH('Total Fuel Prices'!$A$47,tax_fuel_labels,0),MATCH(U$1,'Tax_Share of Price'!$B$1:$AI$1,0)))</f>
        <v>0</v>
      </c>
      <c r="V5">
        <f>'Total Fuel Prices'!V52*(1-INDEX(Tax_share,MATCH('Total Fuel Prices'!$A$47,tax_fuel_labels,0),MATCH(V$1,'Tax_Share of Price'!$B$1:$AI$1,0)))</f>
        <v>0</v>
      </c>
      <c r="W5">
        <f>'Total Fuel Prices'!W52*(1-INDEX(Tax_share,MATCH('Total Fuel Prices'!$A$47,tax_fuel_labels,0),MATCH(W$1,'Tax_Share of Price'!$B$1:$AI$1,0)))</f>
        <v>0</v>
      </c>
      <c r="X5">
        <f>'Total Fuel Prices'!X52*(1-INDEX(Tax_share,MATCH('Total Fuel Prices'!$A$47,tax_fuel_labels,0),MATCH(X$1,'Tax_Share of Price'!$B$1:$AI$1,0)))</f>
        <v>0</v>
      </c>
      <c r="Y5">
        <f>'Total Fuel Prices'!Y52*(1-INDEX(Tax_share,MATCH('Total Fuel Prices'!$A$47,tax_fuel_labels,0),MATCH(Y$1,'Tax_Share of Price'!$B$1:$AI$1,0)))</f>
        <v>0</v>
      </c>
      <c r="Z5">
        <f>'Total Fuel Prices'!Z52*(1-INDEX(Tax_share,MATCH('Total Fuel Prices'!$A$47,tax_fuel_labels,0),MATCH(Z$1,'Tax_Share of Price'!$B$1:$AI$1,0)))</f>
        <v>0</v>
      </c>
      <c r="AA5">
        <f>'Total Fuel Prices'!AA52*(1-INDEX(Tax_share,MATCH('Total Fuel Prices'!$A$47,tax_fuel_labels,0),MATCH(AA$1,'Tax_Share of Price'!$B$1:$AI$1,0)))</f>
        <v>0</v>
      </c>
      <c r="AB5">
        <f>'Total Fuel Prices'!AB52*(1-INDEX(Tax_share,MATCH('Total Fuel Prices'!$A$47,tax_fuel_labels,0),MATCH(AB$1,'Tax_Share of Price'!$B$1:$AI$1,0)))</f>
        <v>0</v>
      </c>
      <c r="AC5">
        <f>'Total Fuel Prices'!AC52*(1-INDEX(Tax_share,MATCH('Total Fuel Prices'!$A$47,tax_fuel_labels,0),MATCH(AC$1,'Tax_Share of Price'!$B$1:$AI$1,0)))</f>
        <v>0</v>
      </c>
      <c r="AD5">
        <f>'Total Fuel Prices'!AD52*(1-INDEX(Tax_share,MATCH('Total Fuel Prices'!$A$47,tax_fuel_labels,0),MATCH(AD$1,'Tax_Share of Price'!$B$1:$AI$1,0)))</f>
        <v>0</v>
      </c>
      <c r="AE5">
        <f>'Total Fuel Prices'!AE52*(1-INDEX(Tax_share,MATCH('Total Fuel Prices'!$A$47,tax_fuel_labels,0),MATCH(AE$1,'Tax_Share of Price'!$B$1:$AI$1,0)))</f>
        <v>0</v>
      </c>
      <c r="AF5">
        <f t="shared" si="1"/>
        <v>0</v>
      </c>
      <c r="AG5">
        <f t="shared" si="0"/>
        <v>0</v>
      </c>
      <c r="AH5">
        <f t="shared" si="0"/>
        <v>0</v>
      </c>
      <c r="AI5">
        <f t="shared" si="0"/>
        <v>0</v>
      </c>
      <c r="AJ5">
        <f t="shared" si="0"/>
        <v>0</v>
      </c>
      <c r="AK5">
        <f t="shared" si="0"/>
        <v>0</v>
      </c>
      <c r="AL5">
        <f t="shared" si="0"/>
        <v>0</v>
      </c>
      <c r="AM5">
        <f t="shared" si="0"/>
        <v>0</v>
      </c>
      <c r="AN5">
        <f t="shared" si="0"/>
        <v>0</v>
      </c>
      <c r="AO5">
        <f t="shared" si="0"/>
        <v>0</v>
      </c>
      <c r="AP5">
        <f t="shared" si="0"/>
        <v>0</v>
      </c>
      <c r="AQ5">
        <f t="shared" si="0"/>
        <v>0</v>
      </c>
      <c r="AR5">
        <f t="shared" si="0"/>
        <v>0</v>
      </c>
      <c r="AS5">
        <f t="shared" si="0"/>
        <v>0</v>
      </c>
      <c r="AT5">
        <f t="shared" si="0"/>
        <v>0</v>
      </c>
      <c r="AU5">
        <f t="shared" si="0"/>
        <v>0</v>
      </c>
      <c r="AV5">
        <f t="shared" si="0"/>
        <v>0</v>
      </c>
      <c r="AW5">
        <f t="shared" si="0"/>
        <v>0</v>
      </c>
      <c r="AX5">
        <f t="shared" si="0"/>
        <v>0</v>
      </c>
      <c r="AY5">
        <f t="shared" si="0"/>
        <v>0</v>
      </c>
      <c r="AZ5">
        <f t="shared" si="0"/>
        <v>0</v>
      </c>
      <c r="BA5">
        <f t="shared" si="0"/>
        <v>0</v>
      </c>
      <c r="BB5">
        <f t="shared" si="0"/>
        <v>0</v>
      </c>
      <c r="BC5">
        <f t="shared" si="0"/>
        <v>0</v>
      </c>
      <c r="BD5">
        <f t="shared" si="0"/>
        <v>0</v>
      </c>
      <c r="BE5">
        <f t="shared" si="0"/>
        <v>0</v>
      </c>
      <c r="BF5">
        <f t="shared" si="0"/>
        <v>0</v>
      </c>
      <c r="BG5">
        <f t="shared" si="0"/>
        <v>0</v>
      </c>
      <c r="BH5">
        <f t="shared" si="0"/>
        <v>0</v>
      </c>
      <c r="BI5">
        <f t="shared" si="0"/>
        <v>0</v>
      </c>
      <c r="BJ5">
        <f t="shared" si="0"/>
        <v>0</v>
      </c>
      <c r="BK5">
        <f t="shared" si="0"/>
        <v>0</v>
      </c>
      <c r="BL5">
        <f t="shared" si="0"/>
        <v>0</v>
      </c>
      <c r="BM5">
        <f t="shared" si="0"/>
        <v>0</v>
      </c>
      <c r="BN5">
        <f t="shared" si="0"/>
        <v>0</v>
      </c>
      <c r="BO5">
        <f t="shared" si="0"/>
        <v>0</v>
      </c>
      <c r="BP5">
        <f t="shared" si="0"/>
        <v>0</v>
      </c>
      <c r="BQ5">
        <f t="shared" si="0"/>
        <v>0</v>
      </c>
      <c r="BR5">
        <f t="shared" si="0"/>
        <v>0</v>
      </c>
      <c r="BS5">
        <f t="shared" si="0"/>
        <v>0</v>
      </c>
      <c r="BT5">
        <f t="shared" si="0"/>
        <v>0</v>
      </c>
      <c r="BU5">
        <f t="shared" si="0"/>
        <v>0</v>
      </c>
      <c r="BV5">
        <f t="shared" si="0"/>
        <v>0</v>
      </c>
      <c r="BW5">
        <f t="shared" si="0"/>
        <v>0</v>
      </c>
      <c r="BX5">
        <f t="shared" si="0"/>
        <v>0</v>
      </c>
      <c r="BY5">
        <f t="shared" si="0"/>
        <v>0</v>
      </c>
      <c r="BZ5">
        <f t="shared" si="0"/>
        <v>0</v>
      </c>
      <c r="CA5">
        <f t="shared" si="0"/>
        <v>0</v>
      </c>
      <c r="CB5">
        <f t="shared" si="0"/>
        <v>0</v>
      </c>
      <c r="CC5">
        <f t="shared" si="0"/>
        <v>0</v>
      </c>
    </row>
    <row r="6" spans="1:81">
      <c r="A6" s="1" t="s">
        <v>1425</v>
      </c>
      <c r="B6">
        <f>'Total Fuel Prices'!B53*(1-INDEX(Tax_share,MATCH('Total Fuel Prices'!$A$47,tax_fuel_labels,0),MATCH(B$1,'Tax_Share of Price'!$B$1:$AI$1,0)))</f>
        <v>0</v>
      </c>
      <c r="C6">
        <f>'Total Fuel Prices'!C53*(1-INDEX(Tax_share,MATCH('Total Fuel Prices'!$A$47,tax_fuel_labels,0),MATCH(C$1,'Tax_Share of Price'!$B$1:$AI$1,0)))</f>
        <v>0</v>
      </c>
      <c r="D6">
        <f>'Total Fuel Prices'!D53*(1-INDEX(Tax_share,MATCH('Total Fuel Prices'!$A$47,tax_fuel_labels,0),MATCH(D$1,'Tax_Share of Price'!$B$1:$AI$1,0)))</f>
        <v>0</v>
      </c>
      <c r="E6">
        <f>'Total Fuel Prices'!E53*(1-INDEX(Tax_share,MATCH('Total Fuel Prices'!$A$47,tax_fuel_labels,0),MATCH(E$1,'Tax_Share of Price'!$B$1:$AI$1,0)))</f>
        <v>0</v>
      </c>
      <c r="F6">
        <f>'Total Fuel Prices'!F53*(1-INDEX(Tax_share,MATCH('Total Fuel Prices'!$A$47,tax_fuel_labels,0),MATCH(F$1,'Tax_Share of Price'!$B$1:$AI$1,0)))</f>
        <v>0</v>
      </c>
      <c r="G6">
        <f>'Total Fuel Prices'!G53*(1-INDEX(Tax_share,MATCH('Total Fuel Prices'!$A$47,tax_fuel_labels,0),MATCH(G$1,'Tax_Share of Price'!$B$1:$AI$1,0)))</f>
        <v>0</v>
      </c>
      <c r="H6">
        <f>'Total Fuel Prices'!H53*(1-INDEX(Tax_share,MATCH('Total Fuel Prices'!$A$47,tax_fuel_labels,0),MATCH(H$1,'Tax_Share of Price'!$B$1:$AI$1,0)))</f>
        <v>0</v>
      </c>
      <c r="I6">
        <f>'Total Fuel Prices'!I53*(1-INDEX(Tax_share,MATCH('Total Fuel Prices'!$A$47,tax_fuel_labels,0),MATCH(I$1,'Tax_Share of Price'!$B$1:$AI$1,0)))</f>
        <v>0</v>
      </c>
      <c r="J6">
        <f>'Total Fuel Prices'!J53*(1-INDEX(Tax_share,MATCH('Total Fuel Prices'!$A$47,tax_fuel_labels,0),MATCH(J$1,'Tax_Share of Price'!$B$1:$AI$1,0)))</f>
        <v>0</v>
      </c>
      <c r="K6">
        <f>'Total Fuel Prices'!K53*(1-INDEX(Tax_share,MATCH('Total Fuel Prices'!$A$47,tax_fuel_labels,0),MATCH(K$1,'Tax_Share of Price'!$B$1:$AI$1,0)))</f>
        <v>0</v>
      </c>
      <c r="L6">
        <f>'Total Fuel Prices'!L53*(1-INDEX(Tax_share,MATCH('Total Fuel Prices'!$A$47,tax_fuel_labels,0),MATCH(L$1,'Tax_Share of Price'!$B$1:$AI$1,0)))</f>
        <v>0</v>
      </c>
      <c r="M6">
        <f>'Total Fuel Prices'!M53*(1-INDEX(Tax_share,MATCH('Total Fuel Prices'!$A$47,tax_fuel_labels,0),MATCH(M$1,'Tax_Share of Price'!$B$1:$AI$1,0)))</f>
        <v>0</v>
      </c>
      <c r="N6">
        <f>'Total Fuel Prices'!N53*(1-INDEX(Tax_share,MATCH('Total Fuel Prices'!$A$47,tax_fuel_labels,0),MATCH(N$1,'Tax_Share of Price'!$B$1:$AI$1,0)))</f>
        <v>0</v>
      </c>
      <c r="O6">
        <f>'Total Fuel Prices'!O53*(1-INDEX(Tax_share,MATCH('Total Fuel Prices'!$A$47,tax_fuel_labels,0),MATCH(O$1,'Tax_Share of Price'!$B$1:$AI$1,0)))</f>
        <v>0</v>
      </c>
      <c r="P6">
        <f>'Total Fuel Prices'!P53*(1-INDEX(Tax_share,MATCH('Total Fuel Prices'!$A$47,tax_fuel_labels,0),MATCH(P$1,'Tax_Share of Price'!$B$1:$AI$1,0)))</f>
        <v>0</v>
      </c>
      <c r="Q6">
        <f>'Total Fuel Prices'!Q53*(1-INDEX(Tax_share,MATCH('Total Fuel Prices'!$A$47,tax_fuel_labels,0),MATCH(Q$1,'Tax_Share of Price'!$B$1:$AI$1,0)))</f>
        <v>0</v>
      </c>
      <c r="R6">
        <f>'Total Fuel Prices'!R53*(1-INDEX(Tax_share,MATCH('Total Fuel Prices'!$A$47,tax_fuel_labels,0),MATCH(R$1,'Tax_Share of Price'!$B$1:$AI$1,0)))</f>
        <v>0</v>
      </c>
      <c r="S6">
        <f>'Total Fuel Prices'!S53*(1-INDEX(Tax_share,MATCH('Total Fuel Prices'!$A$47,tax_fuel_labels,0),MATCH(S$1,'Tax_Share of Price'!$B$1:$AI$1,0)))</f>
        <v>0</v>
      </c>
      <c r="T6">
        <f>'Total Fuel Prices'!T53*(1-INDEX(Tax_share,MATCH('Total Fuel Prices'!$A$47,tax_fuel_labels,0),MATCH(T$1,'Tax_Share of Price'!$B$1:$AI$1,0)))</f>
        <v>0</v>
      </c>
      <c r="U6">
        <f>'Total Fuel Prices'!U53*(1-INDEX(Tax_share,MATCH('Total Fuel Prices'!$A$47,tax_fuel_labels,0),MATCH(U$1,'Tax_Share of Price'!$B$1:$AI$1,0)))</f>
        <v>0</v>
      </c>
      <c r="V6">
        <f>'Total Fuel Prices'!V53*(1-INDEX(Tax_share,MATCH('Total Fuel Prices'!$A$47,tax_fuel_labels,0),MATCH(V$1,'Tax_Share of Price'!$B$1:$AI$1,0)))</f>
        <v>0</v>
      </c>
      <c r="W6">
        <f>'Total Fuel Prices'!W53*(1-INDEX(Tax_share,MATCH('Total Fuel Prices'!$A$47,tax_fuel_labels,0),MATCH(W$1,'Tax_Share of Price'!$B$1:$AI$1,0)))</f>
        <v>0</v>
      </c>
      <c r="X6">
        <f>'Total Fuel Prices'!X53*(1-INDEX(Tax_share,MATCH('Total Fuel Prices'!$A$47,tax_fuel_labels,0),MATCH(X$1,'Tax_Share of Price'!$B$1:$AI$1,0)))</f>
        <v>0</v>
      </c>
      <c r="Y6">
        <f>'Total Fuel Prices'!Y53*(1-INDEX(Tax_share,MATCH('Total Fuel Prices'!$A$47,tax_fuel_labels,0),MATCH(Y$1,'Tax_Share of Price'!$B$1:$AI$1,0)))</f>
        <v>0</v>
      </c>
      <c r="Z6">
        <f>'Total Fuel Prices'!Z53*(1-INDEX(Tax_share,MATCH('Total Fuel Prices'!$A$47,tax_fuel_labels,0),MATCH(Z$1,'Tax_Share of Price'!$B$1:$AI$1,0)))</f>
        <v>0</v>
      </c>
      <c r="AA6">
        <f>'Total Fuel Prices'!AA53*(1-INDEX(Tax_share,MATCH('Total Fuel Prices'!$A$47,tax_fuel_labels,0),MATCH(AA$1,'Tax_Share of Price'!$B$1:$AI$1,0)))</f>
        <v>0</v>
      </c>
      <c r="AB6">
        <f>'Total Fuel Prices'!AB53*(1-INDEX(Tax_share,MATCH('Total Fuel Prices'!$A$47,tax_fuel_labels,0),MATCH(AB$1,'Tax_Share of Price'!$B$1:$AI$1,0)))</f>
        <v>0</v>
      </c>
      <c r="AC6">
        <f>'Total Fuel Prices'!AC53*(1-INDEX(Tax_share,MATCH('Total Fuel Prices'!$A$47,tax_fuel_labels,0),MATCH(AC$1,'Tax_Share of Price'!$B$1:$AI$1,0)))</f>
        <v>0</v>
      </c>
      <c r="AD6">
        <f>'Total Fuel Prices'!AD53*(1-INDEX(Tax_share,MATCH('Total Fuel Prices'!$A$47,tax_fuel_labels,0),MATCH(AD$1,'Tax_Share of Price'!$B$1:$AI$1,0)))</f>
        <v>0</v>
      </c>
      <c r="AE6">
        <f>'Total Fuel Prices'!AE53*(1-INDEX(Tax_share,MATCH('Total Fuel Prices'!$A$47,tax_fuel_labels,0),MATCH(AE$1,'Tax_Share of Price'!$B$1:$AI$1,0)))</f>
        <v>0</v>
      </c>
      <c r="AF6">
        <f t="shared" si="1"/>
        <v>0</v>
      </c>
      <c r="AG6">
        <f t="shared" si="0"/>
        <v>0</v>
      </c>
      <c r="AH6">
        <f t="shared" si="0"/>
        <v>0</v>
      </c>
      <c r="AI6">
        <f t="shared" si="0"/>
        <v>0</v>
      </c>
      <c r="AJ6">
        <f t="shared" si="0"/>
        <v>0</v>
      </c>
      <c r="AK6">
        <f t="shared" si="0"/>
        <v>0</v>
      </c>
      <c r="AL6">
        <f t="shared" si="0"/>
        <v>0</v>
      </c>
      <c r="AM6">
        <f t="shared" si="0"/>
        <v>0</v>
      </c>
      <c r="AN6">
        <f t="shared" si="0"/>
        <v>0</v>
      </c>
      <c r="AO6">
        <f t="shared" si="0"/>
        <v>0</v>
      </c>
      <c r="AP6">
        <f t="shared" si="0"/>
        <v>0</v>
      </c>
      <c r="AQ6">
        <f t="shared" si="0"/>
        <v>0</v>
      </c>
      <c r="AR6">
        <f t="shared" si="0"/>
        <v>0</v>
      </c>
      <c r="AS6">
        <f t="shared" si="0"/>
        <v>0</v>
      </c>
      <c r="AT6">
        <f t="shared" si="0"/>
        <v>0</v>
      </c>
      <c r="AU6">
        <f t="shared" si="0"/>
        <v>0</v>
      </c>
      <c r="AV6">
        <f t="shared" si="0"/>
        <v>0</v>
      </c>
      <c r="AW6">
        <f t="shared" si="0"/>
        <v>0</v>
      </c>
      <c r="AX6">
        <f t="shared" si="0"/>
        <v>0</v>
      </c>
      <c r="AY6">
        <f t="shared" si="0"/>
        <v>0</v>
      </c>
      <c r="AZ6">
        <f t="shared" si="0"/>
        <v>0</v>
      </c>
      <c r="BA6">
        <f t="shared" si="0"/>
        <v>0</v>
      </c>
      <c r="BB6">
        <f t="shared" si="0"/>
        <v>0</v>
      </c>
      <c r="BC6">
        <f t="shared" si="0"/>
        <v>0</v>
      </c>
      <c r="BD6">
        <f t="shared" si="0"/>
        <v>0</v>
      </c>
      <c r="BE6">
        <f t="shared" si="0"/>
        <v>0</v>
      </c>
      <c r="BF6">
        <f t="shared" si="0"/>
        <v>0</v>
      </c>
      <c r="BG6">
        <f t="shared" si="0"/>
        <v>0</v>
      </c>
      <c r="BH6">
        <f t="shared" si="0"/>
        <v>0</v>
      </c>
      <c r="BI6">
        <f t="shared" si="0"/>
        <v>0</v>
      </c>
      <c r="BJ6">
        <f t="shared" si="0"/>
        <v>0</v>
      </c>
      <c r="BK6">
        <f t="shared" si="0"/>
        <v>0</v>
      </c>
      <c r="BL6">
        <f t="shared" si="0"/>
        <v>0</v>
      </c>
      <c r="BM6">
        <f t="shared" si="0"/>
        <v>0</v>
      </c>
      <c r="BN6">
        <f t="shared" si="0"/>
        <v>0</v>
      </c>
      <c r="BO6">
        <f t="shared" si="0"/>
        <v>0</v>
      </c>
      <c r="BP6">
        <f t="shared" si="0"/>
        <v>0</v>
      </c>
      <c r="BQ6">
        <f t="shared" si="0"/>
        <v>0</v>
      </c>
      <c r="BR6">
        <f t="shared" si="0"/>
        <v>0</v>
      </c>
      <c r="BS6">
        <f t="shared" si="0"/>
        <v>0</v>
      </c>
      <c r="BT6">
        <f t="shared" si="0"/>
        <v>0</v>
      </c>
      <c r="BU6">
        <f t="shared" si="0"/>
        <v>0</v>
      </c>
      <c r="BV6">
        <f t="shared" si="0"/>
        <v>0</v>
      </c>
      <c r="BW6">
        <f t="shared" si="0"/>
        <v>0</v>
      </c>
      <c r="BX6">
        <f t="shared" si="0"/>
        <v>0</v>
      </c>
      <c r="BY6">
        <f t="shared" si="0"/>
        <v>0</v>
      </c>
      <c r="BZ6">
        <f t="shared" si="0"/>
        <v>0</v>
      </c>
      <c r="CA6">
        <f t="shared" si="0"/>
        <v>0</v>
      </c>
      <c r="CB6">
        <f t="shared" si="0"/>
        <v>0</v>
      </c>
      <c r="CC6">
        <f t="shared" si="0"/>
        <v>0</v>
      </c>
    </row>
    <row r="7" spans="1:81">
      <c r="A7" s="1" t="s">
        <v>1426</v>
      </c>
      <c r="B7">
        <f>'Total Fuel Prices'!B54*(1-INDEX(Tax_share,MATCH('Total Fuel Prices'!$A$47,tax_fuel_labels,0),MATCH(B$1,'Tax_Share of Price'!$B$1:$AI$1,0)))</f>
        <v>0</v>
      </c>
      <c r="C7">
        <f>'Total Fuel Prices'!C54*(1-INDEX(Tax_share,MATCH('Total Fuel Prices'!$A$47,tax_fuel_labels,0),MATCH(C$1,'Tax_Share of Price'!$B$1:$AI$1,0)))</f>
        <v>0</v>
      </c>
      <c r="D7">
        <f>'Total Fuel Prices'!D54*(1-INDEX(Tax_share,MATCH('Total Fuel Prices'!$A$47,tax_fuel_labels,0),MATCH(D$1,'Tax_Share of Price'!$B$1:$AI$1,0)))</f>
        <v>0</v>
      </c>
      <c r="E7">
        <f>'Total Fuel Prices'!E54*(1-INDEX(Tax_share,MATCH('Total Fuel Prices'!$A$47,tax_fuel_labels,0),MATCH(E$1,'Tax_Share of Price'!$B$1:$AI$1,0)))</f>
        <v>0</v>
      </c>
      <c r="F7">
        <f>'Total Fuel Prices'!F54*(1-INDEX(Tax_share,MATCH('Total Fuel Prices'!$A$47,tax_fuel_labels,0),MATCH(F$1,'Tax_Share of Price'!$B$1:$AI$1,0)))</f>
        <v>0</v>
      </c>
      <c r="G7">
        <f>'Total Fuel Prices'!G54*(1-INDEX(Tax_share,MATCH('Total Fuel Prices'!$A$47,tax_fuel_labels,0),MATCH(G$1,'Tax_Share of Price'!$B$1:$AI$1,0)))</f>
        <v>0</v>
      </c>
      <c r="H7">
        <f>'Total Fuel Prices'!H54*(1-INDEX(Tax_share,MATCH('Total Fuel Prices'!$A$47,tax_fuel_labels,0),MATCH(H$1,'Tax_Share of Price'!$B$1:$AI$1,0)))</f>
        <v>0</v>
      </c>
      <c r="I7">
        <f>'Total Fuel Prices'!I54*(1-INDEX(Tax_share,MATCH('Total Fuel Prices'!$A$47,tax_fuel_labels,0),MATCH(I$1,'Tax_Share of Price'!$B$1:$AI$1,0)))</f>
        <v>0</v>
      </c>
      <c r="J7">
        <f>'Total Fuel Prices'!J54*(1-INDEX(Tax_share,MATCH('Total Fuel Prices'!$A$47,tax_fuel_labels,0),MATCH(J$1,'Tax_Share of Price'!$B$1:$AI$1,0)))</f>
        <v>0</v>
      </c>
      <c r="K7">
        <f>'Total Fuel Prices'!K54*(1-INDEX(Tax_share,MATCH('Total Fuel Prices'!$A$47,tax_fuel_labels,0),MATCH(K$1,'Tax_Share of Price'!$B$1:$AI$1,0)))</f>
        <v>0</v>
      </c>
      <c r="L7">
        <f>'Total Fuel Prices'!L54*(1-INDEX(Tax_share,MATCH('Total Fuel Prices'!$A$47,tax_fuel_labels,0),MATCH(L$1,'Tax_Share of Price'!$B$1:$AI$1,0)))</f>
        <v>0</v>
      </c>
      <c r="M7">
        <f>'Total Fuel Prices'!M54*(1-INDEX(Tax_share,MATCH('Total Fuel Prices'!$A$47,tax_fuel_labels,0),MATCH(M$1,'Tax_Share of Price'!$B$1:$AI$1,0)))</f>
        <v>0</v>
      </c>
      <c r="N7">
        <f>'Total Fuel Prices'!N54*(1-INDEX(Tax_share,MATCH('Total Fuel Prices'!$A$47,tax_fuel_labels,0),MATCH(N$1,'Tax_Share of Price'!$B$1:$AI$1,0)))</f>
        <v>0</v>
      </c>
      <c r="O7">
        <f>'Total Fuel Prices'!O54*(1-INDEX(Tax_share,MATCH('Total Fuel Prices'!$A$47,tax_fuel_labels,0),MATCH(O$1,'Tax_Share of Price'!$B$1:$AI$1,0)))</f>
        <v>0</v>
      </c>
      <c r="P7">
        <f>'Total Fuel Prices'!P54*(1-INDEX(Tax_share,MATCH('Total Fuel Prices'!$A$47,tax_fuel_labels,0),MATCH(P$1,'Tax_Share of Price'!$B$1:$AI$1,0)))</f>
        <v>0</v>
      </c>
      <c r="Q7">
        <f>'Total Fuel Prices'!Q54*(1-INDEX(Tax_share,MATCH('Total Fuel Prices'!$A$47,tax_fuel_labels,0),MATCH(Q$1,'Tax_Share of Price'!$B$1:$AI$1,0)))</f>
        <v>0</v>
      </c>
      <c r="R7">
        <f>'Total Fuel Prices'!R54*(1-INDEX(Tax_share,MATCH('Total Fuel Prices'!$A$47,tax_fuel_labels,0),MATCH(R$1,'Tax_Share of Price'!$B$1:$AI$1,0)))</f>
        <v>0</v>
      </c>
      <c r="S7">
        <f>'Total Fuel Prices'!S54*(1-INDEX(Tax_share,MATCH('Total Fuel Prices'!$A$47,tax_fuel_labels,0),MATCH(S$1,'Tax_Share of Price'!$B$1:$AI$1,0)))</f>
        <v>0</v>
      </c>
      <c r="T7">
        <f>'Total Fuel Prices'!T54*(1-INDEX(Tax_share,MATCH('Total Fuel Prices'!$A$47,tax_fuel_labels,0),MATCH(T$1,'Tax_Share of Price'!$B$1:$AI$1,0)))</f>
        <v>0</v>
      </c>
      <c r="U7">
        <f>'Total Fuel Prices'!U54*(1-INDEX(Tax_share,MATCH('Total Fuel Prices'!$A$47,tax_fuel_labels,0),MATCH(U$1,'Tax_Share of Price'!$B$1:$AI$1,0)))</f>
        <v>0</v>
      </c>
      <c r="V7">
        <f>'Total Fuel Prices'!V54*(1-INDEX(Tax_share,MATCH('Total Fuel Prices'!$A$47,tax_fuel_labels,0),MATCH(V$1,'Tax_Share of Price'!$B$1:$AI$1,0)))</f>
        <v>0</v>
      </c>
      <c r="W7">
        <f>'Total Fuel Prices'!W54*(1-INDEX(Tax_share,MATCH('Total Fuel Prices'!$A$47,tax_fuel_labels,0),MATCH(W$1,'Tax_Share of Price'!$B$1:$AI$1,0)))</f>
        <v>0</v>
      </c>
      <c r="X7">
        <f>'Total Fuel Prices'!X54*(1-INDEX(Tax_share,MATCH('Total Fuel Prices'!$A$47,tax_fuel_labels,0),MATCH(X$1,'Tax_Share of Price'!$B$1:$AI$1,0)))</f>
        <v>0</v>
      </c>
      <c r="Y7">
        <f>'Total Fuel Prices'!Y54*(1-INDEX(Tax_share,MATCH('Total Fuel Prices'!$A$47,tax_fuel_labels,0),MATCH(Y$1,'Tax_Share of Price'!$B$1:$AI$1,0)))</f>
        <v>0</v>
      </c>
      <c r="Z7">
        <f>'Total Fuel Prices'!Z54*(1-INDEX(Tax_share,MATCH('Total Fuel Prices'!$A$47,tax_fuel_labels,0),MATCH(Z$1,'Tax_Share of Price'!$B$1:$AI$1,0)))</f>
        <v>0</v>
      </c>
      <c r="AA7">
        <f>'Total Fuel Prices'!AA54*(1-INDEX(Tax_share,MATCH('Total Fuel Prices'!$A$47,tax_fuel_labels,0),MATCH(AA$1,'Tax_Share of Price'!$B$1:$AI$1,0)))</f>
        <v>0</v>
      </c>
      <c r="AB7">
        <f>'Total Fuel Prices'!AB54*(1-INDEX(Tax_share,MATCH('Total Fuel Prices'!$A$47,tax_fuel_labels,0),MATCH(AB$1,'Tax_Share of Price'!$B$1:$AI$1,0)))</f>
        <v>0</v>
      </c>
      <c r="AC7">
        <f>'Total Fuel Prices'!AC54*(1-INDEX(Tax_share,MATCH('Total Fuel Prices'!$A$47,tax_fuel_labels,0),MATCH(AC$1,'Tax_Share of Price'!$B$1:$AI$1,0)))</f>
        <v>0</v>
      </c>
      <c r="AD7">
        <f>'Total Fuel Prices'!AD54*(1-INDEX(Tax_share,MATCH('Total Fuel Prices'!$A$47,tax_fuel_labels,0),MATCH(AD$1,'Tax_Share of Price'!$B$1:$AI$1,0)))</f>
        <v>0</v>
      </c>
      <c r="AE7">
        <f>'Total Fuel Prices'!AE54*(1-INDEX(Tax_share,MATCH('Total Fuel Prices'!$A$47,tax_fuel_labels,0),MATCH(AE$1,'Tax_Share of Price'!$B$1:$AI$1,0)))</f>
        <v>0</v>
      </c>
      <c r="AF7">
        <f t="shared" si="1"/>
        <v>0</v>
      </c>
      <c r="AG7">
        <f t="shared" si="0"/>
        <v>0</v>
      </c>
      <c r="AH7">
        <f t="shared" si="0"/>
        <v>0</v>
      </c>
      <c r="AI7">
        <f t="shared" si="0"/>
        <v>0</v>
      </c>
      <c r="AJ7">
        <f t="shared" si="0"/>
        <v>0</v>
      </c>
      <c r="AK7">
        <f t="shared" si="0"/>
        <v>0</v>
      </c>
      <c r="AL7">
        <f t="shared" si="0"/>
        <v>0</v>
      </c>
      <c r="AM7">
        <f t="shared" si="0"/>
        <v>0</v>
      </c>
      <c r="AN7">
        <f t="shared" si="0"/>
        <v>0</v>
      </c>
      <c r="AO7">
        <f t="shared" si="0"/>
        <v>0</v>
      </c>
      <c r="AP7">
        <f t="shared" si="0"/>
        <v>0</v>
      </c>
      <c r="AQ7">
        <f t="shared" si="0"/>
        <v>0</v>
      </c>
      <c r="AR7">
        <f t="shared" si="0"/>
        <v>0</v>
      </c>
      <c r="AS7">
        <f t="shared" si="0"/>
        <v>0</v>
      </c>
      <c r="AT7">
        <f t="shared" si="0"/>
        <v>0</v>
      </c>
      <c r="AU7">
        <f t="shared" si="0"/>
        <v>0</v>
      </c>
      <c r="AV7">
        <f t="shared" si="0"/>
        <v>0</v>
      </c>
      <c r="AW7">
        <f t="shared" si="0"/>
        <v>0</v>
      </c>
      <c r="AX7">
        <f t="shared" si="0"/>
        <v>0</v>
      </c>
      <c r="AY7">
        <f t="shared" si="0"/>
        <v>0</v>
      </c>
      <c r="AZ7">
        <f t="shared" si="0"/>
        <v>0</v>
      </c>
      <c r="BA7">
        <f t="shared" si="0"/>
        <v>0</v>
      </c>
      <c r="BB7">
        <f t="shared" si="0"/>
        <v>0</v>
      </c>
      <c r="BC7">
        <f t="shared" si="0"/>
        <v>0</v>
      </c>
      <c r="BD7">
        <f t="shared" si="0"/>
        <v>0</v>
      </c>
      <c r="BE7">
        <f t="shared" si="0"/>
        <v>0</v>
      </c>
      <c r="BF7">
        <f t="shared" ref="AG7:CC9" si="2">$AE7</f>
        <v>0</v>
      </c>
      <c r="BG7">
        <f t="shared" si="2"/>
        <v>0</v>
      </c>
      <c r="BH7">
        <f t="shared" si="2"/>
        <v>0</v>
      </c>
      <c r="BI7">
        <f t="shared" si="2"/>
        <v>0</v>
      </c>
      <c r="BJ7">
        <f t="shared" si="2"/>
        <v>0</v>
      </c>
      <c r="BK7">
        <f t="shared" si="2"/>
        <v>0</v>
      </c>
      <c r="BL7">
        <f t="shared" si="2"/>
        <v>0</v>
      </c>
      <c r="BM7">
        <f t="shared" si="2"/>
        <v>0</v>
      </c>
      <c r="BN7">
        <f t="shared" si="2"/>
        <v>0</v>
      </c>
      <c r="BO7">
        <f t="shared" si="2"/>
        <v>0</v>
      </c>
      <c r="BP7">
        <f t="shared" si="2"/>
        <v>0</v>
      </c>
      <c r="BQ7">
        <f t="shared" si="2"/>
        <v>0</v>
      </c>
      <c r="BR7">
        <f t="shared" si="2"/>
        <v>0</v>
      </c>
      <c r="BS7">
        <f t="shared" si="2"/>
        <v>0</v>
      </c>
      <c r="BT7">
        <f t="shared" si="2"/>
        <v>0</v>
      </c>
      <c r="BU7">
        <f t="shared" si="2"/>
        <v>0</v>
      </c>
      <c r="BV7">
        <f t="shared" si="2"/>
        <v>0</v>
      </c>
      <c r="BW7">
        <f t="shared" si="2"/>
        <v>0</v>
      </c>
      <c r="BX7">
        <f t="shared" si="2"/>
        <v>0</v>
      </c>
      <c r="BY7">
        <f t="shared" si="2"/>
        <v>0</v>
      </c>
      <c r="BZ7">
        <f t="shared" si="2"/>
        <v>0</v>
      </c>
      <c r="CA7">
        <f t="shared" si="2"/>
        <v>0</v>
      </c>
      <c r="CB7">
        <f t="shared" si="2"/>
        <v>0</v>
      </c>
      <c r="CC7">
        <f t="shared" si="2"/>
        <v>0</v>
      </c>
    </row>
    <row r="8" spans="1:81">
      <c r="A8" s="1" t="s">
        <v>1427</v>
      </c>
      <c r="B8">
        <f>'Total Fuel Prices'!B55*(1-INDEX(Tax_share,MATCH('Total Fuel Prices'!$A$47,tax_fuel_labels,0),MATCH(B$1,'Tax_Share of Price'!$B$1:$AI$1,0)))</f>
        <v>0</v>
      </c>
      <c r="C8">
        <f>'Total Fuel Prices'!C55*(1-INDEX(Tax_share,MATCH('Total Fuel Prices'!$A$47,tax_fuel_labels,0),MATCH(C$1,'Tax_Share of Price'!$B$1:$AI$1,0)))</f>
        <v>0</v>
      </c>
      <c r="D8">
        <f>'Total Fuel Prices'!D55*(1-INDEX(Tax_share,MATCH('Total Fuel Prices'!$A$47,tax_fuel_labels,0),MATCH(D$1,'Tax_Share of Price'!$B$1:$AI$1,0)))</f>
        <v>0</v>
      </c>
      <c r="E8">
        <f>'Total Fuel Prices'!E55*(1-INDEX(Tax_share,MATCH('Total Fuel Prices'!$A$47,tax_fuel_labels,0),MATCH(E$1,'Tax_Share of Price'!$B$1:$AI$1,0)))</f>
        <v>0</v>
      </c>
      <c r="F8">
        <f>'Total Fuel Prices'!F55*(1-INDEX(Tax_share,MATCH('Total Fuel Prices'!$A$47,tax_fuel_labels,0),MATCH(F$1,'Tax_Share of Price'!$B$1:$AI$1,0)))</f>
        <v>0</v>
      </c>
      <c r="G8">
        <f>'Total Fuel Prices'!G55*(1-INDEX(Tax_share,MATCH('Total Fuel Prices'!$A$47,tax_fuel_labels,0),MATCH(G$1,'Tax_Share of Price'!$B$1:$AI$1,0)))</f>
        <v>0</v>
      </c>
      <c r="H8">
        <f>'Total Fuel Prices'!H55*(1-INDEX(Tax_share,MATCH('Total Fuel Prices'!$A$47,tax_fuel_labels,0),MATCH(H$1,'Tax_Share of Price'!$B$1:$AI$1,0)))</f>
        <v>0</v>
      </c>
      <c r="I8">
        <f>'Total Fuel Prices'!I55*(1-INDEX(Tax_share,MATCH('Total Fuel Prices'!$A$47,tax_fuel_labels,0),MATCH(I$1,'Tax_Share of Price'!$B$1:$AI$1,0)))</f>
        <v>0</v>
      </c>
      <c r="J8">
        <f>'Total Fuel Prices'!J55*(1-INDEX(Tax_share,MATCH('Total Fuel Prices'!$A$47,tax_fuel_labels,0),MATCH(J$1,'Tax_Share of Price'!$B$1:$AI$1,0)))</f>
        <v>0</v>
      </c>
      <c r="K8">
        <f>'Total Fuel Prices'!K55*(1-INDEX(Tax_share,MATCH('Total Fuel Prices'!$A$47,tax_fuel_labels,0),MATCH(K$1,'Tax_Share of Price'!$B$1:$AI$1,0)))</f>
        <v>0</v>
      </c>
      <c r="L8">
        <f>'Total Fuel Prices'!L55*(1-INDEX(Tax_share,MATCH('Total Fuel Prices'!$A$47,tax_fuel_labels,0),MATCH(L$1,'Tax_Share of Price'!$B$1:$AI$1,0)))</f>
        <v>0</v>
      </c>
      <c r="M8">
        <f>'Total Fuel Prices'!M55*(1-INDEX(Tax_share,MATCH('Total Fuel Prices'!$A$47,tax_fuel_labels,0),MATCH(M$1,'Tax_Share of Price'!$B$1:$AI$1,0)))</f>
        <v>0</v>
      </c>
      <c r="N8">
        <f>'Total Fuel Prices'!N55*(1-INDEX(Tax_share,MATCH('Total Fuel Prices'!$A$47,tax_fuel_labels,0),MATCH(N$1,'Tax_Share of Price'!$B$1:$AI$1,0)))</f>
        <v>0</v>
      </c>
      <c r="O8">
        <f>'Total Fuel Prices'!O55*(1-INDEX(Tax_share,MATCH('Total Fuel Prices'!$A$47,tax_fuel_labels,0),MATCH(O$1,'Tax_Share of Price'!$B$1:$AI$1,0)))</f>
        <v>0</v>
      </c>
      <c r="P8">
        <f>'Total Fuel Prices'!P55*(1-INDEX(Tax_share,MATCH('Total Fuel Prices'!$A$47,tax_fuel_labels,0),MATCH(P$1,'Tax_Share of Price'!$B$1:$AI$1,0)))</f>
        <v>0</v>
      </c>
      <c r="Q8">
        <f>'Total Fuel Prices'!Q55*(1-INDEX(Tax_share,MATCH('Total Fuel Prices'!$A$47,tax_fuel_labels,0),MATCH(Q$1,'Tax_Share of Price'!$B$1:$AI$1,0)))</f>
        <v>0</v>
      </c>
      <c r="R8">
        <f>'Total Fuel Prices'!R55*(1-INDEX(Tax_share,MATCH('Total Fuel Prices'!$A$47,tax_fuel_labels,0),MATCH(R$1,'Tax_Share of Price'!$B$1:$AI$1,0)))</f>
        <v>0</v>
      </c>
      <c r="S8">
        <f>'Total Fuel Prices'!S55*(1-INDEX(Tax_share,MATCH('Total Fuel Prices'!$A$47,tax_fuel_labels,0),MATCH(S$1,'Tax_Share of Price'!$B$1:$AI$1,0)))</f>
        <v>0</v>
      </c>
      <c r="T8">
        <f>'Total Fuel Prices'!T55*(1-INDEX(Tax_share,MATCH('Total Fuel Prices'!$A$47,tax_fuel_labels,0),MATCH(T$1,'Tax_Share of Price'!$B$1:$AI$1,0)))</f>
        <v>0</v>
      </c>
      <c r="U8">
        <f>'Total Fuel Prices'!U55*(1-INDEX(Tax_share,MATCH('Total Fuel Prices'!$A$47,tax_fuel_labels,0),MATCH(U$1,'Tax_Share of Price'!$B$1:$AI$1,0)))</f>
        <v>0</v>
      </c>
      <c r="V8">
        <f>'Total Fuel Prices'!V55*(1-INDEX(Tax_share,MATCH('Total Fuel Prices'!$A$47,tax_fuel_labels,0),MATCH(V$1,'Tax_Share of Price'!$B$1:$AI$1,0)))</f>
        <v>0</v>
      </c>
      <c r="W8">
        <f>'Total Fuel Prices'!W55*(1-INDEX(Tax_share,MATCH('Total Fuel Prices'!$A$47,tax_fuel_labels,0),MATCH(W$1,'Tax_Share of Price'!$B$1:$AI$1,0)))</f>
        <v>0</v>
      </c>
      <c r="X8">
        <f>'Total Fuel Prices'!X55*(1-INDEX(Tax_share,MATCH('Total Fuel Prices'!$A$47,tax_fuel_labels,0),MATCH(X$1,'Tax_Share of Price'!$B$1:$AI$1,0)))</f>
        <v>0</v>
      </c>
      <c r="Y8">
        <f>'Total Fuel Prices'!Y55*(1-INDEX(Tax_share,MATCH('Total Fuel Prices'!$A$47,tax_fuel_labels,0),MATCH(Y$1,'Tax_Share of Price'!$B$1:$AI$1,0)))</f>
        <v>0</v>
      </c>
      <c r="Z8">
        <f>'Total Fuel Prices'!Z55*(1-INDEX(Tax_share,MATCH('Total Fuel Prices'!$A$47,tax_fuel_labels,0),MATCH(Z$1,'Tax_Share of Price'!$B$1:$AI$1,0)))</f>
        <v>0</v>
      </c>
      <c r="AA8">
        <f>'Total Fuel Prices'!AA55*(1-INDEX(Tax_share,MATCH('Total Fuel Prices'!$A$47,tax_fuel_labels,0),MATCH(AA$1,'Tax_Share of Price'!$B$1:$AI$1,0)))</f>
        <v>0</v>
      </c>
      <c r="AB8">
        <f>'Total Fuel Prices'!AB55*(1-INDEX(Tax_share,MATCH('Total Fuel Prices'!$A$47,tax_fuel_labels,0),MATCH(AB$1,'Tax_Share of Price'!$B$1:$AI$1,0)))</f>
        <v>0</v>
      </c>
      <c r="AC8">
        <f>'Total Fuel Prices'!AC55*(1-INDEX(Tax_share,MATCH('Total Fuel Prices'!$A$47,tax_fuel_labels,0),MATCH(AC$1,'Tax_Share of Price'!$B$1:$AI$1,0)))</f>
        <v>0</v>
      </c>
      <c r="AD8">
        <f>'Total Fuel Prices'!AD55*(1-INDEX(Tax_share,MATCH('Total Fuel Prices'!$A$47,tax_fuel_labels,0),MATCH(AD$1,'Tax_Share of Price'!$B$1:$AI$1,0)))</f>
        <v>0</v>
      </c>
      <c r="AE8">
        <f>'Total Fuel Prices'!AE55*(1-INDEX(Tax_share,MATCH('Total Fuel Prices'!$A$47,tax_fuel_labels,0),MATCH(AE$1,'Tax_Share of Price'!$B$1:$AI$1,0)))</f>
        <v>0</v>
      </c>
      <c r="AF8">
        <f t="shared" si="1"/>
        <v>0</v>
      </c>
      <c r="AG8">
        <f t="shared" si="2"/>
        <v>0</v>
      </c>
      <c r="AH8">
        <f t="shared" si="2"/>
        <v>0</v>
      </c>
      <c r="AI8">
        <f t="shared" si="2"/>
        <v>0</v>
      </c>
      <c r="AJ8">
        <f t="shared" si="2"/>
        <v>0</v>
      </c>
      <c r="AK8">
        <f t="shared" si="2"/>
        <v>0</v>
      </c>
      <c r="AL8">
        <f t="shared" si="2"/>
        <v>0</v>
      </c>
      <c r="AM8">
        <f t="shared" si="2"/>
        <v>0</v>
      </c>
      <c r="AN8">
        <f t="shared" si="2"/>
        <v>0</v>
      </c>
      <c r="AO8">
        <f t="shared" si="2"/>
        <v>0</v>
      </c>
      <c r="AP8">
        <f t="shared" si="2"/>
        <v>0</v>
      </c>
      <c r="AQ8">
        <f t="shared" si="2"/>
        <v>0</v>
      </c>
      <c r="AR8">
        <f t="shared" si="2"/>
        <v>0</v>
      </c>
      <c r="AS8">
        <f t="shared" si="2"/>
        <v>0</v>
      </c>
      <c r="AT8">
        <f t="shared" si="2"/>
        <v>0</v>
      </c>
      <c r="AU8">
        <f t="shared" si="2"/>
        <v>0</v>
      </c>
      <c r="AV8">
        <f t="shared" si="2"/>
        <v>0</v>
      </c>
      <c r="AW8">
        <f t="shared" si="2"/>
        <v>0</v>
      </c>
      <c r="AX8">
        <f t="shared" si="2"/>
        <v>0</v>
      </c>
      <c r="AY8">
        <f t="shared" si="2"/>
        <v>0</v>
      </c>
      <c r="AZ8">
        <f t="shared" si="2"/>
        <v>0</v>
      </c>
      <c r="BA8">
        <f t="shared" si="2"/>
        <v>0</v>
      </c>
      <c r="BB8">
        <f t="shared" si="2"/>
        <v>0</v>
      </c>
      <c r="BC8">
        <f t="shared" si="2"/>
        <v>0</v>
      </c>
      <c r="BD8">
        <f t="shared" si="2"/>
        <v>0</v>
      </c>
      <c r="BE8">
        <f t="shared" si="2"/>
        <v>0</v>
      </c>
      <c r="BF8">
        <f t="shared" si="2"/>
        <v>0</v>
      </c>
      <c r="BG8">
        <f t="shared" si="2"/>
        <v>0</v>
      </c>
      <c r="BH8">
        <f t="shared" si="2"/>
        <v>0</v>
      </c>
      <c r="BI8">
        <f t="shared" si="2"/>
        <v>0</v>
      </c>
      <c r="BJ8">
        <f t="shared" si="2"/>
        <v>0</v>
      </c>
      <c r="BK8">
        <f t="shared" si="2"/>
        <v>0</v>
      </c>
      <c r="BL8">
        <f t="shared" si="2"/>
        <v>0</v>
      </c>
      <c r="BM8">
        <f t="shared" si="2"/>
        <v>0</v>
      </c>
      <c r="BN8">
        <f t="shared" si="2"/>
        <v>0</v>
      </c>
      <c r="BO8">
        <f t="shared" si="2"/>
        <v>0</v>
      </c>
      <c r="BP8">
        <f t="shared" si="2"/>
        <v>0</v>
      </c>
      <c r="BQ8">
        <f t="shared" si="2"/>
        <v>0</v>
      </c>
      <c r="BR8">
        <f t="shared" si="2"/>
        <v>0</v>
      </c>
      <c r="BS8">
        <f t="shared" si="2"/>
        <v>0</v>
      </c>
      <c r="BT8">
        <f t="shared" si="2"/>
        <v>0</v>
      </c>
      <c r="BU8">
        <f t="shared" si="2"/>
        <v>0</v>
      </c>
      <c r="BV8">
        <f t="shared" si="2"/>
        <v>0</v>
      </c>
      <c r="BW8">
        <f t="shared" si="2"/>
        <v>0</v>
      </c>
      <c r="BX8">
        <f t="shared" si="2"/>
        <v>0</v>
      </c>
      <c r="BY8">
        <f t="shared" si="2"/>
        <v>0</v>
      </c>
      <c r="BZ8">
        <f t="shared" si="2"/>
        <v>0</v>
      </c>
      <c r="CA8">
        <f t="shared" si="2"/>
        <v>0</v>
      </c>
      <c r="CB8">
        <f t="shared" si="2"/>
        <v>0</v>
      </c>
      <c r="CC8">
        <f t="shared" si="2"/>
        <v>0</v>
      </c>
    </row>
    <row r="9" spans="1:81">
      <c r="A9" s="1" t="s">
        <v>1428</v>
      </c>
      <c r="B9">
        <f>'Total Fuel Prices'!B56*(1-INDEX(Tax_share,MATCH('Total Fuel Prices'!$A$47,tax_fuel_labels,0),MATCH(B$1,'Tax_Share of Price'!$B$1:$AI$1,0)))</f>
        <v>0</v>
      </c>
      <c r="C9">
        <f>'Total Fuel Prices'!C56*(1-INDEX(Tax_share,MATCH('Total Fuel Prices'!$A$47,tax_fuel_labels,0),MATCH(C$1,'Tax_Share of Price'!$B$1:$AI$1,0)))</f>
        <v>0</v>
      </c>
      <c r="D9">
        <f>'Total Fuel Prices'!D56*(1-INDEX(Tax_share,MATCH('Total Fuel Prices'!$A$47,tax_fuel_labels,0),MATCH(D$1,'Tax_Share of Price'!$B$1:$AI$1,0)))</f>
        <v>0</v>
      </c>
      <c r="E9">
        <f>'Total Fuel Prices'!E56*(1-INDEX(Tax_share,MATCH('Total Fuel Prices'!$A$47,tax_fuel_labels,0),MATCH(E$1,'Tax_Share of Price'!$B$1:$AI$1,0)))</f>
        <v>0</v>
      </c>
      <c r="F9">
        <f>'Total Fuel Prices'!F56*(1-INDEX(Tax_share,MATCH('Total Fuel Prices'!$A$47,tax_fuel_labels,0),MATCH(F$1,'Tax_Share of Price'!$B$1:$AI$1,0)))</f>
        <v>0</v>
      </c>
      <c r="G9">
        <f>'Total Fuel Prices'!G56*(1-INDEX(Tax_share,MATCH('Total Fuel Prices'!$A$47,tax_fuel_labels,0),MATCH(G$1,'Tax_Share of Price'!$B$1:$AI$1,0)))</f>
        <v>0</v>
      </c>
      <c r="H9">
        <f>'Total Fuel Prices'!H56*(1-INDEX(Tax_share,MATCH('Total Fuel Prices'!$A$47,tax_fuel_labels,0),MATCH(H$1,'Tax_Share of Price'!$B$1:$AI$1,0)))</f>
        <v>0</v>
      </c>
      <c r="I9">
        <f>'Total Fuel Prices'!I56*(1-INDEX(Tax_share,MATCH('Total Fuel Prices'!$A$47,tax_fuel_labels,0),MATCH(I$1,'Tax_Share of Price'!$B$1:$AI$1,0)))</f>
        <v>0</v>
      </c>
      <c r="J9">
        <f>'Total Fuel Prices'!J56*(1-INDEX(Tax_share,MATCH('Total Fuel Prices'!$A$47,tax_fuel_labels,0),MATCH(J$1,'Tax_Share of Price'!$B$1:$AI$1,0)))</f>
        <v>0</v>
      </c>
      <c r="K9">
        <f>'Total Fuel Prices'!K56*(1-INDEX(Tax_share,MATCH('Total Fuel Prices'!$A$47,tax_fuel_labels,0),MATCH(K$1,'Tax_Share of Price'!$B$1:$AI$1,0)))</f>
        <v>0</v>
      </c>
      <c r="L9">
        <f>'Total Fuel Prices'!L56*(1-INDEX(Tax_share,MATCH('Total Fuel Prices'!$A$47,tax_fuel_labels,0),MATCH(L$1,'Tax_Share of Price'!$B$1:$AI$1,0)))</f>
        <v>0</v>
      </c>
      <c r="M9">
        <f>'Total Fuel Prices'!M56*(1-INDEX(Tax_share,MATCH('Total Fuel Prices'!$A$47,tax_fuel_labels,0),MATCH(M$1,'Tax_Share of Price'!$B$1:$AI$1,0)))</f>
        <v>0</v>
      </c>
      <c r="N9">
        <f>'Total Fuel Prices'!N56*(1-INDEX(Tax_share,MATCH('Total Fuel Prices'!$A$47,tax_fuel_labels,0),MATCH(N$1,'Tax_Share of Price'!$B$1:$AI$1,0)))</f>
        <v>0</v>
      </c>
      <c r="O9">
        <f>'Total Fuel Prices'!O56*(1-INDEX(Tax_share,MATCH('Total Fuel Prices'!$A$47,tax_fuel_labels,0),MATCH(O$1,'Tax_Share of Price'!$B$1:$AI$1,0)))</f>
        <v>0</v>
      </c>
      <c r="P9">
        <f>'Total Fuel Prices'!P56*(1-INDEX(Tax_share,MATCH('Total Fuel Prices'!$A$47,tax_fuel_labels,0),MATCH(P$1,'Tax_Share of Price'!$B$1:$AI$1,0)))</f>
        <v>0</v>
      </c>
      <c r="Q9">
        <f>'Total Fuel Prices'!Q56*(1-INDEX(Tax_share,MATCH('Total Fuel Prices'!$A$47,tax_fuel_labels,0),MATCH(Q$1,'Tax_Share of Price'!$B$1:$AI$1,0)))</f>
        <v>0</v>
      </c>
      <c r="R9">
        <f>'Total Fuel Prices'!R56*(1-INDEX(Tax_share,MATCH('Total Fuel Prices'!$A$47,tax_fuel_labels,0),MATCH(R$1,'Tax_Share of Price'!$B$1:$AI$1,0)))</f>
        <v>0</v>
      </c>
      <c r="S9">
        <f>'Total Fuel Prices'!S56*(1-INDEX(Tax_share,MATCH('Total Fuel Prices'!$A$47,tax_fuel_labels,0),MATCH(S$1,'Tax_Share of Price'!$B$1:$AI$1,0)))</f>
        <v>0</v>
      </c>
      <c r="T9">
        <f>'Total Fuel Prices'!T56*(1-INDEX(Tax_share,MATCH('Total Fuel Prices'!$A$47,tax_fuel_labels,0),MATCH(T$1,'Tax_Share of Price'!$B$1:$AI$1,0)))</f>
        <v>0</v>
      </c>
      <c r="U9">
        <f>'Total Fuel Prices'!U56*(1-INDEX(Tax_share,MATCH('Total Fuel Prices'!$A$47,tax_fuel_labels,0),MATCH(U$1,'Tax_Share of Price'!$B$1:$AI$1,0)))</f>
        <v>0</v>
      </c>
      <c r="V9">
        <f>'Total Fuel Prices'!V56*(1-INDEX(Tax_share,MATCH('Total Fuel Prices'!$A$47,tax_fuel_labels,0),MATCH(V$1,'Tax_Share of Price'!$B$1:$AI$1,0)))</f>
        <v>0</v>
      </c>
      <c r="W9">
        <f>'Total Fuel Prices'!W56*(1-INDEX(Tax_share,MATCH('Total Fuel Prices'!$A$47,tax_fuel_labels,0),MATCH(W$1,'Tax_Share of Price'!$B$1:$AI$1,0)))</f>
        <v>0</v>
      </c>
      <c r="X9">
        <f>'Total Fuel Prices'!X56*(1-INDEX(Tax_share,MATCH('Total Fuel Prices'!$A$47,tax_fuel_labels,0),MATCH(X$1,'Tax_Share of Price'!$B$1:$AI$1,0)))</f>
        <v>0</v>
      </c>
      <c r="Y9">
        <f>'Total Fuel Prices'!Y56*(1-INDEX(Tax_share,MATCH('Total Fuel Prices'!$A$47,tax_fuel_labels,0),MATCH(Y$1,'Tax_Share of Price'!$B$1:$AI$1,0)))</f>
        <v>0</v>
      </c>
      <c r="Z9">
        <f>'Total Fuel Prices'!Z56*(1-INDEX(Tax_share,MATCH('Total Fuel Prices'!$A$47,tax_fuel_labels,0),MATCH(Z$1,'Tax_Share of Price'!$B$1:$AI$1,0)))</f>
        <v>0</v>
      </c>
      <c r="AA9">
        <f>'Total Fuel Prices'!AA56*(1-INDEX(Tax_share,MATCH('Total Fuel Prices'!$A$47,tax_fuel_labels,0),MATCH(AA$1,'Tax_Share of Price'!$B$1:$AI$1,0)))</f>
        <v>0</v>
      </c>
      <c r="AB9">
        <f>'Total Fuel Prices'!AB56*(1-INDEX(Tax_share,MATCH('Total Fuel Prices'!$A$47,tax_fuel_labels,0),MATCH(AB$1,'Tax_Share of Price'!$B$1:$AI$1,0)))</f>
        <v>0</v>
      </c>
      <c r="AC9">
        <f>'Total Fuel Prices'!AC56*(1-INDEX(Tax_share,MATCH('Total Fuel Prices'!$A$47,tax_fuel_labels,0),MATCH(AC$1,'Tax_Share of Price'!$B$1:$AI$1,0)))</f>
        <v>0</v>
      </c>
      <c r="AD9">
        <f>'Total Fuel Prices'!AD56*(1-INDEX(Tax_share,MATCH('Total Fuel Prices'!$A$47,tax_fuel_labels,0),MATCH(AD$1,'Tax_Share of Price'!$B$1:$AI$1,0)))</f>
        <v>0</v>
      </c>
      <c r="AE9">
        <f>'Total Fuel Prices'!AE56*(1-INDEX(Tax_share,MATCH('Total Fuel Prices'!$A$47,tax_fuel_labels,0),MATCH(AE$1,'Tax_Share of Price'!$B$1:$AI$1,0)))</f>
        <v>0</v>
      </c>
      <c r="AF9">
        <f t="shared" si="1"/>
        <v>0</v>
      </c>
      <c r="AG9">
        <f t="shared" si="2"/>
        <v>0</v>
      </c>
      <c r="AH9">
        <f t="shared" si="2"/>
        <v>0</v>
      </c>
      <c r="AI9">
        <f t="shared" si="2"/>
        <v>0</v>
      </c>
      <c r="AJ9">
        <f t="shared" si="2"/>
        <v>0</v>
      </c>
      <c r="AK9">
        <f t="shared" si="2"/>
        <v>0</v>
      </c>
      <c r="AL9">
        <f t="shared" si="2"/>
        <v>0</v>
      </c>
      <c r="AM9">
        <f t="shared" si="2"/>
        <v>0</v>
      </c>
      <c r="AN9">
        <f t="shared" si="2"/>
        <v>0</v>
      </c>
      <c r="AO9">
        <f t="shared" si="2"/>
        <v>0</v>
      </c>
      <c r="AP9">
        <f t="shared" si="2"/>
        <v>0</v>
      </c>
      <c r="AQ9">
        <f t="shared" si="2"/>
        <v>0</v>
      </c>
      <c r="AR9">
        <f t="shared" si="2"/>
        <v>0</v>
      </c>
      <c r="AS9">
        <f t="shared" si="2"/>
        <v>0</v>
      </c>
      <c r="AT9">
        <f t="shared" si="2"/>
        <v>0</v>
      </c>
      <c r="AU9">
        <f t="shared" si="2"/>
        <v>0</v>
      </c>
      <c r="AV9">
        <f t="shared" si="2"/>
        <v>0</v>
      </c>
      <c r="AW9">
        <f t="shared" si="2"/>
        <v>0</v>
      </c>
      <c r="AX9">
        <f t="shared" si="2"/>
        <v>0</v>
      </c>
      <c r="AY9">
        <f t="shared" si="2"/>
        <v>0</v>
      </c>
      <c r="AZ9">
        <f t="shared" si="2"/>
        <v>0</v>
      </c>
      <c r="BA9">
        <f t="shared" si="2"/>
        <v>0</v>
      </c>
      <c r="BB9">
        <f t="shared" si="2"/>
        <v>0</v>
      </c>
      <c r="BC9">
        <f t="shared" si="2"/>
        <v>0</v>
      </c>
      <c r="BD9">
        <f t="shared" si="2"/>
        <v>0</v>
      </c>
      <c r="BE9">
        <f t="shared" si="2"/>
        <v>0</v>
      </c>
      <c r="BF9">
        <f t="shared" si="2"/>
        <v>0</v>
      </c>
      <c r="BG9">
        <f t="shared" si="2"/>
        <v>0</v>
      </c>
      <c r="BH9">
        <f t="shared" si="2"/>
        <v>0</v>
      </c>
      <c r="BI9">
        <f t="shared" si="2"/>
        <v>0</v>
      </c>
      <c r="BJ9">
        <f t="shared" si="2"/>
        <v>0</v>
      </c>
      <c r="BK9">
        <f t="shared" si="2"/>
        <v>0</v>
      </c>
      <c r="BL9">
        <f t="shared" si="2"/>
        <v>0</v>
      </c>
      <c r="BM9">
        <f t="shared" si="2"/>
        <v>0</v>
      </c>
      <c r="BN9">
        <f t="shared" si="2"/>
        <v>0</v>
      </c>
      <c r="BO9">
        <f t="shared" si="2"/>
        <v>0</v>
      </c>
      <c r="BP9">
        <f t="shared" si="2"/>
        <v>0</v>
      </c>
      <c r="BQ9">
        <f t="shared" si="2"/>
        <v>0</v>
      </c>
      <c r="BR9">
        <f t="shared" si="2"/>
        <v>0</v>
      </c>
      <c r="BS9">
        <f t="shared" si="2"/>
        <v>0</v>
      </c>
      <c r="BT9">
        <f t="shared" si="2"/>
        <v>0</v>
      </c>
      <c r="BU9">
        <f t="shared" si="2"/>
        <v>0</v>
      </c>
      <c r="BV9">
        <f t="shared" si="2"/>
        <v>0</v>
      </c>
      <c r="BW9">
        <f t="shared" si="2"/>
        <v>0</v>
      </c>
      <c r="BX9">
        <f t="shared" si="2"/>
        <v>0</v>
      </c>
      <c r="BY9">
        <f t="shared" si="2"/>
        <v>0</v>
      </c>
      <c r="BZ9">
        <f t="shared" si="2"/>
        <v>0</v>
      </c>
      <c r="CA9">
        <f t="shared" si="2"/>
        <v>0</v>
      </c>
      <c r="CB9">
        <f t="shared" si="2"/>
        <v>0</v>
      </c>
      <c r="CC9">
        <f t="shared" si="2"/>
        <v>0</v>
      </c>
    </row>
  </sheetData>
  <pageMargins left="0.7" right="0.7" top="0.75" bottom="0.75" header="0.3" footer="0.3"/>
  <pageSetup orientation="portrait"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tabColor rgb="FF002060"/>
  </sheetPr>
  <dimension ref="A1:CC9"/>
  <sheetViews>
    <sheetView topLeftCell="AB1" workbookViewId="0">
      <selection activeCell="AF4" sqref="AF4"/>
    </sheetView>
  </sheetViews>
  <sheetFormatPr defaultColWidth="9.140625" defaultRowHeight="15"/>
  <cols>
    <col min="1" max="1" width="41.42578125" customWidth="1"/>
    <col min="2" max="3" width="10.140625" customWidth="1"/>
    <col min="4" max="27" width="10" customWidth="1"/>
  </cols>
  <sheetData>
    <row r="1" spans="1:81">
      <c r="A1" s="1" t="s">
        <v>1420</v>
      </c>
      <c r="B1" s="1">
        <v>2021</v>
      </c>
      <c r="C1" s="1">
        <v>2022</v>
      </c>
      <c r="D1" s="1">
        <v>2023</v>
      </c>
      <c r="E1" s="1">
        <v>2024</v>
      </c>
      <c r="F1" s="1">
        <v>2025</v>
      </c>
      <c r="G1" s="1">
        <v>2026</v>
      </c>
      <c r="H1" s="1">
        <v>2027</v>
      </c>
      <c r="I1" s="1">
        <v>2028</v>
      </c>
      <c r="J1" s="1">
        <v>2029</v>
      </c>
      <c r="K1" s="1">
        <v>2030</v>
      </c>
      <c r="L1" s="1">
        <v>2031</v>
      </c>
      <c r="M1" s="1">
        <v>2032</v>
      </c>
      <c r="N1" s="1">
        <v>2033</v>
      </c>
      <c r="O1" s="1">
        <v>2034</v>
      </c>
      <c r="P1" s="1">
        <v>2035</v>
      </c>
      <c r="Q1" s="1">
        <v>2036</v>
      </c>
      <c r="R1" s="1">
        <v>2037</v>
      </c>
      <c r="S1" s="1">
        <v>2038</v>
      </c>
      <c r="T1" s="1">
        <v>2039</v>
      </c>
      <c r="U1" s="1">
        <v>2040</v>
      </c>
      <c r="V1" s="1">
        <v>2041</v>
      </c>
      <c r="W1" s="1">
        <v>2042</v>
      </c>
      <c r="X1" s="1">
        <v>2043</v>
      </c>
      <c r="Y1" s="1">
        <v>2044</v>
      </c>
      <c r="Z1" s="1">
        <v>2045</v>
      </c>
      <c r="AA1" s="1">
        <v>2046</v>
      </c>
      <c r="AB1" s="1">
        <v>2047</v>
      </c>
      <c r="AC1" s="1">
        <v>2048</v>
      </c>
      <c r="AD1" s="1">
        <v>2049</v>
      </c>
      <c r="AE1" s="1">
        <v>2050</v>
      </c>
      <c r="AF1" s="1">
        <v>2051</v>
      </c>
      <c r="AG1" s="1">
        <v>2052</v>
      </c>
      <c r="AH1" s="1">
        <v>2053</v>
      </c>
      <c r="AI1" s="1">
        <v>2054</v>
      </c>
      <c r="AJ1" s="1">
        <v>2055</v>
      </c>
      <c r="AK1" s="1">
        <v>2056</v>
      </c>
      <c r="AL1" s="1">
        <v>2057</v>
      </c>
      <c r="AM1" s="1">
        <v>2058</v>
      </c>
      <c r="AN1" s="1">
        <v>2059</v>
      </c>
      <c r="AO1" s="1">
        <v>2060</v>
      </c>
      <c r="AP1" s="1">
        <v>2061</v>
      </c>
      <c r="AQ1" s="1">
        <v>2062</v>
      </c>
      <c r="AR1" s="1">
        <v>2063</v>
      </c>
      <c r="AS1" s="1">
        <v>2064</v>
      </c>
      <c r="AT1" s="1">
        <v>2065</v>
      </c>
      <c r="AU1" s="1">
        <v>2066</v>
      </c>
      <c r="AV1" s="1">
        <v>2067</v>
      </c>
      <c r="AW1" s="1">
        <v>2068</v>
      </c>
      <c r="AX1" s="1">
        <v>2069</v>
      </c>
      <c r="AY1" s="1">
        <v>2070</v>
      </c>
      <c r="AZ1" s="1">
        <v>2071</v>
      </c>
      <c r="BA1" s="1">
        <v>2072</v>
      </c>
      <c r="BB1" s="1">
        <v>2073</v>
      </c>
      <c r="BC1" s="1">
        <v>2074</v>
      </c>
      <c r="BD1" s="1">
        <v>2075</v>
      </c>
      <c r="BE1" s="1">
        <v>2076</v>
      </c>
      <c r="BF1" s="1">
        <v>2077</v>
      </c>
      <c r="BG1" s="1">
        <v>2078</v>
      </c>
      <c r="BH1" s="1">
        <v>2079</v>
      </c>
      <c r="BI1" s="1">
        <v>2080</v>
      </c>
      <c r="BJ1" s="1">
        <v>2081</v>
      </c>
      <c r="BK1" s="1">
        <v>2082</v>
      </c>
      <c r="BL1" s="1">
        <v>2083</v>
      </c>
      <c r="BM1" s="1">
        <v>2084</v>
      </c>
      <c r="BN1" s="1">
        <v>2085</v>
      </c>
      <c r="BO1" s="1">
        <v>2086</v>
      </c>
      <c r="BP1" s="1">
        <v>2087</v>
      </c>
      <c r="BQ1" s="1">
        <v>2088</v>
      </c>
      <c r="BR1" s="1">
        <v>2089</v>
      </c>
      <c r="BS1" s="1">
        <v>2090</v>
      </c>
      <c r="BT1" s="1">
        <v>2091</v>
      </c>
      <c r="BU1" s="1">
        <v>2092</v>
      </c>
      <c r="BV1" s="1">
        <v>2093</v>
      </c>
      <c r="BW1" s="1">
        <v>2094</v>
      </c>
      <c r="BX1" s="1">
        <v>2095</v>
      </c>
      <c r="BY1" s="1">
        <v>2096</v>
      </c>
      <c r="BZ1" s="1">
        <v>2097</v>
      </c>
      <c r="CA1" s="1">
        <v>2098</v>
      </c>
      <c r="CB1" s="1">
        <v>2099</v>
      </c>
      <c r="CC1" s="1">
        <v>2100</v>
      </c>
    </row>
    <row r="2" spans="1:81">
      <c r="A2" s="1" t="s">
        <v>1421</v>
      </c>
      <c r="B2">
        <f>'Total Fuel Prices'!B59*(1-INDEX(Tax_share,MATCH('Total Fuel Prices'!$A$57,tax_fuel_labels,0),MATCH(B$1,'Tax_Share of Price'!$B$1:$AI$1,0)))</f>
        <v>0</v>
      </c>
      <c r="C2">
        <f>'Total Fuel Prices'!C59*(1-INDEX(Tax_share,MATCH('Total Fuel Prices'!$A$57,tax_fuel_labels,0),MATCH(C$1,'Tax_Share of Price'!$B$1:$AI$1,0)))</f>
        <v>0</v>
      </c>
      <c r="D2">
        <f>'Total Fuel Prices'!D59*(1-INDEX(Tax_share,MATCH('Total Fuel Prices'!$A$57,tax_fuel_labels,0),MATCH(D$1,'Tax_Share of Price'!$B$1:$AI$1,0)))</f>
        <v>0</v>
      </c>
      <c r="E2">
        <f>'Total Fuel Prices'!E59*(1-INDEX(Tax_share,MATCH('Total Fuel Prices'!$A$57,tax_fuel_labels,0),MATCH(E$1,'Tax_Share of Price'!$B$1:$AI$1,0)))</f>
        <v>0</v>
      </c>
      <c r="F2">
        <f>'Total Fuel Prices'!F59*(1-INDEX(Tax_share,MATCH('Total Fuel Prices'!$A$57,tax_fuel_labels,0),MATCH(F$1,'Tax_Share of Price'!$B$1:$AI$1,0)))</f>
        <v>0</v>
      </c>
      <c r="G2">
        <f>'Total Fuel Prices'!G59*(1-INDEX(Tax_share,MATCH('Total Fuel Prices'!$A$57,tax_fuel_labels,0),MATCH(G$1,'Tax_Share of Price'!$B$1:$AI$1,0)))</f>
        <v>0</v>
      </c>
      <c r="H2">
        <f>'Total Fuel Prices'!H59*(1-INDEX(Tax_share,MATCH('Total Fuel Prices'!$A$57,tax_fuel_labels,0),MATCH(H$1,'Tax_Share of Price'!$B$1:$AI$1,0)))</f>
        <v>0</v>
      </c>
      <c r="I2">
        <f>'Total Fuel Prices'!I59*(1-INDEX(Tax_share,MATCH('Total Fuel Prices'!$A$57,tax_fuel_labels,0),MATCH(I$1,'Tax_Share of Price'!$B$1:$AI$1,0)))</f>
        <v>0</v>
      </c>
      <c r="J2">
        <f>'Total Fuel Prices'!J59*(1-INDEX(Tax_share,MATCH('Total Fuel Prices'!$A$57,tax_fuel_labels,0),MATCH(J$1,'Tax_Share of Price'!$B$1:$AI$1,0)))</f>
        <v>0</v>
      </c>
      <c r="K2">
        <f>'Total Fuel Prices'!K59*(1-INDEX(Tax_share,MATCH('Total Fuel Prices'!$A$57,tax_fuel_labels,0),MATCH(K$1,'Tax_Share of Price'!$B$1:$AI$1,0)))</f>
        <v>0</v>
      </c>
      <c r="L2">
        <f>'Total Fuel Prices'!L59*(1-INDEX(Tax_share,MATCH('Total Fuel Prices'!$A$57,tax_fuel_labels,0),MATCH(L$1,'Tax_Share of Price'!$B$1:$AI$1,0)))</f>
        <v>0</v>
      </c>
      <c r="M2">
        <f>'Total Fuel Prices'!M59*(1-INDEX(Tax_share,MATCH('Total Fuel Prices'!$A$57,tax_fuel_labels,0),MATCH(M$1,'Tax_Share of Price'!$B$1:$AI$1,0)))</f>
        <v>0</v>
      </c>
      <c r="N2">
        <f>'Total Fuel Prices'!N59*(1-INDEX(Tax_share,MATCH('Total Fuel Prices'!$A$57,tax_fuel_labels,0),MATCH(N$1,'Tax_Share of Price'!$B$1:$AI$1,0)))</f>
        <v>0</v>
      </c>
      <c r="O2">
        <f>'Total Fuel Prices'!O59*(1-INDEX(Tax_share,MATCH('Total Fuel Prices'!$A$57,tax_fuel_labels,0),MATCH(O$1,'Tax_Share of Price'!$B$1:$AI$1,0)))</f>
        <v>0</v>
      </c>
      <c r="P2">
        <f>'Total Fuel Prices'!P59*(1-INDEX(Tax_share,MATCH('Total Fuel Prices'!$A$57,tax_fuel_labels,0),MATCH(P$1,'Tax_Share of Price'!$B$1:$AI$1,0)))</f>
        <v>0</v>
      </c>
      <c r="Q2">
        <f>'Total Fuel Prices'!Q59*(1-INDEX(Tax_share,MATCH('Total Fuel Prices'!$A$57,tax_fuel_labels,0),MATCH(Q$1,'Tax_Share of Price'!$B$1:$AI$1,0)))</f>
        <v>0</v>
      </c>
      <c r="R2">
        <f>'Total Fuel Prices'!R59*(1-INDEX(Tax_share,MATCH('Total Fuel Prices'!$A$57,tax_fuel_labels,0),MATCH(R$1,'Tax_Share of Price'!$B$1:$AI$1,0)))</f>
        <v>0</v>
      </c>
      <c r="S2">
        <f>'Total Fuel Prices'!S59*(1-INDEX(Tax_share,MATCH('Total Fuel Prices'!$A$57,tax_fuel_labels,0),MATCH(S$1,'Tax_Share of Price'!$B$1:$AI$1,0)))</f>
        <v>0</v>
      </c>
      <c r="T2">
        <f>'Total Fuel Prices'!T59*(1-INDEX(Tax_share,MATCH('Total Fuel Prices'!$A$57,tax_fuel_labels,0),MATCH(T$1,'Tax_Share of Price'!$B$1:$AI$1,0)))</f>
        <v>0</v>
      </c>
      <c r="U2">
        <f>'Total Fuel Prices'!U59*(1-INDEX(Tax_share,MATCH('Total Fuel Prices'!$A$57,tax_fuel_labels,0),MATCH(U$1,'Tax_Share of Price'!$B$1:$AI$1,0)))</f>
        <v>0</v>
      </c>
      <c r="V2">
        <f>'Total Fuel Prices'!V59*(1-INDEX(Tax_share,MATCH('Total Fuel Prices'!$A$57,tax_fuel_labels,0),MATCH(V$1,'Tax_Share of Price'!$B$1:$AI$1,0)))</f>
        <v>0</v>
      </c>
      <c r="W2">
        <f>'Total Fuel Prices'!W59*(1-INDEX(Tax_share,MATCH('Total Fuel Prices'!$A$57,tax_fuel_labels,0),MATCH(W$1,'Tax_Share of Price'!$B$1:$AI$1,0)))</f>
        <v>0</v>
      </c>
      <c r="X2">
        <f>'Total Fuel Prices'!X59*(1-INDEX(Tax_share,MATCH('Total Fuel Prices'!$A$57,tax_fuel_labels,0),MATCH(X$1,'Tax_Share of Price'!$B$1:$AI$1,0)))</f>
        <v>0</v>
      </c>
      <c r="Y2">
        <f>'Total Fuel Prices'!Y59*(1-INDEX(Tax_share,MATCH('Total Fuel Prices'!$A$57,tax_fuel_labels,0),MATCH(Y$1,'Tax_Share of Price'!$B$1:$AI$1,0)))</f>
        <v>0</v>
      </c>
      <c r="Z2">
        <f>'Total Fuel Prices'!Z59*(1-INDEX(Tax_share,MATCH('Total Fuel Prices'!$A$57,tax_fuel_labels,0),MATCH(Z$1,'Tax_Share of Price'!$B$1:$AI$1,0)))</f>
        <v>0</v>
      </c>
      <c r="AA2">
        <f>'Total Fuel Prices'!AA59*(1-INDEX(Tax_share,MATCH('Total Fuel Prices'!$A$57,tax_fuel_labels,0),MATCH(AA$1,'Tax_Share of Price'!$B$1:$AI$1,0)))</f>
        <v>0</v>
      </c>
      <c r="AB2">
        <f>'Total Fuel Prices'!AB59*(1-INDEX(Tax_share,MATCH('Total Fuel Prices'!$A$57,tax_fuel_labels,0),MATCH(AB$1,'Tax_Share of Price'!$B$1:$AI$1,0)))</f>
        <v>0</v>
      </c>
      <c r="AC2">
        <f>'Total Fuel Prices'!AC59*(1-INDEX(Tax_share,MATCH('Total Fuel Prices'!$A$57,tax_fuel_labels,0),MATCH(AC$1,'Tax_Share of Price'!$B$1:$AI$1,0)))</f>
        <v>0</v>
      </c>
      <c r="AD2">
        <f>'Total Fuel Prices'!AD59*(1-INDEX(Tax_share,MATCH('Total Fuel Prices'!$A$57,tax_fuel_labels,0),MATCH(AD$1,'Tax_Share of Price'!$B$1:$AI$1,0)))</f>
        <v>0</v>
      </c>
      <c r="AE2">
        <f>'Total Fuel Prices'!AE59*(1-INDEX(Tax_share,MATCH('Total Fuel Prices'!$A$57,tax_fuel_labels,0),MATCH(AE$1,'Tax_Share of Price'!$B$1:$AI$1,0)))</f>
        <v>0</v>
      </c>
      <c r="AF2">
        <f>$AE2</f>
        <v>0</v>
      </c>
      <c r="AG2">
        <f t="shared" ref="AG2:CC7" si="0">$AE2</f>
        <v>0</v>
      </c>
      <c r="AH2">
        <f t="shared" si="0"/>
        <v>0</v>
      </c>
      <c r="AI2">
        <f t="shared" si="0"/>
        <v>0</v>
      </c>
      <c r="AJ2">
        <f t="shared" si="0"/>
        <v>0</v>
      </c>
      <c r="AK2">
        <f t="shared" si="0"/>
        <v>0</v>
      </c>
      <c r="AL2">
        <f t="shared" si="0"/>
        <v>0</v>
      </c>
      <c r="AM2">
        <f t="shared" si="0"/>
        <v>0</v>
      </c>
      <c r="AN2">
        <f t="shared" si="0"/>
        <v>0</v>
      </c>
      <c r="AO2">
        <f t="shared" si="0"/>
        <v>0</v>
      </c>
      <c r="AP2">
        <f t="shared" si="0"/>
        <v>0</v>
      </c>
      <c r="AQ2">
        <f t="shared" si="0"/>
        <v>0</v>
      </c>
      <c r="AR2">
        <f t="shared" si="0"/>
        <v>0</v>
      </c>
      <c r="AS2">
        <f t="shared" si="0"/>
        <v>0</v>
      </c>
      <c r="AT2">
        <f t="shared" si="0"/>
        <v>0</v>
      </c>
      <c r="AU2">
        <f t="shared" si="0"/>
        <v>0</v>
      </c>
      <c r="AV2">
        <f t="shared" si="0"/>
        <v>0</v>
      </c>
      <c r="AW2">
        <f t="shared" si="0"/>
        <v>0</v>
      </c>
      <c r="AX2">
        <f t="shared" si="0"/>
        <v>0</v>
      </c>
      <c r="AY2">
        <f t="shared" si="0"/>
        <v>0</v>
      </c>
      <c r="AZ2">
        <f t="shared" si="0"/>
        <v>0</v>
      </c>
      <c r="BA2">
        <f t="shared" si="0"/>
        <v>0</v>
      </c>
      <c r="BB2">
        <f t="shared" si="0"/>
        <v>0</v>
      </c>
      <c r="BC2">
        <f t="shared" si="0"/>
        <v>0</v>
      </c>
      <c r="BD2">
        <f t="shared" si="0"/>
        <v>0</v>
      </c>
      <c r="BE2">
        <f t="shared" si="0"/>
        <v>0</v>
      </c>
      <c r="BF2">
        <f t="shared" si="0"/>
        <v>0</v>
      </c>
      <c r="BG2">
        <f t="shared" si="0"/>
        <v>0</v>
      </c>
      <c r="BH2">
        <f t="shared" si="0"/>
        <v>0</v>
      </c>
      <c r="BI2">
        <f t="shared" si="0"/>
        <v>0</v>
      </c>
      <c r="BJ2">
        <f t="shared" si="0"/>
        <v>0</v>
      </c>
      <c r="BK2">
        <f t="shared" si="0"/>
        <v>0</v>
      </c>
      <c r="BL2">
        <f t="shared" si="0"/>
        <v>0</v>
      </c>
      <c r="BM2">
        <f t="shared" si="0"/>
        <v>0</v>
      </c>
      <c r="BN2">
        <f t="shared" si="0"/>
        <v>0</v>
      </c>
      <c r="BO2">
        <f t="shared" si="0"/>
        <v>0</v>
      </c>
      <c r="BP2">
        <f t="shared" si="0"/>
        <v>0</v>
      </c>
      <c r="BQ2">
        <f t="shared" si="0"/>
        <v>0</v>
      </c>
      <c r="BR2">
        <f t="shared" si="0"/>
        <v>0</v>
      </c>
      <c r="BS2">
        <f t="shared" si="0"/>
        <v>0</v>
      </c>
      <c r="BT2">
        <f t="shared" si="0"/>
        <v>0</v>
      </c>
      <c r="BU2">
        <f t="shared" si="0"/>
        <v>0</v>
      </c>
      <c r="BV2">
        <f t="shared" si="0"/>
        <v>0</v>
      </c>
      <c r="BW2">
        <f t="shared" si="0"/>
        <v>0</v>
      </c>
      <c r="BX2">
        <f t="shared" si="0"/>
        <v>0</v>
      </c>
      <c r="BY2">
        <f t="shared" si="0"/>
        <v>0</v>
      </c>
      <c r="BZ2">
        <f t="shared" si="0"/>
        <v>0</v>
      </c>
      <c r="CA2">
        <f t="shared" si="0"/>
        <v>0</v>
      </c>
      <c r="CB2">
        <f t="shared" si="0"/>
        <v>0</v>
      </c>
      <c r="CC2">
        <f t="shared" si="0"/>
        <v>0</v>
      </c>
    </row>
    <row r="3" spans="1:81">
      <c r="A3" s="1" t="s">
        <v>1422</v>
      </c>
      <c r="B3">
        <f>'Total Fuel Prices'!B60*(1-INDEX(Tax_share,MATCH('Total Fuel Prices'!$A$57,tax_fuel_labels,0),MATCH(B$1,'Tax_Share of Price'!$B$1:$AI$1,0)))</f>
        <v>0</v>
      </c>
      <c r="C3">
        <f>'Total Fuel Prices'!C60*(1-INDEX(Tax_share,MATCH('Total Fuel Prices'!$A$57,tax_fuel_labels,0),MATCH(C$1,'Tax_Share of Price'!$B$1:$AI$1,0)))</f>
        <v>0</v>
      </c>
      <c r="D3">
        <f>'Total Fuel Prices'!D60*(1-INDEX(Tax_share,MATCH('Total Fuel Prices'!$A$57,tax_fuel_labels,0),MATCH(D$1,'Tax_Share of Price'!$B$1:$AI$1,0)))</f>
        <v>0</v>
      </c>
      <c r="E3">
        <f>'Total Fuel Prices'!E60*(1-INDEX(Tax_share,MATCH('Total Fuel Prices'!$A$57,tax_fuel_labels,0),MATCH(E$1,'Tax_Share of Price'!$B$1:$AI$1,0)))</f>
        <v>0</v>
      </c>
      <c r="F3">
        <f>'Total Fuel Prices'!F60*(1-INDEX(Tax_share,MATCH('Total Fuel Prices'!$A$57,tax_fuel_labels,0),MATCH(F$1,'Tax_Share of Price'!$B$1:$AI$1,0)))</f>
        <v>0</v>
      </c>
      <c r="G3">
        <f>'Total Fuel Prices'!G60*(1-INDEX(Tax_share,MATCH('Total Fuel Prices'!$A$57,tax_fuel_labels,0),MATCH(G$1,'Tax_Share of Price'!$B$1:$AI$1,0)))</f>
        <v>0</v>
      </c>
      <c r="H3">
        <f>'Total Fuel Prices'!H60*(1-INDEX(Tax_share,MATCH('Total Fuel Prices'!$A$57,tax_fuel_labels,0),MATCH(H$1,'Tax_Share of Price'!$B$1:$AI$1,0)))</f>
        <v>0</v>
      </c>
      <c r="I3">
        <f>'Total Fuel Prices'!I60*(1-INDEX(Tax_share,MATCH('Total Fuel Prices'!$A$57,tax_fuel_labels,0),MATCH(I$1,'Tax_Share of Price'!$B$1:$AI$1,0)))</f>
        <v>0</v>
      </c>
      <c r="J3">
        <f>'Total Fuel Prices'!J60*(1-INDEX(Tax_share,MATCH('Total Fuel Prices'!$A$57,tax_fuel_labels,0),MATCH(J$1,'Tax_Share of Price'!$B$1:$AI$1,0)))</f>
        <v>0</v>
      </c>
      <c r="K3">
        <f>'Total Fuel Prices'!K60*(1-INDEX(Tax_share,MATCH('Total Fuel Prices'!$A$57,tax_fuel_labels,0),MATCH(K$1,'Tax_Share of Price'!$B$1:$AI$1,0)))</f>
        <v>0</v>
      </c>
      <c r="L3">
        <f>'Total Fuel Prices'!L60*(1-INDEX(Tax_share,MATCH('Total Fuel Prices'!$A$57,tax_fuel_labels,0),MATCH(L$1,'Tax_Share of Price'!$B$1:$AI$1,0)))</f>
        <v>0</v>
      </c>
      <c r="M3">
        <f>'Total Fuel Prices'!M60*(1-INDEX(Tax_share,MATCH('Total Fuel Prices'!$A$57,tax_fuel_labels,0),MATCH(M$1,'Tax_Share of Price'!$B$1:$AI$1,0)))</f>
        <v>0</v>
      </c>
      <c r="N3">
        <f>'Total Fuel Prices'!N60*(1-INDEX(Tax_share,MATCH('Total Fuel Prices'!$A$57,tax_fuel_labels,0),MATCH(N$1,'Tax_Share of Price'!$B$1:$AI$1,0)))</f>
        <v>0</v>
      </c>
      <c r="O3">
        <f>'Total Fuel Prices'!O60*(1-INDEX(Tax_share,MATCH('Total Fuel Prices'!$A$57,tax_fuel_labels,0),MATCH(O$1,'Tax_Share of Price'!$B$1:$AI$1,0)))</f>
        <v>0</v>
      </c>
      <c r="P3">
        <f>'Total Fuel Prices'!P60*(1-INDEX(Tax_share,MATCH('Total Fuel Prices'!$A$57,tax_fuel_labels,0),MATCH(P$1,'Tax_Share of Price'!$B$1:$AI$1,0)))</f>
        <v>0</v>
      </c>
      <c r="Q3">
        <f>'Total Fuel Prices'!Q60*(1-INDEX(Tax_share,MATCH('Total Fuel Prices'!$A$57,tax_fuel_labels,0),MATCH(Q$1,'Tax_Share of Price'!$B$1:$AI$1,0)))</f>
        <v>0</v>
      </c>
      <c r="R3">
        <f>'Total Fuel Prices'!R60*(1-INDEX(Tax_share,MATCH('Total Fuel Prices'!$A$57,tax_fuel_labels,0),MATCH(R$1,'Tax_Share of Price'!$B$1:$AI$1,0)))</f>
        <v>0</v>
      </c>
      <c r="S3">
        <f>'Total Fuel Prices'!S60*(1-INDEX(Tax_share,MATCH('Total Fuel Prices'!$A$57,tax_fuel_labels,0),MATCH(S$1,'Tax_Share of Price'!$B$1:$AI$1,0)))</f>
        <v>0</v>
      </c>
      <c r="T3">
        <f>'Total Fuel Prices'!T60*(1-INDEX(Tax_share,MATCH('Total Fuel Prices'!$A$57,tax_fuel_labels,0),MATCH(T$1,'Tax_Share of Price'!$B$1:$AI$1,0)))</f>
        <v>0</v>
      </c>
      <c r="U3">
        <f>'Total Fuel Prices'!U60*(1-INDEX(Tax_share,MATCH('Total Fuel Prices'!$A$57,tax_fuel_labels,0),MATCH(U$1,'Tax_Share of Price'!$B$1:$AI$1,0)))</f>
        <v>0</v>
      </c>
      <c r="V3">
        <f>'Total Fuel Prices'!V60*(1-INDEX(Tax_share,MATCH('Total Fuel Prices'!$A$57,tax_fuel_labels,0),MATCH(V$1,'Tax_Share of Price'!$B$1:$AI$1,0)))</f>
        <v>0</v>
      </c>
      <c r="W3">
        <f>'Total Fuel Prices'!W60*(1-INDEX(Tax_share,MATCH('Total Fuel Prices'!$A$57,tax_fuel_labels,0),MATCH(W$1,'Tax_Share of Price'!$B$1:$AI$1,0)))</f>
        <v>0</v>
      </c>
      <c r="X3">
        <f>'Total Fuel Prices'!X60*(1-INDEX(Tax_share,MATCH('Total Fuel Prices'!$A$57,tax_fuel_labels,0),MATCH(X$1,'Tax_Share of Price'!$B$1:$AI$1,0)))</f>
        <v>0</v>
      </c>
      <c r="Y3">
        <f>'Total Fuel Prices'!Y60*(1-INDEX(Tax_share,MATCH('Total Fuel Prices'!$A$57,tax_fuel_labels,0),MATCH(Y$1,'Tax_Share of Price'!$B$1:$AI$1,0)))</f>
        <v>0</v>
      </c>
      <c r="Z3">
        <f>'Total Fuel Prices'!Z60*(1-INDEX(Tax_share,MATCH('Total Fuel Prices'!$A$57,tax_fuel_labels,0),MATCH(Z$1,'Tax_Share of Price'!$B$1:$AI$1,0)))</f>
        <v>0</v>
      </c>
      <c r="AA3">
        <f>'Total Fuel Prices'!AA60*(1-INDEX(Tax_share,MATCH('Total Fuel Prices'!$A$57,tax_fuel_labels,0),MATCH(AA$1,'Tax_Share of Price'!$B$1:$AI$1,0)))</f>
        <v>0</v>
      </c>
      <c r="AB3">
        <f>'Total Fuel Prices'!AB60*(1-INDEX(Tax_share,MATCH('Total Fuel Prices'!$A$57,tax_fuel_labels,0),MATCH(AB$1,'Tax_Share of Price'!$B$1:$AI$1,0)))</f>
        <v>0</v>
      </c>
      <c r="AC3">
        <f>'Total Fuel Prices'!AC60*(1-INDEX(Tax_share,MATCH('Total Fuel Prices'!$A$57,tax_fuel_labels,0),MATCH(AC$1,'Tax_Share of Price'!$B$1:$AI$1,0)))</f>
        <v>0</v>
      </c>
      <c r="AD3">
        <f>'Total Fuel Prices'!AD60*(1-INDEX(Tax_share,MATCH('Total Fuel Prices'!$A$57,tax_fuel_labels,0),MATCH(AD$1,'Tax_Share of Price'!$B$1:$AI$1,0)))</f>
        <v>0</v>
      </c>
      <c r="AE3">
        <f>'Total Fuel Prices'!AE60*(1-INDEX(Tax_share,MATCH('Total Fuel Prices'!$A$57,tax_fuel_labels,0),MATCH(AE$1,'Tax_Share of Price'!$B$1:$AI$1,0)))</f>
        <v>0</v>
      </c>
      <c r="AF3">
        <f>$AE3</f>
        <v>0</v>
      </c>
      <c r="AG3">
        <f t="shared" ref="AF3:AU9" si="1">$AE3</f>
        <v>0</v>
      </c>
      <c r="AH3">
        <f t="shared" si="1"/>
        <v>0</v>
      </c>
      <c r="AI3">
        <f t="shared" si="1"/>
        <v>0</v>
      </c>
      <c r="AJ3">
        <f t="shared" si="1"/>
        <v>0</v>
      </c>
      <c r="AK3">
        <f t="shared" si="1"/>
        <v>0</v>
      </c>
      <c r="AL3">
        <f t="shared" si="1"/>
        <v>0</v>
      </c>
      <c r="AM3">
        <f t="shared" si="1"/>
        <v>0</v>
      </c>
      <c r="AN3">
        <f t="shared" si="1"/>
        <v>0</v>
      </c>
      <c r="AO3">
        <f t="shared" si="1"/>
        <v>0</v>
      </c>
      <c r="AP3">
        <f t="shared" si="1"/>
        <v>0</v>
      </c>
      <c r="AQ3">
        <f t="shared" si="1"/>
        <v>0</v>
      </c>
      <c r="AR3">
        <f t="shared" si="1"/>
        <v>0</v>
      </c>
      <c r="AS3">
        <f t="shared" si="1"/>
        <v>0</v>
      </c>
      <c r="AT3">
        <f t="shared" si="1"/>
        <v>0</v>
      </c>
      <c r="AU3">
        <f t="shared" si="1"/>
        <v>0</v>
      </c>
      <c r="AV3">
        <f t="shared" si="0"/>
        <v>0</v>
      </c>
      <c r="AW3">
        <f t="shared" si="0"/>
        <v>0</v>
      </c>
      <c r="AX3">
        <f t="shared" si="0"/>
        <v>0</v>
      </c>
      <c r="AY3">
        <f t="shared" si="0"/>
        <v>0</v>
      </c>
      <c r="AZ3">
        <f t="shared" si="0"/>
        <v>0</v>
      </c>
      <c r="BA3">
        <f t="shared" si="0"/>
        <v>0</v>
      </c>
      <c r="BB3">
        <f t="shared" si="0"/>
        <v>0</v>
      </c>
      <c r="BC3">
        <f t="shared" si="0"/>
        <v>0</v>
      </c>
      <c r="BD3">
        <f t="shared" si="0"/>
        <v>0</v>
      </c>
      <c r="BE3">
        <f t="shared" si="0"/>
        <v>0</v>
      </c>
      <c r="BF3">
        <f t="shared" si="0"/>
        <v>0</v>
      </c>
      <c r="BG3">
        <f t="shared" si="0"/>
        <v>0</v>
      </c>
      <c r="BH3">
        <f t="shared" si="0"/>
        <v>0</v>
      </c>
      <c r="BI3">
        <f t="shared" si="0"/>
        <v>0</v>
      </c>
      <c r="BJ3">
        <f t="shared" si="0"/>
        <v>0</v>
      </c>
      <c r="BK3">
        <f t="shared" si="0"/>
        <v>0</v>
      </c>
      <c r="BL3">
        <f t="shared" si="0"/>
        <v>0</v>
      </c>
      <c r="BM3">
        <f t="shared" si="0"/>
        <v>0</v>
      </c>
      <c r="BN3">
        <f t="shared" si="0"/>
        <v>0</v>
      </c>
      <c r="BO3">
        <f t="shared" si="0"/>
        <v>0</v>
      </c>
      <c r="BP3">
        <f t="shared" si="0"/>
        <v>0</v>
      </c>
      <c r="BQ3">
        <f t="shared" si="0"/>
        <v>0</v>
      </c>
      <c r="BR3">
        <f t="shared" si="0"/>
        <v>0</v>
      </c>
      <c r="BS3">
        <f t="shared" si="0"/>
        <v>0</v>
      </c>
      <c r="BT3">
        <f t="shared" si="0"/>
        <v>0</v>
      </c>
      <c r="BU3">
        <f t="shared" si="0"/>
        <v>0</v>
      </c>
      <c r="BV3">
        <f t="shared" si="0"/>
        <v>0</v>
      </c>
      <c r="BW3">
        <f t="shared" si="0"/>
        <v>0</v>
      </c>
      <c r="BX3">
        <f t="shared" si="0"/>
        <v>0</v>
      </c>
      <c r="BY3">
        <f t="shared" si="0"/>
        <v>0</v>
      </c>
      <c r="BZ3">
        <f t="shared" si="0"/>
        <v>0</v>
      </c>
      <c r="CA3">
        <f t="shared" si="0"/>
        <v>0</v>
      </c>
      <c r="CB3">
        <f t="shared" si="0"/>
        <v>0</v>
      </c>
      <c r="CC3">
        <f t="shared" si="0"/>
        <v>0</v>
      </c>
    </row>
    <row r="4" spans="1:81">
      <c r="A4" s="1" t="s">
        <v>1423</v>
      </c>
      <c r="B4">
        <f>'Total Fuel Prices'!B61*(1-INDEX(Tax_share,MATCH('Total Fuel Prices'!$A$57,tax_fuel_labels,0),MATCH(B$1,'Tax_Share of Price'!$B$1:$AI$1,0)))</f>
        <v>0</v>
      </c>
      <c r="C4">
        <f>'Total Fuel Prices'!C61*(1-INDEX(Tax_share,MATCH('Total Fuel Prices'!$A$57,tax_fuel_labels,0),MATCH(C$1,'Tax_Share of Price'!$B$1:$AI$1,0)))</f>
        <v>0</v>
      </c>
      <c r="D4">
        <f>'Total Fuel Prices'!D61*(1-INDEX(Tax_share,MATCH('Total Fuel Prices'!$A$57,tax_fuel_labels,0),MATCH(D$1,'Tax_Share of Price'!$B$1:$AI$1,0)))</f>
        <v>0</v>
      </c>
      <c r="E4">
        <f>'Total Fuel Prices'!E61*(1-INDEX(Tax_share,MATCH('Total Fuel Prices'!$A$57,tax_fuel_labels,0),MATCH(E$1,'Tax_Share of Price'!$B$1:$AI$1,0)))</f>
        <v>0</v>
      </c>
      <c r="F4">
        <f>'Total Fuel Prices'!F61*(1-INDEX(Tax_share,MATCH('Total Fuel Prices'!$A$57,tax_fuel_labels,0),MATCH(F$1,'Tax_Share of Price'!$B$1:$AI$1,0)))</f>
        <v>0</v>
      </c>
      <c r="G4">
        <f>'Total Fuel Prices'!G61*(1-INDEX(Tax_share,MATCH('Total Fuel Prices'!$A$57,tax_fuel_labels,0),MATCH(G$1,'Tax_Share of Price'!$B$1:$AI$1,0)))</f>
        <v>0</v>
      </c>
      <c r="H4">
        <f>'Total Fuel Prices'!H61*(1-INDEX(Tax_share,MATCH('Total Fuel Prices'!$A$57,tax_fuel_labels,0),MATCH(H$1,'Tax_Share of Price'!$B$1:$AI$1,0)))</f>
        <v>0</v>
      </c>
      <c r="I4">
        <f>'Total Fuel Prices'!I61*(1-INDEX(Tax_share,MATCH('Total Fuel Prices'!$A$57,tax_fuel_labels,0),MATCH(I$1,'Tax_Share of Price'!$B$1:$AI$1,0)))</f>
        <v>0</v>
      </c>
      <c r="J4">
        <f>'Total Fuel Prices'!J61*(1-INDEX(Tax_share,MATCH('Total Fuel Prices'!$A$57,tax_fuel_labels,0),MATCH(J$1,'Tax_Share of Price'!$B$1:$AI$1,0)))</f>
        <v>0</v>
      </c>
      <c r="K4">
        <f>'Total Fuel Prices'!K61*(1-INDEX(Tax_share,MATCH('Total Fuel Prices'!$A$57,tax_fuel_labels,0),MATCH(K$1,'Tax_Share of Price'!$B$1:$AI$1,0)))</f>
        <v>0</v>
      </c>
      <c r="L4">
        <f>'Total Fuel Prices'!L61*(1-INDEX(Tax_share,MATCH('Total Fuel Prices'!$A$57,tax_fuel_labels,0),MATCH(L$1,'Tax_Share of Price'!$B$1:$AI$1,0)))</f>
        <v>0</v>
      </c>
      <c r="M4">
        <f>'Total Fuel Prices'!M61*(1-INDEX(Tax_share,MATCH('Total Fuel Prices'!$A$57,tax_fuel_labels,0),MATCH(M$1,'Tax_Share of Price'!$B$1:$AI$1,0)))</f>
        <v>0</v>
      </c>
      <c r="N4">
        <f>'Total Fuel Prices'!N61*(1-INDEX(Tax_share,MATCH('Total Fuel Prices'!$A$57,tax_fuel_labels,0),MATCH(N$1,'Tax_Share of Price'!$B$1:$AI$1,0)))</f>
        <v>0</v>
      </c>
      <c r="O4">
        <f>'Total Fuel Prices'!O61*(1-INDEX(Tax_share,MATCH('Total Fuel Prices'!$A$57,tax_fuel_labels,0),MATCH(O$1,'Tax_Share of Price'!$B$1:$AI$1,0)))</f>
        <v>0</v>
      </c>
      <c r="P4">
        <f>'Total Fuel Prices'!P61*(1-INDEX(Tax_share,MATCH('Total Fuel Prices'!$A$57,tax_fuel_labels,0),MATCH(P$1,'Tax_Share of Price'!$B$1:$AI$1,0)))</f>
        <v>0</v>
      </c>
      <c r="Q4">
        <f>'Total Fuel Prices'!Q61*(1-INDEX(Tax_share,MATCH('Total Fuel Prices'!$A$57,tax_fuel_labels,0),MATCH(Q$1,'Tax_Share of Price'!$B$1:$AI$1,0)))</f>
        <v>0</v>
      </c>
      <c r="R4">
        <f>'Total Fuel Prices'!R61*(1-INDEX(Tax_share,MATCH('Total Fuel Prices'!$A$57,tax_fuel_labels,0),MATCH(R$1,'Tax_Share of Price'!$B$1:$AI$1,0)))</f>
        <v>0</v>
      </c>
      <c r="S4">
        <f>'Total Fuel Prices'!S61*(1-INDEX(Tax_share,MATCH('Total Fuel Prices'!$A$57,tax_fuel_labels,0),MATCH(S$1,'Tax_Share of Price'!$B$1:$AI$1,0)))</f>
        <v>0</v>
      </c>
      <c r="T4">
        <f>'Total Fuel Prices'!T61*(1-INDEX(Tax_share,MATCH('Total Fuel Prices'!$A$57,tax_fuel_labels,0),MATCH(T$1,'Tax_Share of Price'!$B$1:$AI$1,0)))</f>
        <v>0</v>
      </c>
      <c r="U4">
        <f>'Total Fuel Prices'!U61*(1-INDEX(Tax_share,MATCH('Total Fuel Prices'!$A$57,tax_fuel_labels,0),MATCH(U$1,'Tax_Share of Price'!$B$1:$AI$1,0)))</f>
        <v>0</v>
      </c>
      <c r="V4">
        <f>'Total Fuel Prices'!V61*(1-INDEX(Tax_share,MATCH('Total Fuel Prices'!$A$57,tax_fuel_labels,0),MATCH(V$1,'Tax_Share of Price'!$B$1:$AI$1,0)))</f>
        <v>0</v>
      </c>
      <c r="W4">
        <f>'Total Fuel Prices'!W61*(1-INDEX(Tax_share,MATCH('Total Fuel Prices'!$A$57,tax_fuel_labels,0),MATCH(W$1,'Tax_Share of Price'!$B$1:$AI$1,0)))</f>
        <v>0</v>
      </c>
      <c r="X4">
        <f>'Total Fuel Prices'!X61*(1-INDEX(Tax_share,MATCH('Total Fuel Prices'!$A$57,tax_fuel_labels,0),MATCH(X$1,'Tax_Share of Price'!$B$1:$AI$1,0)))</f>
        <v>0</v>
      </c>
      <c r="Y4">
        <f>'Total Fuel Prices'!Y61*(1-INDEX(Tax_share,MATCH('Total Fuel Prices'!$A$57,tax_fuel_labels,0),MATCH(Y$1,'Tax_Share of Price'!$B$1:$AI$1,0)))</f>
        <v>0</v>
      </c>
      <c r="Z4">
        <f>'Total Fuel Prices'!Z61*(1-INDEX(Tax_share,MATCH('Total Fuel Prices'!$A$57,tax_fuel_labels,0),MATCH(Z$1,'Tax_Share of Price'!$B$1:$AI$1,0)))</f>
        <v>0</v>
      </c>
      <c r="AA4">
        <f>'Total Fuel Prices'!AA61*(1-INDEX(Tax_share,MATCH('Total Fuel Prices'!$A$57,tax_fuel_labels,0),MATCH(AA$1,'Tax_Share of Price'!$B$1:$AI$1,0)))</f>
        <v>0</v>
      </c>
      <c r="AB4">
        <f>'Total Fuel Prices'!AB61*(1-INDEX(Tax_share,MATCH('Total Fuel Prices'!$A$57,tax_fuel_labels,0),MATCH(AB$1,'Tax_Share of Price'!$B$1:$AI$1,0)))</f>
        <v>0</v>
      </c>
      <c r="AC4">
        <f>'Total Fuel Prices'!AC61*(1-INDEX(Tax_share,MATCH('Total Fuel Prices'!$A$57,tax_fuel_labels,0),MATCH(AC$1,'Tax_Share of Price'!$B$1:$AI$1,0)))</f>
        <v>0</v>
      </c>
      <c r="AD4">
        <f>'Total Fuel Prices'!AD61*(1-INDEX(Tax_share,MATCH('Total Fuel Prices'!$A$57,tax_fuel_labels,0),MATCH(AD$1,'Tax_Share of Price'!$B$1:$AI$1,0)))</f>
        <v>0</v>
      </c>
      <c r="AE4">
        <f>'Total Fuel Prices'!AE61*(1-INDEX(Tax_share,MATCH('Total Fuel Prices'!$A$57,tax_fuel_labels,0),MATCH(AE$1,'Tax_Share of Price'!$B$1:$AI$1,0)))</f>
        <v>0</v>
      </c>
      <c r="AF4">
        <f t="shared" si="1"/>
        <v>0</v>
      </c>
      <c r="AG4">
        <f t="shared" si="0"/>
        <v>0</v>
      </c>
      <c r="AH4">
        <f t="shared" si="0"/>
        <v>0</v>
      </c>
      <c r="AI4">
        <f t="shared" si="0"/>
        <v>0</v>
      </c>
      <c r="AJ4">
        <f t="shared" si="0"/>
        <v>0</v>
      </c>
      <c r="AK4">
        <f t="shared" si="0"/>
        <v>0</v>
      </c>
      <c r="AL4">
        <f t="shared" si="0"/>
        <v>0</v>
      </c>
      <c r="AM4">
        <f t="shared" si="0"/>
        <v>0</v>
      </c>
      <c r="AN4">
        <f t="shared" si="0"/>
        <v>0</v>
      </c>
      <c r="AO4">
        <f t="shared" si="0"/>
        <v>0</v>
      </c>
      <c r="AP4">
        <f t="shared" si="0"/>
        <v>0</v>
      </c>
      <c r="AQ4">
        <f t="shared" si="0"/>
        <v>0</v>
      </c>
      <c r="AR4">
        <f t="shared" si="0"/>
        <v>0</v>
      </c>
      <c r="AS4">
        <f t="shared" si="0"/>
        <v>0</v>
      </c>
      <c r="AT4">
        <f t="shared" si="0"/>
        <v>0</v>
      </c>
      <c r="AU4">
        <f t="shared" si="0"/>
        <v>0</v>
      </c>
      <c r="AV4">
        <f t="shared" si="0"/>
        <v>0</v>
      </c>
      <c r="AW4">
        <f t="shared" si="0"/>
        <v>0</v>
      </c>
      <c r="AX4">
        <f t="shared" si="0"/>
        <v>0</v>
      </c>
      <c r="AY4">
        <f t="shared" si="0"/>
        <v>0</v>
      </c>
      <c r="AZ4">
        <f t="shared" si="0"/>
        <v>0</v>
      </c>
      <c r="BA4">
        <f t="shared" si="0"/>
        <v>0</v>
      </c>
      <c r="BB4">
        <f t="shared" si="0"/>
        <v>0</v>
      </c>
      <c r="BC4">
        <f t="shared" si="0"/>
        <v>0</v>
      </c>
      <c r="BD4">
        <f t="shared" si="0"/>
        <v>0</v>
      </c>
      <c r="BE4">
        <f t="shared" si="0"/>
        <v>0</v>
      </c>
      <c r="BF4">
        <f t="shared" si="0"/>
        <v>0</v>
      </c>
      <c r="BG4">
        <f t="shared" si="0"/>
        <v>0</v>
      </c>
      <c r="BH4">
        <f t="shared" si="0"/>
        <v>0</v>
      </c>
      <c r="BI4">
        <f t="shared" si="0"/>
        <v>0</v>
      </c>
      <c r="BJ4">
        <f t="shared" si="0"/>
        <v>0</v>
      </c>
      <c r="BK4">
        <f t="shared" si="0"/>
        <v>0</v>
      </c>
      <c r="BL4">
        <f t="shared" si="0"/>
        <v>0</v>
      </c>
      <c r="BM4">
        <f t="shared" si="0"/>
        <v>0</v>
      </c>
      <c r="BN4">
        <f t="shared" si="0"/>
        <v>0</v>
      </c>
      <c r="BO4">
        <f t="shared" si="0"/>
        <v>0</v>
      </c>
      <c r="BP4">
        <f t="shared" si="0"/>
        <v>0</v>
      </c>
      <c r="BQ4">
        <f t="shared" si="0"/>
        <v>0</v>
      </c>
      <c r="BR4">
        <f t="shared" si="0"/>
        <v>0</v>
      </c>
      <c r="BS4">
        <f t="shared" si="0"/>
        <v>0</v>
      </c>
      <c r="BT4">
        <f t="shared" si="0"/>
        <v>0</v>
      </c>
      <c r="BU4">
        <f t="shared" si="0"/>
        <v>0</v>
      </c>
      <c r="BV4">
        <f t="shared" si="0"/>
        <v>0</v>
      </c>
      <c r="BW4">
        <f t="shared" si="0"/>
        <v>0</v>
      </c>
      <c r="BX4">
        <f t="shared" si="0"/>
        <v>0</v>
      </c>
      <c r="BY4">
        <f t="shared" si="0"/>
        <v>0</v>
      </c>
      <c r="BZ4">
        <f t="shared" si="0"/>
        <v>0</v>
      </c>
      <c r="CA4">
        <f t="shared" si="0"/>
        <v>0</v>
      </c>
      <c r="CB4">
        <f t="shared" si="0"/>
        <v>0</v>
      </c>
      <c r="CC4">
        <f t="shared" si="0"/>
        <v>0</v>
      </c>
    </row>
    <row r="5" spans="1:81">
      <c r="A5" s="1" t="s">
        <v>1424</v>
      </c>
      <c r="B5">
        <f>'Total Fuel Prices'!B62*(1-INDEX(Tax_share,MATCH('Total Fuel Prices'!$A$57,tax_fuel_labels,0),MATCH(B$1,'Tax_Share of Price'!$B$1:$AI$1,0)))</f>
        <v>0</v>
      </c>
      <c r="C5">
        <f>'Total Fuel Prices'!C62*(1-INDEX(Tax_share,MATCH('Total Fuel Prices'!$A$57,tax_fuel_labels,0),MATCH(C$1,'Tax_Share of Price'!$B$1:$AI$1,0)))</f>
        <v>0</v>
      </c>
      <c r="D5">
        <f>'Total Fuel Prices'!D62*(1-INDEX(Tax_share,MATCH('Total Fuel Prices'!$A$57,tax_fuel_labels,0),MATCH(D$1,'Tax_Share of Price'!$B$1:$AI$1,0)))</f>
        <v>0</v>
      </c>
      <c r="E5">
        <f>'Total Fuel Prices'!E62*(1-INDEX(Tax_share,MATCH('Total Fuel Prices'!$A$57,tax_fuel_labels,0),MATCH(E$1,'Tax_Share of Price'!$B$1:$AI$1,0)))</f>
        <v>0</v>
      </c>
      <c r="F5">
        <f>'Total Fuel Prices'!F62*(1-INDEX(Tax_share,MATCH('Total Fuel Prices'!$A$57,tax_fuel_labels,0),MATCH(F$1,'Tax_Share of Price'!$B$1:$AI$1,0)))</f>
        <v>0</v>
      </c>
      <c r="G5">
        <f>'Total Fuel Prices'!G62*(1-INDEX(Tax_share,MATCH('Total Fuel Prices'!$A$57,tax_fuel_labels,0),MATCH(G$1,'Tax_Share of Price'!$B$1:$AI$1,0)))</f>
        <v>0</v>
      </c>
      <c r="H5">
        <f>'Total Fuel Prices'!H62*(1-INDEX(Tax_share,MATCH('Total Fuel Prices'!$A$57,tax_fuel_labels,0),MATCH(H$1,'Tax_Share of Price'!$B$1:$AI$1,0)))</f>
        <v>0</v>
      </c>
      <c r="I5">
        <f>'Total Fuel Prices'!I62*(1-INDEX(Tax_share,MATCH('Total Fuel Prices'!$A$57,tax_fuel_labels,0),MATCH(I$1,'Tax_Share of Price'!$B$1:$AI$1,0)))</f>
        <v>0</v>
      </c>
      <c r="J5">
        <f>'Total Fuel Prices'!J62*(1-INDEX(Tax_share,MATCH('Total Fuel Prices'!$A$57,tax_fuel_labels,0),MATCH(J$1,'Tax_Share of Price'!$B$1:$AI$1,0)))</f>
        <v>0</v>
      </c>
      <c r="K5">
        <f>'Total Fuel Prices'!K62*(1-INDEX(Tax_share,MATCH('Total Fuel Prices'!$A$57,tax_fuel_labels,0),MATCH(K$1,'Tax_Share of Price'!$B$1:$AI$1,0)))</f>
        <v>0</v>
      </c>
      <c r="L5">
        <f>'Total Fuel Prices'!L62*(1-INDEX(Tax_share,MATCH('Total Fuel Prices'!$A$57,tax_fuel_labels,0),MATCH(L$1,'Tax_Share of Price'!$B$1:$AI$1,0)))</f>
        <v>0</v>
      </c>
      <c r="M5">
        <f>'Total Fuel Prices'!M62*(1-INDEX(Tax_share,MATCH('Total Fuel Prices'!$A$57,tax_fuel_labels,0),MATCH(M$1,'Tax_Share of Price'!$B$1:$AI$1,0)))</f>
        <v>0</v>
      </c>
      <c r="N5">
        <f>'Total Fuel Prices'!N62*(1-INDEX(Tax_share,MATCH('Total Fuel Prices'!$A$57,tax_fuel_labels,0),MATCH(N$1,'Tax_Share of Price'!$B$1:$AI$1,0)))</f>
        <v>0</v>
      </c>
      <c r="O5">
        <f>'Total Fuel Prices'!O62*(1-INDEX(Tax_share,MATCH('Total Fuel Prices'!$A$57,tax_fuel_labels,0),MATCH(O$1,'Tax_Share of Price'!$B$1:$AI$1,0)))</f>
        <v>0</v>
      </c>
      <c r="P5">
        <f>'Total Fuel Prices'!P62*(1-INDEX(Tax_share,MATCH('Total Fuel Prices'!$A$57,tax_fuel_labels,0),MATCH(P$1,'Tax_Share of Price'!$B$1:$AI$1,0)))</f>
        <v>0</v>
      </c>
      <c r="Q5">
        <f>'Total Fuel Prices'!Q62*(1-INDEX(Tax_share,MATCH('Total Fuel Prices'!$A$57,tax_fuel_labels,0),MATCH(Q$1,'Tax_Share of Price'!$B$1:$AI$1,0)))</f>
        <v>0</v>
      </c>
      <c r="R5">
        <f>'Total Fuel Prices'!R62*(1-INDEX(Tax_share,MATCH('Total Fuel Prices'!$A$57,tax_fuel_labels,0),MATCH(R$1,'Tax_Share of Price'!$B$1:$AI$1,0)))</f>
        <v>0</v>
      </c>
      <c r="S5">
        <f>'Total Fuel Prices'!S62*(1-INDEX(Tax_share,MATCH('Total Fuel Prices'!$A$57,tax_fuel_labels,0),MATCH(S$1,'Tax_Share of Price'!$B$1:$AI$1,0)))</f>
        <v>0</v>
      </c>
      <c r="T5">
        <f>'Total Fuel Prices'!T62*(1-INDEX(Tax_share,MATCH('Total Fuel Prices'!$A$57,tax_fuel_labels,0),MATCH(T$1,'Tax_Share of Price'!$B$1:$AI$1,0)))</f>
        <v>0</v>
      </c>
      <c r="U5">
        <f>'Total Fuel Prices'!U62*(1-INDEX(Tax_share,MATCH('Total Fuel Prices'!$A$57,tax_fuel_labels,0),MATCH(U$1,'Tax_Share of Price'!$B$1:$AI$1,0)))</f>
        <v>0</v>
      </c>
      <c r="V5">
        <f>'Total Fuel Prices'!V62*(1-INDEX(Tax_share,MATCH('Total Fuel Prices'!$A$57,tax_fuel_labels,0),MATCH(V$1,'Tax_Share of Price'!$B$1:$AI$1,0)))</f>
        <v>0</v>
      </c>
      <c r="W5">
        <f>'Total Fuel Prices'!W62*(1-INDEX(Tax_share,MATCH('Total Fuel Prices'!$A$57,tax_fuel_labels,0),MATCH(W$1,'Tax_Share of Price'!$B$1:$AI$1,0)))</f>
        <v>0</v>
      </c>
      <c r="X5">
        <f>'Total Fuel Prices'!X62*(1-INDEX(Tax_share,MATCH('Total Fuel Prices'!$A$57,tax_fuel_labels,0),MATCH(X$1,'Tax_Share of Price'!$B$1:$AI$1,0)))</f>
        <v>0</v>
      </c>
      <c r="Y5">
        <f>'Total Fuel Prices'!Y62*(1-INDEX(Tax_share,MATCH('Total Fuel Prices'!$A$57,tax_fuel_labels,0),MATCH(Y$1,'Tax_Share of Price'!$B$1:$AI$1,0)))</f>
        <v>0</v>
      </c>
      <c r="Z5">
        <f>'Total Fuel Prices'!Z62*(1-INDEX(Tax_share,MATCH('Total Fuel Prices'!$A$57,tax_fuel_labels,0),MATCH(Z$1,'Tax_Share of Price'!$B$1:$AI$1,0)))</f>
        <v>0</v>
      </c>
      <c r="AA5">
        <f>'Total Fuel Prices'!AA62*(1-INDEX(Tax_share,MATCH('Total Fuel Prices'!$A$57,tax_fuel_labels,0),MATCH(AA$1,'Tax_Share of Price'!$B$1:$AI$1,0)))</f>
        <v>0</v>
      </c>
      <c r="AB5">
        <f>'Total Fuel Prices'!AB62*(1-INDEX(Tax_share,MATCH('Total Fuel Prices'!$A$57,tax_fuel_labels,0),MATCH(AB$1,'Tax_Share of Price'!$B$1:$AI$1,0)))</f>
        <v>0</v>
      </c>
      <c r="AC5">
        <f>'Total Fuel Prices'!AC62*(1-INDEX(Tax_share,MATCH('Total Fuel Prices'!$A$57,tax_fuel_labels,0),MATCH(AC$1,'Tax_Share of Price'!$B$1:$AI$1,0)))</f>
        <v>0</v>
      </c>
      <c r="AD5">
        <f>'Total Fuel Prices'!AD62*(1-INDEX(Tax_share,MATCH('Total Fuel Prices'!$A$57,tax_fuel_labels,0),MATCH(AD$1,'Tax_Share of Price'!$B$1:$AI$1,0)))</f>
        <v>0</v>
      </c>
      <c r="AE5">
        <f>'Total Fuel Prices'!AE62*(1-INDEX(Tax_share,MATCH('Total Fuel Prices'!$A$57,tax_fuel_labels,0),MATCH(AE$1,'Tax_Share of Price'!$B$1:$AI$1,0)))</f>
        <v>0</v>
      </c>
      <c r="AF5">
        <f t="shared" si="1"/>
        <v>0</v>
      </c>
      <c r="AG5">
        <f t="shared" si="0"/>
        <v>0</v>
      </c>
      <c r="AH5">
        <f t="shared" si="0"/>
        <v>0</v>
      </c>
      <c r="AI5">
        <f t="shared" si="0"/>
        <v>0</v>
      </c>
      <c r="AJ5">
        <f t="shared" si="0"/>
        <v>0</v>
      </c>
      <c r="AK5">
        <f t="shared" si="0"/>
        <v>0</v>
      </c>
      <c r="AL5">
        <f t="shared" si="0"/>
        <v>0</v>
      </c>
      <c r="AM5">
        <f t="shared" si="0"/>
        <v>0</v>
      </c>
      <c r="AN5">
        <f t="shared" si="0"/>
        <v>0</v>
      </c>
      <c r="AO5">
        <f t="shared" si="0"/>
        <v>0</v>
      </c>
      <c r="AP5">
        <f t="shared" si="0"/>
        <v>0</v>
      </c>
      <c r="AQ5">
        <f t="shared" si="0"/>
        <v>0</v>
      </c>
      <c r="AR5">
        <f t="shared" si="0"/>
        <v>0</v>
      </c>
      <c r="AS5">
        <f t="shared" si="0"/>
        <v>0</v>
      </c>
      <c r="AT5">
        <f t="shared" si="0"/>
        <v>0</v>
      </c>
      <c r="AU5">
        <f t="shared" si="0"/>
        <v>0</v>
      </c>
      <c r="AV5">
        <f t="shared" si="0"/>
        <v>0</v>
      </c>
      <c r="AW5">
        <f t="shared" si="0"/>
        <v>0</v>
      </c>
      <c r="AX5">
        <f t="shared" si="0"/>
        <v>0</v>
      </c>
      <c r="AY5">
        <f t="shared" si="0"/>
        <v>0</v>
      </c>
      <c r="AZ5">
        <f t="shared" si="0"/>
        <v>0</v>
      </c>
      <c r="BA5">
        <f t="shared" si="0"/>
        <v>0</v>
      </c>
      <c r="BB5">
        <f t="shared" si="0"/>
        <v>0</v>
      </c>
      <c r="BC5">
        <f t="shared" si="0"/>
        <v>0</v>
      </c>
      <c r="BD5">
        <f t="shared" si="0"/>
        <v>0</v>
      </c>
      <c r="BE5">
        <f t="shared" si="0"/>
        <v>0</v>
      </c>
      <c r="BF5">
        <f t="shared" si="0"/>
        <v>0</v>
      </c>
      <c r="BG5">
        <f t="shared" si="0"/>
        <v>0</v>
      </c>
      <c r="BH5">
        <f t="shared" si="0"/>
        <v>0</v>
      </c>
      <c r="BI5">
        <f t="shared" si="0"/>
        <v>0</v>
      </c>
      <c r="BJ5">
        <f t="shared" si="0"/>
        <v>0</v>
      </c>
      <c r="BK5">
        <f t="shared" si="0"/>
        <v>0</v>
      </c>
      <c r="BL5">
        <f t="shared" si="0"/>
        <v>0</v>
      </c>
      <c r="BM5">
        <f t="shared" si="0"/>
        <v>0</v>
      </c>
      <c r="BN5">
        <f t="shared" si="0"/>
        <v>0</v>
      </c>
      <c r="BO5">
        <f t="shared" si="0"/>
        <v>0</v>
      </c>
      <c r="BP5">
        <f t="shared" si="0"/>
        <v>0</v>
      </c>
      <c r="BQ5">
        <f t="shared" si="0"/>
        <v>0</v>
      </c>
      <c r="BR5">
        <f t="shared" si="0"/>
        <v>0</v>
      </c>
      <c r="BS5">
        <f t="shared" si="0"/>
        <v>0</v>
      </c>
      <c r="BT5">
        <f t="shared" si="0"/>
        <v>0</v>
      </c>
      <c r="BU5">
        <f t="shared" si="0"/>
        <v>0</v>
      </c>
      <c r="BV5">
        <f t="shared" si="0"/>
        <v>0</v>
      </c>
      <c r="BW5">
        <f t="shared" si="0"/>
        <v>0</v>
      </c>
      <c r="BX5">
        <f t="shared" si="0"/>
        <v>0</v>
      </c>
      <c r="BY5">
        <f t="shared" si="0"/>
        <v>0</v>
      </c>
      <c r="BZ5">
        <f t="shared" si="0"/>
        <v>0</v>
      </c>
      <c r="CA5">
        <f t="shared" si="0"/>
        <v>0</v>
      </c>
      <c r="CB5">
        <f t="shared" si="0"/>
        <v>0</v>
      </c>
      <c r="CC5">
        <f t="shared" si="0"/>
        <v>0</v>
      </c>
    </row>
    <row r="6" spans="1:81">
      <c r="A6" s="1" t="s">
        <v>1425</v>
      </c>
      <c r="B6">
        <f>'Total Fuel Prices'!B63*(1-INDEX(Tax_share,MATCH('Total Fuel Prices'!$A$57,tax_fuel_labels,0),MATCH(B$1,'Tax_Share of Price'!$B$1:$AI$1,0)))</f>
        <v>0</v>
      </c>
      <c r="C6">
        <f>'Total Fuel Prices'!C63*(1-INDEX(Tax_share,MATCH('Total Fuel Prices'!$A$57,tax_fuel_labels,0),MATCH(C$1,'Tax_Share of Price'!$B$1:$AI$1,0)))</f>
        <v>0</v>
      </c>
      <c r="D6">
        <f>'Total Fuel Prices'!D63*(1-INDEX(Tax_share,MATCH('Total Fuel Prices'!$A$57,tax_fuel_labels,0),MATCH(D$1,'Tax_Share of Price'!$B$1:$AI$1,0)))</f>
        <v>0</v>
      </c>
      <c r="E6">
        <f>'Total Fuel Prices'!E63*(1-INDEX(Tax_share,MATCH('Total Fuel Prices'!$A$57,tax_fuel_labels,0),MATCH(E$1,'Tax_Share of Price'!$B$1:$AI$1,0)))</f>
        <v>0</v>
      </c>
      <c r="F6">
        <f>'Total Fuel Prices'!F63*(1-INDEX(Tax_share,MATCH('Total Fuel Prices'!$A$57,tax_fuel_labels,0),MATCH(F$1,'Tax_Share of Price'!$B$1:$AI$1,0)))</f>
        <v>0</v>
      </c>
      <c r="G6">
        <f>'Total Fuel Prices'!G63*(1-INDEX(Tax_share,MATCH('Total Fuel Prices'!$A$57,tax_fuel_labels,0),MATCH(G$1,'Tax_Share of Price'!$B$1:$AI$1,0)))</f>
        <v>0</v>
      </c>
      <c r="H6">
        <f>'Total Fuel Prices'!H63*(1-INDEX(Tax_share,MATCH('Total Fuel Prices'!$A$57,tax_fuel_labels,0),MATCH(H$1,'Tax_Share of Price'!$B$1:$AI$1,0)))</f>
        <v>0</v>
      </c>
      <c r="I6">
        <f>'Total Fuel Prices'!I63*(1-INDEX(Tax_share,MATCH('Total Fuel Prices'!$A$57,tax_fuel_labels,0),MATCH(I$1,'Tax_Share of Price'!$B$1:$AI$1,0)))</f>
        <v>0</v>
      </c>
      <c r="J6">
        <f>'Total Fuel Prices'!J63*(1-INDEX(Tax_share,MATCH('Total Fuel Prices'!$A$57,tax_fuel_labels,0),MATCH(J$1,'Tax_Share of Price'!$B$1:$AI$1,0)))</f>
        <v>0</v>
      </c>
      <c r="K6">
        <f>'Total Fuel Prices'!K63*(1-INDEX(Tax_share,MATCH('Total Fuel Prices'!$A$57,tax_fuel_labels,0),MATCH(K$1,'Tax_Share of Price'!$B$1:$AI$1,0)))</f>
        <v>0</v>
      </c>
      <c r="L6">
        <f>'Total Fuel Prices'!L63*(1-INDEX(Tax_share,MATCH('Total Fuel Prices'!$A$57,tax_fuel_labels,0),MATCH(L$1,'Tax_Share of Price'!$B$1:$AI$1,0)))</f>
        <v>0</v>
      </c>
      <c r="M6">
        <f>'Total Fuel Prices'!M63*(1-INDEX(Tax_share,MATCH('Total Fuel Prices'!$A$57,tax_fuel_labels,0),MATCH(M$1,'Tax_Share of Price'!$B$1:$AI$1,0)))</f>
        <v>0</v>
      </c>
      <c r="N6">
        <f>'Total Fuel Prices'!N63*(1-INDEX(Tax_share,MATCH('Total Fuel Prices'!$A$57,tax_fuel_labels,0),MATCH(N$1,'Tax_Share of Price'!$B$1:$AI$1,0)))</f>
        <v>0</v>
      </c>
      <c r="O6">
        <f>'Total Fuel Prices'!O63*(1-INDEX(Tax_share,MATCH('Total Fuel Prices'!$A$57,tax_fuel_labels,0),MATCH(O$1,'Tax_Share of Price'!$B$1:$AI$1,0)))</f>
        <v>0</v>
      </c>
      <c r="P6">
        <f>'Total Fuel Prices'!P63*(1-INDEX(Tax_share,MATCH('Total Fuel Prices'!$A$57,tax_fuel_labels,0),MATCH(P$1,'Tax_Share of Price'!$B$1:$AI$1,0)))</f>
        <v>0</v>
      </c>
      <c r="Q6">
        <f>'Total Fuel Prices'!Q63*(1-INDEX(Tax_share,MATCH('Total Fuel Prices'!$A$57,tax_fuel_labels,0),MATCH(Q$1,'Tax_Share of Price'!$B$1:$AI$1,0)))</f>
        <v>0</v>
      </c>
      <c r="R6">
        <f>'Total Fuel Prices'!R63*(1-INDEX(Tax_share,MATCH('Total Fuel Prices'!$A$57,tax_fuel_labels,0),MATCH(R$1,'Tax_Share of Price'!$B$1:$AI$1,0)))</f>
        <v>0</v>
      </c>
      <c r="S6">
        <f>'Total Fuel Prices'!S63*(1-INDEX(Tax_share,MATCH('Total Fuel Prices'!$A$57,tax_fuel_labels,0),MATCH(S$1,'Tax_Share of Price'!$B$1:$AI$1,0)))</f>
        <v>0</v>
      </c>
      <c r="T6">
        <f>'Total Fuel Prices'!T63*(1-INDEX(Tax_share,MATCH('Total Fuel Prices'!$A$57,tax_fuel_labels,0),MATCH(T$1,'Tax_Share of Price'!$B$1:$AI$1,0)))</f>
        <v>0</v>
      </c>
      <c r="U6">
        <f>'Total Fuel Prices'!U63*(1-INDEX(Tax_share,MATCH('Total Fuel Prices'!$A$57,tax_fuel_labels,0),MATCH(U$1,'Tax_Share of Price'!$B$1:$AI$1,0)))</f>
        <v>0</v>
      </c>
      <c r="V6">
        <f>'Total Fuel Prices'!V63*(1-INDEX(Tax_share,MATCH('Total Fuel Prices'!$A$57,tax_fuel_labels,0),MATCH(V$1,'Tax_Share of Price'!$B$1:$AI$1,0)))</f>
        <v>0</v>
      </c>
      <c r="W6">
        <f>'Total Fuel Prices'!W63*(1-INDEX(Tax_share,MATCH('Total Fuel Prices'!$A$57,tax_fuel_labels,0),MATCH(W$1,'Tax_Share of Price'!$B$1:$AI$1,0)))</f>
        <v>0</v>
      </c>
      <c r="X6">
        <f>'Total Fuel Prices'!X63*(1-INDEX(Tax_share,MATCH('Total Fuel Prices'!$A$57,tax_fuel_labels,0),MATCH(X$1,'Tax_Share of Price'!$B$1:$AI$1,0)))</f>
        <v>0</v>
      </c>
      <c r="Y6">
        <f>'Total Fuel Prices'!Y63*(1-INDEX(Tax_share,MATCH('Total Fuel Prices'!$A$57,tax_fuel_labels,0),MATCH(Y$1,'Tax_Share of Price'!$B$1:$AI$1,0)))</f>
        <v>0</v>
      </c>
      <c r="Z6">
        <f>'Total Fuel Prices'!Z63*(1-INDEX(Tax_share,MATCH('Total Fuel Prices'!$A$57,tax_fuel_labels,0),MATCH(Z$1,'Tax_Share of Price'!$B$1:$AI$1,0)))</f>
        <v>0</v>
      </c>
      <c r="AA6">
        <f>'Total Fuel Prices'!AA63*(1-INDEX(Tax_share,MATCH('Total Fuel Prices'!$A$57,tax_fuel_labels,0),MATCH(AA$1,'Tax_Share of Price'!$B$1:$AI$1,0)))</f>
        <v>0</v>
      </c>
      <c r="AB6">
        <f>'Total Fuel Prices'!AB63*(1-INDEX(Tax_share,MATCH('Total Fuel Prices'!$A$57,tax_fuel_labels,0),MATCH(AB$1,'Tax_Share of Price'!$B$1:$AI$1,0)))</f>
        <v>0</v>
      </c>
      <c r="AC6">
        <f>'Total Fuel Prices'!AC63*(1-INDEX(Tax_share,MATCH('Total Fuel Prices'!$A$57,tax_fuel_labels,0),MATCH(AC$1,'Tax_Share of Price'!$B$1:$AI$1,0)))</f>
        <v>0</v>
      </c>
      <c r="AD6">
        <f>'Total Fuel Prices'!AD63*(1-INDEX(Tax_share,MATCH('Total Fuel Prices'!$A$57,tax_fuel_labels,0),MATCH(AD$1,'Tax_Share of Price'!$B$1:$AI$1,0)))</f>
        <v>0</v>
      </c>
      <c r="AE6">
        <f>'Total Fuel Prices'!AE63*(1-INDEX(Tax_share,MATCH('Total Fuel Prices'!$A$57,tax_fuel_labels,0),MATCH(AE$1,'Tax_Share of Price'!$B$1:$AI$1,0)))</f>
        <v>0</v>
      </c>
      <c r="AF6">
        <f t="shared" si="1"/>
        <v>0</v>
      </c>
      <c r="AG6">
        <f t="shared" si="0"/>
        <v>0</v>
      </c>
      <c r="AH6">
        <f t="shared" si="0"/>
        <v>0</v>
      </c>
      <c r="AI6">
        <f t="shared" si="0"/>
        <v>0</v>
      </c>
      <c r="AJ6">
        <f t="shared" si="0"/>
        <v>0</v>
      </c>
      <c r="AK6">
        <f t="shared" si="0"/>
        <v>0</v>
      </c>
      <c r="AL6">
        <f t="shared" si="0"/>
        <v>0</v>
      </c>
      <c r="AM6">
        <f t="shared" si="0"/>
        <v>0</v>
      </c>
      <c r="AN6">
        <f t="shared" si="0"/>
        <v>0</v>
      </c>
      <c r="AO6">
        <f t="shared" si="0"/>
        <v>0</v>
      </c>
      <c r="AP6">
        <f t="shared" si="0"/>
        <v>0</v>
      </c>
      <c r="AQ6">
        <f t="shared" si="0"/>
        <v>0</v>
      </c>
      <c r="AR6">
        <f t="shared" si="0"/>
        <v>0</v>
      </c>
      <c r="AS6">
        <f t="shared" si="0"/>
        <v>0</v>
      </c>
      <c r="AT6">
        <f t="shared" si="0"/>
        <v>0</v>
      </c>
      <c r="AU6">
        <f t="shared" si="0"/>
        <v>0</v>
      </c>
      <c r="AV6">
        <f t="shared" si="0"/>
        <v>0</v>
      </c>
      <c r="AW6">
        <f t="shared" si="0"/>
        <v>0</v>
      </c>
      <c r="AX6">
        <f t="shared" si="0"/>
        <v>0</v>
      </c>
      <c r="AY6">
        <f t="shared" si="0"/>
        <v>0</v>
      </c>
      <c r="AZ6">
        <f t="shared" si="0"/>
        <v>0</v>
      </c>
      <c r="BA6">
        <f t="shared" si="0"/>
        <v>0</v>
      </c>
      <c r="BB6">
        <f t="shared" si="0"/>
        <v>0</v>
      </c>
      <c r="BC6">
        <f t="shared" si="0"/>
        <v>0</v>
      </c>
      <c r="BD6">
        <f t="shared" si="0"/>
        <v>0</v>
      </c>
      <c r="BE6">
        <f t="shared" si="0"/>
        <v>0</v>
      </c>
      <c r="BF6">
        <f t="shared" si="0"/>
        <v>0</v>
      </c>
      <c r="BG6">
        <f t="shared" si="0"/>
        <v>0</v>
      </c>
      <c r="BH6">
        <f t="shared" si="0"/>
        <v>0</v>
      </c>
      <c r="BI6">
        <f t="shared" si="0"/>
        <v>0</v>
      </c>
      <c r="BJ6">
        <f t="shared" si="0"/>
        <v>0</v>
      </c>
      <c r="BK6">
        <f t="shared" si="0"/>
        <v>0</v>
      </c>
      <c r="BL6">
        <f t="shared" si="0"/>
        <v>0</v>
      </c>
      <c r="BM6">
        <f t="shared" si="0"/>
        <v>0</v>
      </c>
      <c r="BN6">
        <f t="shared" si="0"/>
        <v>0</v>
      </c>
      <c r="BO6">
        <f t="shared" si="0"/>
        <v>0</v>
      </c>
      <c r="BP6">
        <f t="shared" si="0"/>
        <v>0</v>
      </c>
      <c r="BQ6">
        <f t="shared" si="0"/>
        <v>0</v>
      </c>
      <c r="BR6">
        <f t="shared" si="0"/>
        <v>0</v>
      </c>
      <c r="BS6">
        <f t="shared" si="0"/>
        <v>0</v>
      </c>
      <c r="BT6">
        <f t="shared" si="0"/>
        <v>0</v>
      </c>
      <c r="BU6">
        <f t="shared" si="0"/>
        <v>0</v>
      </c>
      <c r="BV6">
        <f t="shared" si="0"/>
        <v>0</v>
      </c>
      <c r="BW6">
        <f t="shared" si="0"/>
        <v>0</v>
      </c>
      <c r="BX6">
        <f t="shared" si="0"/>
        <v>0</v>
      </c>
      <c r="BY6">
        <f t="shared" si="0"/>
        <v>0</v>
      </c>
      <c r="BZ6">
        <f t="shared" si="0"/>
        <v>0</v>
      </c>
      <c r="CA6">
        <f t="shared" si="0"/>
        <v>0</v>
      </c>
      <c r="CB6">
        <f t="shared" si="0"/>
        <v>0</v>
      </c>
      <c r="CC6">
        <f t="shared" si="0"/>
        <v>0</v>
      </c>
    </row>
    <row r="7" spans="1:81">
      <c r="A7" s="1" t="s">
        <v>1426</v>
      </c>
      <c r="B7">
        <f>'Total Fuel Prices'!B64*(1-INDEX(Tax_share,MATCH('Total Fuel Prices'!$A$57,tax_fuel_labels,0),MATCH(B$1,'Tax_Share of Price'!$B$1:$AI$1,0)))</f>
        <v>0</v>
      </c>
      <c r="C7">
        <f>'Total Fuel Prices'!C64*(1-INDEX(Tax_share,MATCH('Total Fuel Prices'!$A$57,tax_fuel_labels,0),MATCH(C$1,'Tax_Share of Price'!$B$1:$AI$1,0)))</f>
        <v>0</v>
      </c>
      <c r="D7">
        <f>'Total Fuel Prices'!D64*(1-INDEX(Tax_share,MATCH('Total Fuel Prices'!$A$57,tax_fuel_labels,0),MATCH(D$1,'Tax_Share of Price'!$B$1:$AI$1,0)))</f>
        <v>0</v>
      </c>
      <c r="E7">
        <f>'Total Fuel Prices'!E64*(1-INDEX(Tax_share,MATCH('Total Fuel Prices'!$A$57,tax_fuel_labels,0),MATCH(E$1,'Tax_Share of Price'!$B$1:$AI$1,0)))</f>
        <v>0</v>
      </c>
      <c r="F7">
        <f>'Total Fuel Prices'!F64*(1-INDEX(Tax_share,MATCH('Total Fuel Prices'!$A$57,tax_fuel_labels,0),MATCH(F$1,'Tax_Share of Price'!$B$1:$AI$1,0)))</f>
        <v>0</v>
      </c>
      <c r="G7">
        <f>'Total Fuel Prices'!G64*(1-INDEX(Tax_share,MATCH('Total Fuel Prices'!$A$57,tax_fuel_labels,0),MATCH(G$1,'Tax_Share of Price'!$B$1:$AI$1,0)))</f>
        <v>0</v>
      </c>
      <c r="H7">
        <f>'Total Fuel Prices'!H64*(1-INDEX(Tax_share,MATCH('Total Fuel Prices'!$A$57,tax_fuel_labels,0),MATCH(H$1,'Tax_Share of Price'!$B$1:$AI$1,0)))</f>
        <v>0</v>
      </c>
      <c r="I7">
        <f>'Total Fuel Prices'!I64*(1-INDEX(Tax_share,MATCH('Total Fuel Prices'!$A$57,tax_fuel_labels,0),MATCH(I$1,'Tax_Share of Price'!$B$1:$AI$1,0)))</f>
        <v>0</v>
      </c>
      <c r="J7">
        <f>'Total Fuel Prices'!J64*(1-INDEX(Tax_share,MATCH('Total Fuel Prices'!$A$57,tax_fuel_labels,0),MATCH(J$1,'Tax_Share of Price'!$B$1:$AI$1,0)))</f>
        <v>0</v>
      </c>
      <c r="K7">
        <f>'Total Fuel Prices'!K64*(1-INDEX(Tax_share,MATCH('Total Fuel Prices'!$A$57,tax_fuel_labels,0),MATCH(K$1,'Tax_Share of Price'!$B$1:$AI$1,0)))</f>
        <v>0</v>
      </c>
      <c r="L7">
        <f>'Total Fuel Prices'!L64*(1-INDEX(Tax_share,MATCH('Total Fuel Prices'!$A$57,tax_fuel_labels,0),MATCH(L$1,'Tax_Share of Price'!$B$1:$AI$1,0)))</f>
        <v>0</v>
      </c>
      <c r="M7">
        <f>'Total Fuel Prices'!M64*(1-INDEX(Tax_share,MATCH('Total Fuel Prices'!$A$57,tax_fuel_labels,0),MATCH(M$1,'Tax_Share of Price'!$B$1:$AI$1,0)))</f>
        <v>0</v>
      </c>
      <c r="N7">
        <f>'Total Fuel Prices'!N64*(1-INDEX(Tax_share,MATCH('Total Fuel Prices'!$A$57,tax_fuel_labels,0),MATCH(N$1,'Tax_Share of Price'!$B$1:$AI$1,0)))</f>
        <v>0</v>
      </c>
      <c r="O7">
        <f>'Total Fuel Prices'!O64*(1-INDEX(Tax_share,MATCH('Total Fuel Prices'!$A$57,tax_fuel_labels,0),MATCH(O$1,'Tax_Share of Price'!$B$1:$AI$1,0)))</f>
        <v>0</v>
      </c>
      <c r="P7">
        <f>'Total Fuel Prices'!P64*(1-INDEX(Tax_share,MATCH('Total Fuel Prices'!$A$57,tax_fuel_labels,0),MATCH(P$1,'Tax_Share of Price'!$B$1:$AI$1,0)))</f>
        <v>0</v>
      </c>
      <c r="Q7">
        <f>'Total Fuel Prices'!Q64*(1-INDEX(Tax_share,MATCH('Total Fuel Prices'!$A$57,tax_fuel_labels,0),MATCH(Q$1,'Tax_Share of Price'!$B$1:$AI$1,0)))</f>
        <v>0</v>
      </c>
      <c r="R7">
        <f>'Total Fuel Prices'!R64*(1-INDEX(Tax_share,MATCH('Total Fuel Prices'!$A$57,tax_fuel_labels,0),MATCH(R$1,'Tax_Share of Price'!$B$1:$AI$1,0)))</f>
        <v>0</v>
      </c>
      <c r="S7">
        <f>'Total Fuel Prices'!S64*(1-INDEX(Tax_share,MATCH('Total Fuel Prices'!$A$57,tax_fuel_labels,0),MATCH(S$1,'Tax_Share of Price'!$B$1:$AI$1,0)))</f>
        <v>0</v>
      </c>
      <c r="T7">
        <f>'Total Fuel Prices'!T64*(1-INDEX(Tax_share,MATCH('Total Fuel Prices'!$A$57,tax_fuel_labels,0),MATCH(T$1,'Tax_Share of Price'!$B$1:$AI$1,0)))</f>
        <v>0</v>
      </c>
      <c r="U7">
        <f>'Total Fuel Prices'!U64*(1-INDEX(Tax_share,MATCH('Total Fuel Prices'!$A$57,tax_fuel_labels,0),MATCH(U$1,'Tax_Share of Price'!$B$1:$AI$1,0)))</f>
        <v>0</v>
      </c>
      <c r="V7">
        <f>'Total Fuel Prices'!V64*(1-INDEX(Tax_share,MATCH('Total Fuel Prices'!$A$57,tax_fuel_labels,0),MATCH(V$1,'Tax_Share of Price'!$B$1:$AI$1,0)))</f>
        <v>0</v>
      </c>
      <c r="W7">
        <f>'Total Fuel Prices'!W64*(1-INDEX(Tax_share,MATCH('Total Fuel Prices'!$A$57,tax_fuel_labels,0),MATCH(W$1,'Tax_Share of Price'!$B$1:$AI$1,0)))</f>
        <v>0</v>
      </c>
      <c r="X7">
        <f>'Total Fuel Prices'!X64*(1-INDEX(Tax_share,MATCH('Total Fuel Prices'!$A$57,tax_fuel_labels,0),MATCH(X$1,'Tax_Share of Price'!$B$1:$AI$1,0)))</f>
        <v>0</v>
      </c>
      <c r="Y7">
        <f>'Total Fuel Prices'!Y64*(1-INDEX(Tax_share,MATCH('Total Fuel Prices'!$A$57,tax_fuel_labels,0),MATCH(Y$1,'Tax_Share of Price'!$B$1:$AI$1,0)))</f>
        <v>0</v>
      </c>
      <c r="Z7">
        <f>'Total Fuel Prices'!Z64*(1-INDEX(Tax_share,MATCH('Total Fuel Prices'!$A$57,tax_fuel_labels,0),MATCH(Z$1,'Tax_Share of Price'!$B$1:$AI$1,0)))</f>
        <v>0</v>
      </c>
      <c r="AA7">
        <f>'Total Fuel Prices'!AA64*(1-INDEX(Tax_share,MATCH('Total Fuel Prices'!$A$57,tax_fuel_labels,0),MATCH(AA$1,'Tax_Share of Price'!$B$1:$AI$1,0)))</f>
        <v>0</v>
      </c>
      <c r="AB7">
        <f>'Total Fuel Prices'!AB64*(1-INDEX(Tax_share,MATCH('Total Fuel Prices'!$A$57,tax_fuel_labels,0),MATCH(AB$1,'Tax_Share of Price'!$B$1:$AI$1,0)))</f>
        <v>0</v>
      </c>
      <c r="AC7">
        <f>'Total Fuel Prices'!AC64*(1-INDEX(Tax_share,MATCH('Total Fuel Prices'!$A$57,tax_fuel_labels,0),MATCH(AC$1,'Tax_Share of Price'!$B$1:$AI$1,0)))</f>
        <v>0</v>
      </c>
      <c r="AD7">
        <f>'Total Fuel Prices'!AD64*(1-INDEX(Tax_share,MATCH('Total Fuel Prices'!$A$57,tax_fuel_labels,0),MATCH(AD$1,'Tax_Share of Price'!$B$1:$AI$1,0)))</f>
        <v>0</v>
      </c>
      <c r="AE7">
        <f>'Total Fuel Prices'!AE64*(1-INDEX(Tax_share,MATCH('Total Fuel Prices'!$A$57,tax_fuel_labels,0),MATCH(AE$1,'Tax_Share of Price'!$B$1:$AI$1,0)))</f>
        <v>0</v>
      </c>
      <c r="AF7">
        <f t="shared" si="1"/>
        <v>0</v>
      </c>
      <c r="AG7">
        <f t="shared" si="0"/>
        <v>0</v>
      </c>
      <c r="AH7">
        <f t="shared" si="0"/>
        <v>0</v>
      </c>
      <c r="AI7">
        <f t="shared" si="0"/>
        <v>0</v>
      </c>
      <c r="AJ7">
        <f t="shared" si="0"/>
        <v>0</v>
      </c>
      <c r="AK7">
        <f t="shared" si="0"/>
        <v>0</v>
      </c>
      <c r="AL7">
        <f t="shared" si="0"/>
        <v>0</v>
      </c>
      <c r="AM7">
        <f t="shared" si="0"/>
        <v>0</v>
      </c>
      <c r="AN7">
        <f t="shared" si="0"/>
        <v>0</v>
      </c>
      <c r="AO7">
        <f t="shared" si="0"/>
        <v>0</v>
      </c>
      <c r="AP7">
        <f t="shared" si="0"/>
        <v>0</v>
      </c>
      <c r="AQ7">
        <f t="shared" si="0"/>
        <v>0</v>
      </c>
      <c r="AR7">
        <f t="shared" si="0"/>
        <v>0</v>
      </c>
      <c r="AS7">
        <f t="shared" si="0"/>
        <v>0</v>
      </c>
      <c r="AT7">
        <f t="shared" si="0"/>
        <v>0</v>
      </c>
      <c r="AU7">
        <f t="shared" si="0"/>
        <v>0</v>
      </c>
      <c r="AV7">
        <f t="shared" si="0"/>
        <v>0</v>
      </c>
      <c r="AW7">
        <f t="shared" si="0"/>
        <v>0</v>
      </c>
      <c r="AX7">
        <f t="shared" si="0"/>
        <v>0</v>
      </c>
      <c r="AY7">
        <f t="shared" si="0"/>
        <v>0</v>
      </c>
      <c r="AZ7">
        <f t="shared" si="0"/>
        <v>0</v>
      </c>
      <c r="BA7">
        <f t="shared" si="0"/>
        <v>0</v>
      </c>
      <c r="BB7">
        <f t="shared" si="0"/>
        <v>0</v>
      </c>
      <c r="BC7">
        <f t="shared" si="0"/>
        <v>0</v>
      </c>
      <c r="BD7">
        <f t="shared" si="0"/>
        <v>0</v>
      </c>
      <c r="BE7">
        <f t="shared" si="0"/>
        <v>0</v>
      </c>
      <c r="BF7">
        <f t="shared" ref="AG7:CC9" si="2">$AE7</f>
        <v>0</v>
      </c>
      <c r="BG7">
        <f t="shared" si="2"/>
        <v>0</v>
      </c>
      <c r="BH7">
        <f t="shared" si="2"/>
        <v>0</v>
      </c>
      <c r="BI7">
        <f t="shared" si="2"/>
        <v>0</v>
      </c>
      <c r="BJ7">
        <f t="shared" si="2"/>
        <v>0</v>
      </c>
      <c r="BK7">
        <f t="shared" si="2"/>
        <v>0</v>
      </c>
      <c r="BL7">
        <f t="shared" si="2"/>
        <v>0</v>
      </c>
      <c r="BM7">
        <f t="shared" si="2"/>
        <v>0</v>
      </c>
      <c r="BN7">
        <f t="shared" si="2"/>
        <v>0</v>
      </c>
      <c r="BO7">
        <f t="shared" si="2"/>
        <v>0</v>
      </c>
      <c r="BP7">
        <f t="shared" si="2"/>
        <v>0</v>
      </c>
      <c r="BQ7">
        <f t="shared" si="2"/>
        <v>0</v>
      </c>
      <c r="BR7">
        <f t="shared" si="2"/>
        <v>0</v>
      </c>
      <c r="BS7">
        <f t="shared" si="2"/>
        <v>0</v>
      </c>
      <c r="BT7">
        <f t="shared" si="2"/>
        <v>0</v>
      </c>
      <c r="BU7">
        <f t="shared" si="2"/>
        <v>0</v>
      </c>
      <c r="BV7">
        <f t="shared" si="2"/>
        <v>0</v>
      </c>
      <c r="BW7">
        <f t="shared" si="2"/>
        <v>0</v>
      </c>
      <c r="BX7">
        <f t="shared" si="2"/>
        <v>0</v>
      </c>
      <c r="BY7">
        <f t="shared" si="2"/>
        <v>0</v>
      </c>
      <c r="BZ7">
        <f t="shared" si="2"/>
        <v>0</v>
      </c>
      <c r="CA7">
        <f t="shared" si="2"/>
        <v>0</v>
      </c>
      <c r="CB7">
        <f t="shared" si="2"/>
        <v>0</v>
      </c>
      <c r="CC7">
        <f t="shared" si="2"/>
        <v>0</v>
      </c>
    </row>
    <row r="8" spans="1:81">
      <c r="A8" s="1" t="s">
        <v>1427</v>
      </c>
      <c r="B8">
        <f>'Total Fuel Prices'!B65*(1-INDEX(Tax_share,MATCH('Total Fuel Prices'!$A$57,tax_fuel_labels,0),MATCH(B$1,'Tax_Share of Price'!$B$1:$AI$1,0)))</f>
        <v>0</v>
      </c>
      <c r="C8">
        <f>'Total Fuel Prices'!C65*(1-INDEX(Tax_share,MATCH('Total Fuel Prices'!$A$57,tax_fuel_labels,0),MATCH(C$1,'Tax_Share of Price'!$B$1:$AI$1,0)))</f>
        <v>0</v>
      </c>
      <c r="D8">
        <f>'Total Fuel Prices'!D65*(1-INDEX(Tax_share,MATCH('Total Fuel Prices'!$A$57,tax_fuel_labels,0),MATCH(D$1,'Tax_Share of Price'!$B$1:$AI$1,0)))</f>
        <v>0</v>
      </c>
      <c r="E8">
        <f>'Total Fuel Prices'!E65*(1-INDEX(Tax_share,MATCH('Total Fuel Prices'!$A$57,tax_fuel_labels,0),MATCH(E$1,'Tax_Share of Price'!$B$1:$AI$1,0)))</f>
        <v>0</v>
      </c>
      <c r="F8">
        <f>'Total Fuel Prices'!F65*(1-INDEX(Tax_share,MATCH('Total Fuel Prices'!$A$57,tax_fuel_labels,0),MATCH(F$1,'Tax_Share of Price'!$B$1:$AI$1,0)))</f>
        <v>0</v>
      </c>
      <c r="G8">
        <f>'Total Fuel Prices'!G65*(1-INDEX(Tax_share,MATCH('Total Fuel Prices'!$A$57,tax_fuel_labels,0),MATCH(G$1,'Tax_Share of Price'!$B$1:$AI$1,0)))</f>
        <v>0</v>
      </c>
      <c r="H8">
        <f>'Total Fuel Prices'!H65*(1-INDEX(Tax_share,MATCH('Total Fuel Prices'!$A$57,tax_fuel_labels,0),MATCH(H$1,'Tax_Share of Price'!$B$1:$AI$1,0)))</f>
        <v>0</v>
      </c>
      <c r="I8">
        <f>'Total Fuel Prices'!I65*(1-INDEX(Tax_share,MATCH('Total Fuel Prices'!$A$57,tax_fuel_labels,0),MATCH(I$1,'Tax_Share of Price'!$B$1:$AI$1,0)))</f>
        <v>0</v>
      </c>
      <c r="J8">
        <f>'Total Fuel Prices'!J65*(1-INDEX(Tax_share,MATCH('Total Fuel Prices'!$A$57,tax_fuel_labels,0),MATCH(J$1,'Tax_Share of Price'!$B$1:$AI$1,0)))</f>
        <v>0</v>
      </c>
      <c r="K8">
        <f>'Total Fuel Prices'!K65*(1-INDEX(Tax_share,MATCH('Total Fuel Prices'!$A$57,tax_fuel_labels,0),MATCH(K$1,'Tax_Share of Price'!$B$1:$AI$1,0)))</f>
        <v>0</v>
      </c>
      <c r="L8">
        <f>'Total Fuel Prices'!L65*(1-INDEX(Tax_share,MATCH('Total Fuel Prices'!$A$57,tax_fuel_labels,0),MATCH(L$1,'Tax_Share of Price'!$B$1:$AI$1,0)))</f>
        <v>0</v>
      </c>
      <c r="M8">
        <f>'Total Fuel Prices'!M65*(1-INDEX(Tax_share,MATCH('Total Fuel Prices'!$A$57,tax_fuel_labels,0),MATCH(M$1,'Tax_Share of Price'!$B$1:$AI$1,0)))</f>
        <v>0</v>
      </c>
      <c r="N8">
        <f>'Total Fuel Prices'!N65*(1-INDEX(Tax_share,MATCH('Total Fuel Prices'!$A$57,tax_fuel_labels,0),MATCH(N$1,'Tax_Share of Price'!$B$1:$AI$1,0)))</f>
        <v>0</v>
      </c>
      <c r="O8">
        <f>'Total Fuel Prices'!O65*(1-INDEX(Tax_share,MATCH('Total Fuel Prices'!$A$57,tax_fuel_labels,0),MATCH(O$1,'Tax_Share of Price'!$B$1:$AI$1,0)))</f>
        <v>0</v>
      </c>
      <c r="P8">
        <f>'Total Fuel Prices'!P65*(1-INDEX(Tax_share,MATCH('Total Fuel Prices'!$A$57,tax_fuel_labels,0),MATCH(P$1,'Tax_Share of Price'!$B$1:$AI$1,0)))</f>
        <v>0</v>
      </c>
      <c r="Q8">
        <f>'Total Fuel Prices'!Q65*(1-INDEX(Tax_share,MATCH('Total Fuel Prices'!$A$57,tax_fuel_labels,0),MATCH(Q$1,'Tax_Share of Price'!$B$1:$AI$1,0)))</f>
        <v>0</v>
      </c>
      <c r="R8">
        <f>'Total Fuel Prices'!R65*(1-INDEX(Tax_share,MATCH('Total Fuel Prices'!$A$57,tax_fuel_labels,0),MATCH(R$1,'Tax_Share of Price'!$B$1:$AI$1,0)))</f>
        <v>0</v>
      </c>
      <c r="S8">
        <f>'Total Fuel Prices'!S65*(1-INDEX(Tax_share,MATCH('Total Fuel Prices'!$A$57,tax_fuel_labels,0),MATCH(S$1,'Tax_Share of Price'!$B$1:$AI$1,0)))</f>
        <v>0</v>
      </c>
      <c r="T8">
        <f>'Total Fuel Prices'!T65*(1-INDEX(Tax_share,MATCH('Total Fuel Prices'!$A$57,tax_fuel_labels,0),MATCH(T$1,'Tax_Share of Price'!$B$1:$AI$1,0)))</f>
        <v>0</v>
      </c>
      <c r="U8">
        <f>'Total Fuel Prices'!U65*(1-INDEX(Tax_share,MATCH('Total Fuel Prices'!$A$57,tax_fuel_labels,0),MATCH(U$1,'Tax_Share of Price'!$B$1:$AI$1,0)))</f>
        <v>0</v>
      </c>
      <c r="V8">
        <f>'Total Fuel Prices'!V65*(1-INDEX(Tax_share,MATCH('Total Fuel Prices'!$A$57,tax_fuel_labels,0),MATCH(V$1,'Tax_Share of Price'!$B$1:$AI$1,0)))</f>
        <v>0</v>
      </c>
      <c r="W8">
        <f>'Total Fuel Prices'!W65*(1-INDEX(Tax_share,MATCH('Total Fuel Prices'!$A$57,tax_fuel_labels,0),MATCH(W$1,'Tax_Share of Price'!$B$1:$AI$1,0)))</f>
        <v>0</v>
      </c>
      <c r="X8">
        <f>'Total Fuel Prices'!X65*(1-INDEX(Tax_share,MATCH('Total Fuel Prices'!$A$57,tax_fuel_labels,0),MATCH(X$1,'Tax_Share of Price'!$B$1:$AI$1,0)))</f>
        <v>0</v>
      </c>
      <c r="Y8">
        <f>'Total Fuel Prices'!Y65*(1-INDEX(Tax_share,MATCH('Total Fuel Prices'!$A$57,tax_fuel_labels,0),MATCH(Y$1,'Tax_Share of Price'!$B$1:$AI$1,0)))</f>
        <v>0</v>
      </c>
      <c r="Z8">
        <f>'Total Fuel Prices'!Z65*(1-INDEX(Tax_share,MATCH('Total Fuel Prices'!$A$57,tax_fuel_labels,0),MATCH(Z$1,'Tax_Share of Price'!$B$1:$AI$1,0)))</f>
        <v>0</v>
      </c>
      <c r="AA8">
        <f>'Total Fuel Prices'!AA65*(1-INDEX(Tax_share,MATCH('Total Fuel Prices'!$A$57,tax_fuel_labels,0),MATCH(AA$1,'Tax_Share of Price'!$B$1:$AI$1,0)))</f>
        <v>0</v>
      </c>
      <c r="AB8">
        <f>'Total Fuel Prices'!AB65*(1-INDEX(Tax_share,MATCH('Total Fuel Prices'!$A$57,tax_fuel_labels,0),MATCH(AB$1,'Tax_Share of Price'!$B$1:$AI$1,0)))</f>
        <v>0</v>
      </c>
      <c r="AC8">
        <f>'Total Fuel Prices'!AC65*(1-INDEX(Tax_share,MATCH('Total Fuel Prices'!$A$57,tax_fuel_labels,0),MATCH(AC$1,'Tax_Share of Price'!$B$1:$AI$1,0)))</f>
        <v>0</v>
      </c>
      <c r="AD8">
        <f>'Total Fuel Prices'!AD65*(1-INDEX(Tax_share,MATCH('Total Fuel Prices'!$A$57,tax_fuel_labels,0),MATCH(AD$1,'Tax_Share of Price'!$B$1:$AI$1,0)))</f>
        <v>0</v>
      </c>
      <c r="AE8">
        <f>'Total Fuel Prices'!AE65*(1-INDEX(Tax_share,MATCH('Total Fuel Prices'!$A$57,tax_fuel_labels,0),MATCH(AE$1,'Tax_Share of Price'!$B$1:$AI$1,0)))</f>
        <v>0</v>
      </c>
      <c r="AF8">
        <f t="shared" si="1"/>
        <v>0</v>
      </c>
      <c r="AG8">
        <f t="shared" si="2"/>
        <v>0</v>
      </c>
      <c r="AH8">
        <f t="shared" si="2"/>
        <v>0</v>
      </c>
      <c r="AI8">
        <f t="shared" si="2"/>
        <v>0</v>
      </c>
      <c r="AJ8">
        <f t="shared" si="2"/>
        <v>0</v>
      </c>
      <c r="AK8">
        <f t="shared" si="2"/>
        <v>0</v>
      </c>
      <c r="AL8">
        <f t="shared" si="2"/>
        <v>0</v>
      </c>
      <c r="AM8">
        <f t="shared" si="2"/>
        <v>0</v>
      </c>
      <c r="AN8">
        <f t="shared" si="2"/>
        <v>0</v>
      </c>
      <c r="AO8">
        <f t="shared" si="2"/>
        <v>0</v>
      </c>
      <c r="AP8">
        <f t="shared" si="2"/>
        <v>0</v>
      </c>
      <c r="AQ8">
        <f t="shared" si="2"/>
        <v>0</v>
      </c>
      <c r="AR8">
        <f t="shared" si="2"/>
        <v>0</v>
      </c>
      <c r="AS8">
        <f t="shared" si="2"/>
        <v>0</v>
      </c>
      <c r="AT8">
        <f t="shared" si="2"/>
        <v>0</v>
      </c>
      <c r="AU8">
        <f t="shared" si="2"/>
        <v>0</v>
      </c>
      <c r="AV8">
        <f t="shared" si="2"/>
        <v>0</v>
      </c>
      <c r="AW8">
        <f t="shared" si="2"/>
        <v>0</v>
      </c>
      <c r="AX8">
        <f t="shared" si="2"/>
        <v>0</v>
      </c>
      <c r="AY8">
        <f t="shared" si="2"/>
        <v>0</v>
      </c>
      <c r="AZ8">
        <f t="shared" si="2"/>
        <v>0</v>
      </c>
      <c r="BA8">
        <f t="shared" si="2"/>
        <v>0</v>
      </c>
      <c r="BB8">
        <f t="shared" si="2"/>
        <v>0</v>
      </c>
      <c r="BC8">
        <f t="shared" si="2"/>
        <v>0</v>
      </c>
      <c r="BD8">
        <f t="shared" si="2"/>
        <v>0</v>
      </c>
      <c r="BE8">
        <f t="shared" si="2"/>
        <v>0</v>
      </c>
      <c r="BF8">
        <f t="shared" si="2"/>
        <v>0</v>
      </c>
      <c r="BG8">
        <f t="shared" si="2"/>
        <v>0</v>
      </c>
      <c r="BH8">
        <f t="shared" si="2"/>
        <v>0</v>
      </c>
      <c r="BI8">
        <f t="shared" si="2"/>
        <v>0</v>
      </c>
      <c r="BJ8">
        <f t="shared" si="2"/>
        <v>0</v>
      </c>
      <c r="BK8">
        <f t="shared" si="2"/>
        <v>0</v>
      </c>
      <c r="BL8">
        <f t="shared" si="2"/>
        <v>0</v>
      </c>
      <c r="BM8">
        <f t="shared" si="2"/>
        <v>0</v>
      </c>
      <c r="BN8">
        <f t="shared" si="2"/>
        <v>0</v>
      </c>
      <c r="BO8">
        <f t="shared" si="2"/>
        <v>0</v>
      </c>
      <c r="BP8">
        <f t="shared" si="2"/>
        <v>0</v>
      </c>
      <c r="BQ8">
        <f t="shared" si="2"/>
        <v>0</v>
      </c>
      <c r="BR8">
        <f t="shared" si="2"/>
        <v>0</v>
      </c>
      <c r="BS8">
        <f t="shared" si="2"/>
        <v>0</v>
      </c>
      <c r="BT8">
        <f t="shared" si="2"/>
        <v>0</v>
      </c>
      <c r="BU8">
        <f t="shared" si="2"/>
        <v>0</v>
      </c>
      <c r="BV8">
        <f t="shared" si="2"/>
        <v>0</v>
      </c>
      <c r="BW8">
        <f t="shared" si="2"/>
        <v>0</v>
      </c>
      <c r="BX8">
        <f t="shared" si="2"/>
        <v>0</v>
      </c>
      <c r="BY8">
        <f t="shared" si="2"/>
        <v>0</v>
      </c>
      <c r="BZ8">
        <f t="shared" si="2"/>
        <v>0</v>
      </c>
      <c r="CA8">
        <f t="shared" si="2"/>
        <v>0</v>
      </c>
      <c r="CB8">
        <f t="shared" si="2"/>
        <v>0</v>
      </c>
      <c r="CC8">
        <f t="shared" si="2"/>
        <v>0</v>
      </c>
    </row>
    <row r="9" spans="1:81">
      <c r="A9" s="1" t="s">
        <v>1428</v>
      </c>
      <c r="B9">
        <f>'Total Fuel Prices'!B66*(1-INDEX(Tax_share,MATCH('Total Fuel Prices'!$A$57,tax_fuel_labels,0),MATCH(B$1,'Tax_Share of Price'!$B$1:$AI$1,0)))</f>
        <v>0</v>
      </c>
      <c r="C9">
        <f>'Total Fuel Prices'!C66*(1-INDEX(Tax_share,MATCH('Total Fuel Prices'!$A$57,tax_fuel_labels,0),MATCH(C$1,'Tax_Share of Price'!$B$1:$AI$1,0)))</f>
        <v>0</v>
      </c>
      <c r="D9">
        <f>'Total Fuel Prices'!D66*(1-INDEX(Tax_share,MATCH('Total Fuel Prices'!$A$57,tax_fuel_labels,0),MATCH(D$1,'Tax_Share of Price'!$B$1:$AI$1,0)))</f>
        <v>0</v>
      </c>
      <c r="E9">
        <f>'Total Fuel Prices'!E66*(1-INDEX(Tax_share,MATCH('Total Fuel Prices'!$A$57,tax_fuel_labels,0),MATCH(E$1,'Tax_Share of Price'!$B$1:$AI$1,0)))</f>
        <v>0</v>
      </c>
      <c r="F9">
        <f>'Total Fuel Prices'!F66*(1-INDEX(Tax_share,MATCH('Total Fuel Prices'!$A$57,tax_fuel_labels,0),MATCH(F$1,'Tax_Share of Price'!$B$1:$AI$1,0)))</f>
        <v>0</v>
      </c>
      <c r="G9">
        <f>'Total Fuel Prices'!G66*(1-INDEX(Tax_share,MATCH('Total Fuel Prices'!$A$57,tax_fuel_labels,0),MATCH(G$1,'Tax_Share of Price'!$B$1:$AI$1,0)))</f>
        <v>0</v>
      </c>
      <c r="H9">
        <f>'Total Fuel Prices'!H66*(1-INDEX(Tax_share,MATCH('Total Fuel Prices'!$A$57,tax_fuel_labels,0),MATCH(H$1,'Tax_Share of Price'!$B$1:$AI$1,0)))</f>
        <v>0</v>
      </c>
      <c r="I9">
        <f>'Total Fuel Prices'!I66*(1-INDEX(Tax_share,MATCH('Total Fuel Prices'!$A$57,tax_fuel_labels,0),MATCH(I$1,'Tax_Share of Price'!$B$1:$AI$1,0)))</f>
        <v>0</v>
      </c>
      <c r="J9">
        <f>'Total Fuel Prices'!J66*(1-INDEX(Tax_share,MATCH('Total Fuel Prices'!$A$57,tax_fuel_labels,0),MATCH(J$1,'Tax_Share of Price'!$B$1:$AI$1,0)))</f>
        <v>0</v>
      </c>
      <c r="K9">
        <f>'Total Fuel Prices'!K66*(1-INDEX(Tax_share,MATCH('Total Fuel Prices'!$A$57,tax_fuel_labels,0),MATCH(K$1,'Tax_Share of Price'!$B$1:$AI$1,0)))</f>
        <v>0</v>
      </c>
      <c r="L9">
        <f>'Total Fuel Prices'!L66*(1-INDEX(Tax_share,MATCH('Total Fuel Prices'!$A$57,tax_fuel_labels,0),MATCH(L$1,'Tax_Share of Price'!$B$1:$AI$1,0)))</f>
        <v>0</v>
      </c>
      <c r="M9">
        <f>'Total Fuel Prices'!M66*(1-INDEX(Tax_share,MATCH('Total Fuel Prices'!$A$57,tax_fuel_labels,0),MATCH(M$1,'Tax_Share of Price'!$B$1:$AI$1,0)))</f>
        <v>0</v>
      </c>
      <c r="N9">
        <f>'Total Fuel Prices'!N66*(1-INDEX(Tax_share,MATCH('Total Fuel Prices'!$A$57,tax_fuel_labels,0),MATCH(N$1,'Tax_Share of Price'!$B$1:$AI$1,0)))</f>
        <v>0</v>
      </c>
      <c r="O9">
        <f>'Total Fuel Prices'!O66*(1-INDEX(Tax_share,MATCH('Total Fuel Prices'!$A$57,tax_fuel_labels,0),MATCH(O$1,'Tax_Share of Price'!$B$1:$AI$1,0)))</f>
        <v>0</v>
      </c>
      <c r="P9">
        <f>'Total Fuel Prices'!P66*(1-INDEX(Tax_share,MATCH('Total Fuel Prices'!$A$57,tax_fuel_labels,0),MATCH(P$1,'Tax_Share of Price'!$B$1:$AI$1,0)))</f>
        <v>0</v>
      </c>
      <c r="Q9">
        <f>'Total Fuel Prices'!Q66*(1-INDEX(Tax_share,MATCH('Total Fuel Prices'!$A$57,tax_fuel_labels,0),MATCH(Q$1,'Tax_Share of Price'!$B$1:$AI$1,0)))</f>
        <v>0</v>
      </c>
      <c r="R9">
        <f>'Total Fuel Prices'!R66*(1-INDEX(Tax_share,MATCH('Total Fuel Prices'!$A$57,tax_fuel_labels,0),MATCH(R$1,'Tax_Share of Price'!$B$1:$AI$1,0)))</f>
        <v>0</v>
      </c>
      <c r="S9">
        <f>'Total Fuel Prices'!S66*(1-INDEX(Tax_share,MATCH('Total Fuel Prices'!$A$57,tax_fuel_labels,0),MATCH(S$1,'Tax_Share of Price'!$B$1:$AI$1,0)))</f>
        <v>0</v>
      </c>
      <c r="T9">
        <f>'Total Fuel Prices'!T66*(1-INDEX(Tax_share,MATCH('Total Fuel Prices'!$A$57,tax_fuel_labels,0),MATCH(T$1,'Tax_Share of Price'!$B$1:$AI$1,0)))</f>
        <v>0</v>
      </c>
      <c r="U9">
        <f>'Total Fuel Prices'!U66*(1-INDEX(Tax_share,MATCH('Total Fuel Prices'!$A$57,tax_fuel_labels,0),MATCH(U$1,'Tax_Share of Price'!$B$1:$AI$1,0)))</f>
        <v>0</v>
      </c>
      <c r="V9">
        <f>'Total Fuel Prices'!V66*(1-INDEX(Tax_share,MATCH('Total Fuel Prices'!$A$57,tax_fuel_labels,0),MATCH(V$1,'Tax_Share of Price'!$B$1:$AI$1,0)))</f>
        <v>0</v>
      </c>
      <c r="W9">
        <f>'Total Fuel Prices'!W66*(1-INDEX(Tax_share,MATCH('Total Fuel Prices'!$A$57,tax_fuel_labels,0),MATCH(W$1,'Tax_Share of Price'!$B$1:$AI$1,0)))</f>
        <v>0</v>
      </c>
      <c r="X9">
        <f>'Total Fuel Prices'!X66*(1-INDEX(Tax_share,MATCH('Total Fuel Prices'!$A$57,tax_fuel_labels,0),MATCH(X$1,'Tax_Share of Price'!$B$1:$AI$1,0)))</f>
        <v>0</v>
      </c>
      <c r="Y9">
        <f>'Total Fuel Prices'!Y66*(1-INDEX(Tax_share,MATCH('Total Fuel Prices'!$A$57,tax_fuel_labels,0),MATCH(Y$1,'Tax_Share of Price'!$B$1:$AI$1,0)))</f>
        <v>0</v>
      </c>
      <c r="Z9">
        <f>'Total Fuel Prices'!Z66*(1-INDEX(Tax_share,MATCH('Total Fuel Prices'!$A$57,tax_fuel_labels,0),MATCH(Z$1,'Tax_Share of Price'!$B$1:$AI$1,0)))</f>
        <v>0</v>
      </c>
      <c r="AA9">
        <f>'Total Fuel Prices'!AA66*(1-INDEX(Tax_share,MATCH('Total Fuel Prices'!$A$57,tax_fuel_labels,0),MATCH(AA$1,'Tax_Share of Price'!$B$1:$AI$1,0)))</f>
        <v>0</v>
      </c>
      <c r="AB9">
        <f>'Total Fuel Prices'!AB66*(1-INDEX(Tax_share,MATCH('Total Fuel Prices'!$A$57,tax_fuel_labels,0),MATCH(AB$1,'Tax_Share of Price'!$B$1:$AI$1,0)))</f>
        <v>0</v>
      </c>
      <c r="AC9">
        <f>'Total Fuel Prices'!AC66*(1-INDEX(Tax_share,MATCH('Total Fuel Prices'!$A$57,tax_fuel_labels,0),MATCH(AC$1,'Tax_Share of Price'!$B$1:$AI$1,0)))</f>
        <v>0</v>
      </c>
      <c r="AD9">
        <f>'Total Fuel Prices'!AD66*(1-INDEX(Tax_share,MATCH('Total Fuel Prices'!$A$57,tax_fuel_labels,0),MATCH(AD$1,'Tax_Share of Price'!$B$1:$AI$1,0)))</f>
        <v>0</v>
      </c>
      <c r="AE9">
        <f>'Total Fuel Prices'!AE66*(1-INDEX(Tax_share,MATCH('Total Fuel Prices'!$A$57,tax_fuel_labels,0),MATCH(AE$1,'Tax_Share of Price'!$B$1:$AI$1,0)))</f>
        <v>0</v>
      </c>
      <c r="AF9">
        <f t="shared" si="1"/>
        <v>0</v>
      </c>
      <c r="AG9">
        <f t="shared" si="2"/>
        <v>0</v>
      </c>
      <c r="AH9">
        <f t="shared" si="2"/>
        <v>0</v>
      </c>
      <c r="AI9">
        <f t="shared" si="2"/>
        <v>0</v>
      </c>
      <c r="AJ9">
        <f t="shared" si="2"/>
        <v>0</v>
      </c>
      <c r="AK9">
        <f t="shared" si="2"/>
        <v>0</v>
      </c>
      <c r="AL9">
        <f t="shared" si="2"/>
        <v>0</v>
      </c>
      <c r="AM9">
        <f t="shared" si="2"/>
        <v>0</v>
      </c>
      <c r="AN9">
        <f t="shared" si="2"/>
        <v>0</v>
      </c>
      <c r="AO9">
        <f t="shared" si="2"/>
        <v>0</v>
      </c>
      <c r="AP9">
        <f t="shared" si="2"/>
        <v>0</v>
      </c>
      <c r="AQ9">
        <f t="shared" si="2"/>
        <v>0</v>
      </c>
      <c r="AR9">
        <f t="shared" si="2"/>
        <v>0</v>
      </c>
      <c r="AS9">
        <f t="shared" si="2"/>
        <v>0</v>
      </c>
      <c r="AT9">
        <f t="shared" si="2"/>
        <v>0</v>
      </c>
      <c r="AU9">
        <f t="shared" si="2"/>
        <v>0</v>
      </c>
      <c r="AV9">
        <f t="shared" si="2"/>
        <v>0</v>
      </c>
      <c r="AW9">
        <f t="shared" si="2"/>
        <v>0</v>
      </c>
      <c r="AX9">
        <f t="shared" si="2"/>
        <v>0</v>
      </c>
      <c r="AY9">
        <f t="shared" si="2"/>
        <v>0</v>
      </c>
      <c r="AZ9">
        <f t="shared" si="2"/>
        <v>0</v>
      </c>
      <c r="BA9">
        <f t="shared" si="2"/>
        <v>0</v>
      </c>
      <c r="BB9">
        <f t="shared" si="2"/>
        <v>0</v>
      </c>
      <c r="BC9">
        <f t="shared" si="2"/>
        <v>0</v>
      </c>
      <c r="BD9">
        <f t="shared" si="2"/>
        <v>0</v>
      </c>
      <c r="BE9">
        <f t="shared" si="2"/>
        <v>0</v>
      </c>
      <c r="BF9">
        <f t="shared" si="2"/>
        <v>0</v>
      </c>
      <c r="BG9">
        <f t="shared" si="2"/>
        <v>0</v>
      </c>
      <c r="BH9">
        <f t="shared" si="2"/>
        <v>0</v>
      </c>
      <c r="BI9">
        <f t="shared" si="2"/>
        <v>0</v>
      </c>
      <c r="BJ9">
        <f t="shared" si="2"/>
        <v>0</v>
      </c>
      <c r="BK9">
        <f t="shared" si="2"/>
        <v>0</v>
      </c>
      <c r="BL9">
        <f t="shared" si="2"/>
        <v>0</v>
      </c>
      <c r="BM9">
        <f t="shared" si="2"/>
        <v>0</v>
      </c>
      <c r="BN9">
        <f t="shared" si="2"/>
        <v>0</v>
      </c>
      <c r="BO9">
        <f t="shared" si="2"/>
        <v>0</v>
      </c>
      <c r="BP9">
        <f t="shared" si="2"/>
        <v>0</v>
      </c>
      <c r="BQ9">
        <f t="shared" si="2"/>
        <v>0</v>
      </c>
      <c r="BR9">
        <f t="shared" si="2"/>
        <v>0</v>
      </c>
      <c r="BS9">
        <f t="shared" si="2"/>
        <v>0</v>
      </c>
      <c r="BT9">
        <f t="shared" si="2"/>
        <v>0</v>
      </c>
      <c r="BU9">
        <f t="shared" si="2"/>
        <v>0</v>
      </c>
      <c r="BV9">
        <f t="shared" si="2"/>
        <v>0</v>
      </c>
      <c r="BW9">
        <f t="shared" si="2"/>
        <v>0</v>
      </c>
      <c r="BX9">
        <f t="shared" si="2"/>
        <v>0</v>
      </c>
      <c r="BY9">
        <f t="shared" si="2"/>
        <v>0</v>
      </c>
      <c r="BZ9">
        <f t="shared" si="2"/>
        <v>0</v>
      </c>
      <c r="CA9">
        <f t="shared" si="2"/>
        <v>0</v>
      </c>
      <c r="CB9">
        <f t="shared" si="2"/>
        <v>0</v>
      </c>
      <c r="CC9">
        <f t="shared" si="2"/>
        <v>0</v>
      </c>
    </row>
  </sheetData>
  <pageMargins left="0.7" right="0.7" top="0.75" bottom="0.75" header="0.3" footer="0.3"/>
  <pageSetup orientation="portrait"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tabColor rgb="FF002060"/>
  </sheetPr>
  <dimension ref="A1:CC9"/>
  <sheetViews>
    <sheetView topLeftCell="X1" workbookViewId="0">
      <selection activeCell="AF4" sqref="AF4"/>
    </sheetView>
  </sheetViews>
  <sheetFormatPr defaultColWidth="9.140625" defaultRowHeight="15"/>
  <cols>
    <col min="1" max="1" width="41.42578125" customWidth="1"/>
    <col min="2" max="3" width="9.85546875" customWidth="1"/>
    <col min="4" max="27" width="10" customWidth="1"/>
  </cols>
  <sheetData>
    <row r="1" spans="1:81">
      <c r="A1" s="1" t="s">
        <v>1420</v>
      </c>
      <c r="B1" s="1">
        <v>2021</v>
      </c>
      <c r="C1" s="1">
        <v>2022</v>
      </c>
      <c r="D1" s="1">
        <v>2023</v>
      </c>
      <c r="E1" s="1">
        <v>2024</v>
      </c>
      <c r="F1" s="1">
        <v>2025</v>
      </c>
      <c r="G1" s="1">
        <v>2026</v>
      </c>
      <c r="H1" s="1">
        <v>2027</v>
      </c>
      <c r="I1" s="1">
        <v>2028</v>
      </c>
      <c r="J1" s="1">
        <v>2029</v>
      </c>
      <c r="K1" s="1">
        <v>2030</v>
      </c>
      <c r="L1" s="1">
        <v>2031</v>
      </c>
      <c r="M1" s="1">
        <v>2032</v>
      </c>
      <c r="N1" s="1">
        <v>2033</v>
      </c>
      <c r="O1" s="1">
        <v>2034</v>
      </c>
      <c r="P1" s="1">
        <v>2035</v>
      </c>
      <c r="Q1" s="1">
        <v>2036</v>
      </c>
      <c r="R1" s="1">
        <v>2037</v>
      </c>
      <c r="S1" s="1">
        <v>2038</v>
      </c>
      <c r="T1" s="1">
        <v>2039</v>
      </c>
      <c r="U1" s="1">
        <v>2040</v>
      </c>
      <c r="V1" s="1">
        <v>2041</v>
      </c>
      <c r="W1" s="1">
        <v>2042</v>
      </c>
      <c r="X1" s="1">
        <v>2043</v>
      </c>
      <c r="Y1" s="1">
        <v>2044</v>
      </c>
      <c r="Z1" s="1">
        <v>2045</v>
      </c>
      <c r="AA1" s="1">
        <v>2046</v>
      </c>
      <c r="AB1" s="1">
        <v>2047</v>
      </c>
      <c r="AC1" s="1">
        <v>2048</v>
      </c>
      <c r="AD1" s="1">
        <v>2049</v>
      </c>
      <c r="AE1" s="1">
        <v>2050</v>
      </c>
      <c r="AF1" s="1">
        <v>2051</v>
      </c>
      <c r="AG1" s="1">
        <v>2052</v>
      </c>
      <c r="AH1" s="1">
        <v>2053</v>
      </c>
      <c r="AI1" s="1">
        <v>2054</v>
      </c>
      <c r="AJ1" s="1">
        <v>2055</v>
      </c>
      <c r="AK1" s="1">
        <v>2056</v>
      </c>
      <c r="AL1" s="1">
        <v>2057</v>
      </c>
      <c r="AM1" s="1">
        <v>2058</v>
      </c>
      <c r="AN1" s="1">
        <v>2059</v>
      </c>
      <c r="AO1" s="1">
        <v>2060</v>
      </c>
      <c r="AP1" s="1">
        <v>2061</v>
      </c>
      <c r="AQ1" s="1">
        <v>2062</v>
      </c>
      <c r="AR1" s="1">
        <v>2063</v>
      </c>
      <c r="AS1" s="1">
        <v>2064</v>
      </c>
      <c r="AT1" s="1">
        <v>2065</v>
      </c>
      <c r="AU1" s="1">
        <v>2066</v>
      </c>
      <c r="AV1" s="1">
        <v>2067</v>
      </c>
      <c r="AW1" s="1">
        <v>2068</v>
      </c>
      <c r="AX1" s="1">
        <v>2069</v>
      </c>
      <c r="AY1" s="1">
        <v>2070</v>
      </c>
      <c r="AZ1" s="1">
        <v>2071</v>
      </c>
      <c r="BA1" s="1">
        <v>2072</v>
      </c>
      <c r="BB1" s="1">
        <v>2073</v>
      </c>
      <c r="BC1" s="1">
        <v>2074</v>
      </c>
      <c r="BD1" s="1">
        <v>2075</v>
      </c>
      <c r="BE1" s="1">
        <v>2076</v>
      </c>
      <c r="BF1" s="1">
        <v>2077</v>
      </c>
      <c r="BG1" s="1">
        <v>2078</v>
      </c>
      <c r="BH1" s="1">
        <v>2079</v>
      </c>
      <c r="BI1" s="1">
        <v>2080</v>
      </c>
      <c r="BJ1" s="1">
        <v>2081</v>
      </c>
      <c r="BK1" s="1">
        <v>2082</v>
      </c>
      <c r="BL1" s="1">
        <v>2083</v>
      </c>
      <c r="BM1" s="1">
        <v>2084</v>
      </c>
      <c r="BN1" s="1">
        <v>2085</v>
      </c>
      <c r="BO1" s="1">
        <v>2086</v>
      </c>
      <c r="BP1" s="1">
        <v>2087</v>
      </c>
      <c r="BQ1" s="1">
        <v>2088</v>
      </c>
      <c r="BR1" s="1">
        <v>2089</v>
      </c>
      <c r="BS1" s="1">
        <v>2090</v>
      </c>
      <c r="BT1" s="1">
        <v>2091</v>
      </c>
      <c r="BU1" s="1">
        <v>2092</v>
      </c>
      <c r="BV1" s="1">
        <v>2093</v>
      </c>
      <c r="BW1" s="1">
        <v>2094</v>
      </c>
      <c r="BX1" s="1">
        <v>2095</v>
      </c>
      <c r="BY1" s="1">
        <v>2096</v>
      </c>
      <c r="BZ1" s="1">
        <v>2097</v>
      </c>
      <c r="CA1" s="1">
        <v>2098</v>
      </c>
      <c r="CB1" s="1">
        <v>2099</v>
      </c>
      <c r="CC1" s="1">
        <v>2100</v>
      </c>
    </row>
    <row r="2" spans="1:81">
      <c r="A2" s="1" t="s">
        <v>1421</v>
      </c>
      <c r="B2">
        <f>'Total Fuel Prices'!B69*(1-INDEX(Tax_share,MATCH('Total Fuel Prices'!$A$67,tax_fuel_labels,0),MATCH(B$1,'Tax_Share of Price'!$B$1:$AI$1,0)))</f>
        <v>0</v>
      </c>
      <c r="C2">
        <f>'Total Fuel Prices'!C69*(1-INDEX(Tax_share,MATCH('Total Fuel Prices'!$A$67,tax_fuel_labels,0),MATCH(C$1,'Tax_Share of Price'!$B$1:$AI$1,0)))</f>
        <v>0</v>
      </c>
      <c r="D2">
        <f>'Total Fuel Prices'!D69*(1-INDEX(Tax_share,MATCH('Total Fuel Prices'!$A$67,tax_fuel_labels,0),MATCH(D$1,'Tax_Share of Price'!$B$1:$AI$1,0)))</f>
        <v>0</v>
      </c>
      <c r="E2">
        <f>'Total Fuel Prices'!E69*(1-INDEX(Tax_share,MATCH('Total Fuel Prices'!$A$67,tax_fuel_labels,0),MATCH(E$1,'Tax_Share of Price'!$B$1:$AI$1,0)))</f>
        <v>0</v>
      </c>
      <c r="F2">
        <f>'Total Fuel Prices'!F69*(1-INDEX(Tax_share,MATCH('Total Fuel Prices'!$A$67,tax_fuel_labels,0),MATCH(F$1,'Tax_Share of Price'!$B$1:$AI$1,0)))</f>
        <v>0</v>
      </c>
      <c r="G2">
        <f>'Total Fuel Prices'!G69*(1-INDEX(Tax_share,MATCH('Total Fuel Prices'!$A$67,tax_fuel_labels,0),MATCH(G$1,'Tax_Share of Price'!$B$1:$AI$1,0)))</f>
        <v>0</v>
      </c>
      <c r="H2">
        <f>'Total Fuel Prices'!H69*(1-INDEX(Tax_share,MATCH('Total Fuel Prices'!$A$67,tax_fuel_labels,0),MATCH(H$1,'Tax_Share of Price'!$B$1:$AI$1,0)))</f>
        <v>0</v>
      </c>
      <c r="I2">
        <f>'Total Fuel Prices'!I69*(1-INDEX(Tax_share,MATCH('Total Fuel Prices'!$A$67,tax_fuel_labels,0),MATCH(I$1,'Tax_Share of Price'!$B$1:$AI$1,0)))</f>
        <v>0</v>
      </c>
      <c r="J2">
        <f>'Total Fuel Prices'!J69*(1-INDEX(Tax_share,MATCH('Total Fuel Prices'!$A$67,tax_fuel_labels,0),MATCH(J$1,'Tax_Share of Price'!$B$1:$AI$1,0)))</f>
        <v>0</v>
      </c>
      <c r="K2">
        <f>'Total Fuel Prices'!K69*(1-INDEX(Tax_share,MATCH('Total Fuel Prices'!$A$67,tax_fuel_labels,0),MATCH(K$1,'Tax_Share of Price'!$B$1:$AI$1,0)))</f>
        <v>0</v>
      </c>
      <c r="L2">
        <f>'Total Fuel Prices'!L69*(1-INDEX(Tax_share,MATCH('Total Fuel Prices'!$A$67,tax_fuel_labels,0),MATCH(L$1,'Tax_Share of Price'!$B$1:$AI$1,0)))</f>
        <v>0</v>
      </c>
      <c r="M2">
        <f>'Total Fuel Prices'!M69*(1-INDEX(Tax_share,MATCH('Total Fuel Prices'!$A$67,tax_fuel_labels,0),MATCH(M$1,'Tax_Share of Price'!$B$1:$AI$1,0)))</f>
        <v>0</v>
      </c>
      <c r="N2">
        <f>'Total Fuel Prices'!N69*(1-INDEX(Tax_share,MATCH('Total Fuel Prices'!$A$67,tax_fuel_labels,0),MATCH(N$1,'Tax_Share of Price'!$B$1:$AI$1,0)))</f>
        <v>0</v>
      </c>
      <c r="O2">
        <f>'Total Fuel Prices'!O69*(1-INDEX(Tax_share,MATCH('Total Fuel Prices'!$A$67,tax_fuel_labels,0),MATCH(O$1,'Tax_Share of Price'!$B$1:$AI$1,0)))</f>
        <v>0</v>
      </c>
      <c r="P2">
        <f>'Total Fuel Prices'!P69*(1-INDEX(Tax_share,MATCH('Total Fuel Prices'!$A$67,tax_fuel_labels,0),MATCH(P$1,'Tax_Share of Price'!$B$1:$AI$1,0)))</f>
        <v>0</v>
      </c>
      <c r="Q2">
        <f>'Total Fuel Prices'!Q69*(1-INDEX(Tax_share,MATCH('Total Fuel Prices'!$A$67,tax_fuel_labels,0),MATCH(Q$1,'Tax_Share of Price'!$B$1:$AI$1,0)))</f>
        <v>0</v>
      </c>
      <c r="R2">
        <f>'Total Fuel Prices'!R69*(1-INDEX(Tax_share,MATCH('Total Fuel Prices'!$A$67,tax_fuel_labels,0),MATCH(R$1,'Tax_Share of Price'!$B$1:$AI$1,0)))</f>
        <v>0</v>
      </c>
      <c r="S2">
        <f>'Total Fuel Prices'!S69*(1-INDEX(Tax_share,MATCH('Total Fuel Prices'!$A$67,tax_fuel_labels,0),MATCH(S$1,'Tax_Share of Price'!$B$1:$AI$1,0)))</f>
        <v>0</v>
      </c>
      <c r="T2">
        <f>'Total Fuel Prices'!T69*(1-INDEX(Tax_share,MATCH('Total Fuel Prices'!$A$67,tax_fuel_labels,0),MATCH(T$1,'Tax_Share of Price'!$B$1:$AI$1,0)))</f>
        <v>0</v>
      </c>
      <c r="U2">
        <f>'Total Fuel Prices'!U69*(1-INDEX(Tax_share,MATCH('Total Fuel Prices'!$A$67,tax_fuel_labels,0),MATCH(U$1,'Tax_Share of Price'!$B$1:$AI$1,0)))</f>
        <v>0</v>
      </c>
      <c r="V2">
        <f>'Total Fuel Prices'!V69*(1-INDEX(Tax_share,MATCH('Total Fuel Prices'!$A$67,tax_fuel_labels,0),MATCH(V$1,'Tax_Share of Price'!$B$1:$AI$1,0)))</f>
        <v>0</v>
      </c>
      <c r="W2">
        <f>'Total Fuel Prices'!W69*(1-INDEX(Tax_share,MATCH('Total Fuel Prices'!$A$67,tax_fuel_labels,0),MATCH(W$1,'Tax_Share of Price'!$B$1:$AI$1,0)))</f>
        <v>0</v>
      </c>
      <c r="X2">
        <f>'Total Fuel Prices'!X69*(1-INDEX(Tax_share,MATCH('Total Fuel Prices'!$A$67,tax_fuel_labels,0),MATCH(X$1,'Tax_Share of Price'!$B$1:$AI$1,0)))</f>
        <v>0</v>
      </c>
      <c r="Y2">
        <f>'Total Fuel Prices'!Y69*(1-INDEX(Tax_share,MATCH('Total Fuel Prices'!$A$67,tax_fuel_labels,0),MATCH(Y$1,'Tax_Share of Price'!$B$1:$AI$1,0)))</f>
        <v>0</v>
      </c>
      <c r="Z2">
        <f>'Total Fuel Prices'!Z69*(1-INDEX(Tax_share,MATCH('Total Fuel Prices'!$A$67,tax_fuel_labels,0),MATCH(Z$1,'Tax_Share of Price'!$B$1:$AI$1,0)))</f>
        <v>0</v>
      </c>
      <c r="AA2">
        <f>'Total Fuel Prices'!AA69*(1-INDEX(Tax_share,MATCH('Total Fuel Prices'!$A$67,tax_fuel_labels,0),MATCH(AA$1,'Tax_Share of Price'!$B$1:$AI$1,0)))</f>
        <v>0</v>
      </c>
      <c r="AB2">
        <f>'Total Fuel Prices'!AB69*(1-INDEX(Tax_share,MATCH('Total Fuel Prices'!$A$67,tax_fuel_labels,0),MATCH(AB$1,'Tax_Share of Price'!$B$1:$AI$1,0)))</f>
        <v>0</v>
      </c>
      <c r="AC2">
        <f>'Total Fuel Prices'!AC69*(1-INDEX(Tax_share,MATCH('Total Fuel Prices'!$A$67,tax_fuel_labels,0),MATCH(AC$1,'Tax_Share of Price'!$B$1:$AI$1,0)))</f>
        <v>0</v>
      </c>
      <c r="AD2">
        <f>'Total Fuel Prices'!AD69*(1-INDEX(Tax_share,MATCH('Total Fuel Prices'!$A$67,tax_fuel_labels,0),MATCH(AD$1,'Tax_Share of Price'!$B$1:$AI$1,0)))</f>
        <v>0</v>
      </c>
      <c r="AE2">
        <f>'Total Fuel Prices'!AE69*(1-INDEX(Tax_share,MATCH('Total Fuel Prices'!$A$67,tax_fuel_labels,0),MATCH(AE$1,'Tax_Share of Price'!$B$1:$AI$1,0)))</f>
        <v>0</v>
      </c>
      <c r="AF2">
        <f>$AE2</f>
        <v>0</v>
      </c>
      <c r="AG2">
        <f t="shared" ref="AG2:CC7" si="0">$AE2</f>
        <v>0</v>
      </c>
      <c r="AH2">
        <f t="shared" si="0"/>
        <v>0</v>
      </c>
      <c r="AI2">
        <f t="shared" si="0"/>
        <v>0</v>
      </c>
      <c r="AJ2">
        <f t="shared" si="0"/>
        <v>0</v>
      </c>
      <c r="AK2">
        <f t="shared" si="0"/>
        <v>0</v>
      </c>
      <c r="AL2">
        <f t="shared" si="0"/>
        <v>0</v>
      </c>
      <c r="AM2">
        <f t="shared" si="0"/>
        <v>0</v>
      </c>
      <c r="AN2">
        <f t="shared" si="0"/>
        <v>0</v>
      </c>
      <c r="AO2">
        <f t="shared" si="0"/>
        <v>0</v>
      </c>
      <c r="AP2">
        <f t="shared" si="0"/>
        <v>0</v>
      </c>
      <c r="AQ2">
        <f t="shared" si="0"/>
        <v>0</v>
      </c>
      <c r="AR2">
        <f t="shared" si="0"/>
        <v>0</v>
      </c>
      <c r="AS2">
        <f t="shared" si="0"/>
        <v>0</v>
      </c>
      <c r="AT2">
        <f t="shared" si="0"/>
        <v>0</v>
      </c>
      <c r="AU2">
        <f t="shared" si="0"/>
        <v>0</v>
      </c>
      <c r="AV2">
        <f t="shared" si="0"/>
        <v>0</v>
      </c>
      <c r="AW2">
        <f t="shared" si="0"/>
        <v>0</v>
      </c>
      <c r="AX2">
        <f t="shared" si="0"/>
        <v>0</v>
      </c>
      <c r="AY2">
        <f t="shared" si="0"/>
        <v>0</v>
      </c>
      <c r="AZ2">
        <f t="shared" si="0"/>
        <v>0</v>
      </c>
      <c r="BA2">
        <f t="shared" si="0"/>
        <v>0</v>
      </c>
      <c r="BB2">
        <f t="shared" si="0"/>
        <v>0</v>
      </c>
      <c r="BC2">
        <f t="shared" si="0"/>
        <v>0</v>
      </c>
      <c r="BD2">
        <f t="shared" si="0"/>
        <v>0</v>
      </c>
      <c r="BE2">
        <f t="shared" si="0"/>
        <v>0</v>
      </c>
      <c r="BF2">
        <f t="shared" si="0"/>
        <v>0</v>
      </c>
      <c r="BG2">
        <f t="shared" si="0"/>
        <v>0</v>
      </c>
      <c r="BH2">
        <f t="shared" si="0"/>
        <v>0</v>
      </c>
      <c r="BI2">
        <f t="shared" si="0"/>
        <v>0</v>
      </c>
      <c r="BJ2">
        <f t="shared" si="0"/>
        <v>0</v>
      </c>
      <c r="BK2">
        <f t="shared" si="0"/>
        <v>0</v>
      </c>
      <c r="BL2">
        <f t="shared" si="0"/>
        <v>0</v>
      </c>
      <c r="BM2">
        <f t="shared" si="0"/>
        <v>0</v>
      </c>
      <c r="BN2">
        <f t="shared" si="0"/>
        <v>0</v>
      </c>
      <c r="BO2">
        <f t="shared" si="0"/>
        <v>0</v>
      </c>
      <c r="BP2">
        <f t="shared" si="0"/>
        <v>0</v>
      </c>
      <c r="BQ2">
        <f t="shared" si="0"/>
        <v>0</v>
      </c>
      <c r="BR2">
        <f t="shared" si="0"/>
        <v>0</v>
      </c>
      <c r="BS2">
        <f t="shared" si="0"/>
        <v>0</v>
      </c>
      <c r="BT2">
        <f t="shared" si="0"/>
        <v>0</v>
      </c>
      <c r="BU2">
        <f t="shared" si="0"/>
        <v>0</v>
      </c>
      <c r="BV2">
        <f t="shared" si="0"/>
        <v>0</v>
      </c>
      <c r="BW2">
        <f t="shared" si="0"/>
        <v>0</v>
      </c>
      <c r="BX2">
        <f t="shared" si="0"/>
        <v>0</v>
      </c>
      <c r="BY2">
        <f t="shared" si="0"/>
        <v>0</v>
      </c>
      <c r="BZ2">
        <f t="shared" si="0"/>
        <v>0</v>
      </c>
      <c r="CA2">
        <f t="shared" si="0"/>
        <v>0</v>
      </c>
      <c r="CB2">
        <f t="shared" si="0"/>
        <v>0</v>
      </c>
      <c r="CC2">
        <f t="shared" si="0"/>
        <v>0</v>
      </c>
    </row>
    <row r="3" spans="1:81">
      <c r="A3" s="1" t="s">
        <v>1422</v>
      </c>
      <c r="B3">
        <f>'Total Fuel Prices'!B70*(1-INDEX(Tax_share,MATCH('Total Fuel Prices'!$A$67,tax_fuel_labels,0),MATCH(B$1,'Tax_Share of Price'!$B$1:$AI$1,0)))</f>
        <v>0</v>
      </c>
      <c r="C3">
        <f>'Total Fuel Prices'!C70*(1-INDEX(Tax_share,MATCH('Total Fuel Prices'!$A$67,tax_fuel_labels,0),MATCH(C$1,'Tax_Share of Price'!$B$1:$AI$1,0)))</f>
        <v>0</v>
      </c>
      <c r="D3">
        <f>'Total Fuel Prices'!D70*(1-INDEX(Tax_share,MATCH('Total Fuel Prices'!$A$67,tax_fuel_labels,0),MATCH(D$1,'Tax_Share of Price'!$B$1:$AI$1,0)))</f>
        <v>0</v>
      </c>
      <c r="E3">
        <f>'Total Fuel Prices'!E70*(1-INDEX(Tax_share,MATCH('Total Fuel Prices'!$A$67,tax_fuel_labels,0),MATCH(E$1,'Tax_Share of Price'!$B$1:$AI$1,0)))</f>
        <v>0</v>
      </c>
      <c r="F3">
        <f>'Total Fuel Prices'!F70*(1-INDEX(Tax_share,MATCH('Total Fuel Prices'!$A$67,tax_fuel_labels,0),MATCH(F$1,'Tax_Share of Price'!$B$1:$AI$1,0)))</f>
        <v>0</v>
      </c>
      <c r="G3">
        <f>'Total Fuel Prices'!G70*(1-INDEX(Tax_share,MATCH('Total Fuel Prices'!$A$67,tax_fuel_labels,0),MATCH(G$1,'Tax_Share of Price'!$B$1:$AI$1,0)))</f>
        <v>0</v>
      </c>
      <c r="H3">
        <f>'Total Fuel Prices'!H70*(1-INDEX(Tax_share,MATCH('Total Fuel Prices'!$A$67,tax_fuel_labels,0),MATCH(H$1,'Tax_Share of Price'!$B$1:$AI$1,0)))</f>
        <v>0</v>
      </c>
      <c r="I3">
        <f>'Total Fuel Prices'!I70*(1-INDEX(Tax_share,MATCH('Total Fuel Prices'!$A$67,tax_fuel_labels,0),MATCH(I$1,'Tax_Share of Price'!$B$1:$AI$1,0)))</f>
        <v>0</v>
      </c>
      <c r="J3">
        <f>'Total Fuel Prices'!J70*(1-INDEX(Tax_share,MATCH('Total Fuel Prices'!$A$67,tax_fuel_labels,0),MATCH(J$1,'Tax_Share of Price'!$B$1:$AI$1,0)))</f>
        <v>0</v>
      </c>
      <c r="K3">
        <f>'Total Fuel Prices'!K70*(1-INDEX(Tax_share,MATCH('Total Fuel Prices'!$A$67,tax_fuel_labels,0),MATCH(K$1,'Tax_Share of Price'!$B$1:$AI$1,0)))</f>
        <v>0</v>
      </c>
      <c r="L3">
        <f>'Total Fuel Prices'!L70*(1-INDEX(Tax_share,MATCH('Total Fuel Prices'!$A$67,tax_fuel_labels,0),MATCH(L$1,'Tax_Share of Price'!$B$1:$AI$1,0)))</f>
        <v>0</v>
      </c>
      <c r="M3">
        <f>'Total Fuel Prices'!M70*(1-INDEX(Tax_share,MATCH('Total Fuel Prices'!$A$67,tax_fuel_labels,0),MATCH(M$1,'Tax_Share of Price'!$B$1:$AI$1,0)))</f>
        <v>0</v>
      </c>
      <c r="N3">
        <f>'Total Fuel Prices'!N70*(1-INDEX(Tax_share,MATCH('Total Fuel Prices'!$A$67,tax_fuel_labels,0),MATCH(N$1,'Tax_Share of Price'!$B$1:$AI$1,0)))</f>
        <v>0</v>
      </c>
      <c r="O3">
        <f>'Total Fuel Prices'!O70*(1-INDEX(Tax_share,MATCH('Total Fuel Prices'!$A$67,tax_fuel_labels,0),MATCH(O$1,'Tax_Share of Price'!$B$1:$AI$1,0)))</f>
        <v>0</v>
      </c>
      <c r="P3">
        <f>'Total Fuel Prices'!P70*(1-INDEX(Tax_share,MATCH('Total Fuel Prices'!$A$67,tax_fuel_labels,0),MATCH(P$1,'Tax_Share of Price'!$B$1:$AI$1,0)))</f>
        <v>0</v>
      </c>
      <c r="Q3">
        <f>'Total Fuel Prices'!Q70*(1-INDEX(Tax_share,MATCH('Total Fuel Prices'!$A$67,tax_fuel_labels,0),MATCH(Q$1,'Tax_Share of Price'!$B$1:$AI$1,0)))</f>
        <v>0</v>
      </c>
      <c r="R3">
        <f>'Total Fuel Prices'!R70*(1-INDEX(Tax_share,MATCH('Total Fuel Prices'!$A$67,tax_fuel_labels,0),MATCH(R$1,'Tax_Share of Price'!$B$1:$AI$1,0)))</f>
        <v>0</v>
      </c>
      <c r="S3">
        <f>'Total Fuel Prices'!S70*(1-INDEX(Tax_share,MATCH('Total Fuel Prices'!$A$67,tax_fuel_labels,0),MATCH(S$1,'Tax_Share of Price'!$B$1:$AI$1,0)))</f>
        <v>0</v>
      </c>
      <c r="T3">
        <f>'Total Fuel Prices'!T70*(1-INDEX(Tax_share,MATCH('Total Fuel Prices'!$A$67,tax_fuel_labels,0),MATCH(T$1,'Tax_Share of Price'!$B$1:$AI$1,0)))</f>
        <v>0</v>
      </c>
      <c r="U3">
        <f>'Total Fuel Prices'!U70*(1-INDEX(Tax_share,MATCH('Total Fuel Prices'!$A$67,tax_fuel_labels,0),MATCH(U$1,'Tax_Share of Price'!$B$1:$AI$1,0)))</f>
        <v>0</v>
      </c>
      <c r="V3">
        <f>'Total Fuel Prices'!V70*(1-INDEX(Tax_share,MATCH('Total Fuel Prices'!$A$67,tax_fuel_labels,0),MATCH(V$1,'Tax_Share of Price'!$B$1:$AI$1,0)))</f>
        <v>0</v>
      </c>
      <c r="W3">
        <f>'Total Fuel Prices'!W70*(1-INDEX(Tax_share,MATCH('Total Fuel Prices'!$A$67,tax_fuel_labels,0),MATCH(W$1,'Tax_Share of Price'!$B$1:$AI$1,0)))</f>
        <v>0</v>
      </c>
      <c r="X3">
        <f>'Total Fuel Prices'!X70*(1-INDEX(Tax_share,MATCH('Total Fuel Prices'!$A$67,tax_fuel_labels,0),MATCH(X$1,'Tax_Share of Price'!$B$1:$AI$1,0)))</f>
        <v>0</v>
      </c>
      <c r="Y3">
        <f>'Total Fuel Prices'!Y70*(1-INDEX(Tax_share,MATCH('Total Fuel Prices'!$A$67,tax_fuel_labels,0),MATCH(Y$1,'Tax_Share of Price'!$B$1:$AI$1,0)))</f>
        <v>0</v>
      </c>
      <c r="Z3">
        <f>'Total Fuel Prices'!Z70*(1-INDEX(Tax_share,MATCH('Total Fuel Prices'!$A$67,tax_fuel_labels,0),MATCH(Z$1,'Tax_Share of Price'!$B$1:$AI$1,0)))</f>
        <v>0</v>
      </c>
      <c r="AA3">
        <f>'Total Fuel Prices'!AA70*(1-INDEX(Tax_share,MATCH('Total Fuel Prices'!$A$67,tax_fuel_labels,0),MATCH(AA$1,'Tax_Share of Price'!$B$1:$AI$1,0)))</f>
        <v>0</v>
      </c>
      <c r="AB3">
        <f>'Total Fuel Prices'!AB70*(1-INDEX(Tax_share,MATCH('Total Fuel Prices'!$A$67,tax_fuel_labels,0),MATCH(AB$1,'Tax_Share of Price'!$B$1:$AI$1,0)))</f>
        <v>0</v>
      </c>
      <c r="AC3">
        <f>'Total Fuel Prices'!AC70*(1-INDEX(Tax_share,MATCH('Total Fuel Prices'!$A$67,tax_fuel_labels,0),MATCH(AC$1,'Tax_Share of Price'!$B$1:$AI$1,0)))</f>
        <v>0</v>
      </c>
      <c r="AD3">
        <f>'Total Fuel Prices'!AD70*(1-INDEX(Tax_share,MATCH('Total Fuel Prices'!$A$67,tax_fuel_labels,0),MATCH(AD$1,'Tax_Share of Price'!$B$1:$AI$1,0)))</f>
        <v>0</v>
      </c>
      <c r="AE3">
        <f>'Total Fuel Prices'!AE70*(1-INDEX(Tax_share,MATCH('Total Fuel Prices'!$A$67,tax_fuel_labels,0),MATCH(AE$1,'Tax_Share of Price'!$B$1:$AI$1,0)))</f>
        <v>0</v>
      </c>
      <c r="AF3">
        <f>$AE3</f>
        <v>0</v>
      </c>
      <c r="AG3">
        <f t="shared" ref="AF3:AU9" si="1">$AE3</f>
        <v>0</v>
      </c>
      <c r="AH3">
        <f t="shared" si="1"/>
        <v>0</v>
      </c>
      <c r="AI3">
        <f t="shared" si="1"/>
        <v>0</v>
      </c>
      <c r="AJ3">
        <f t="shared" si="1"/>
        <v>0</v>
      </c>
      <c r="AK3">
        <f t="shared" si="1"/>
        <v>0</v>
      </c>
      <c r="AL3">
        <f t="shared" si="1"/>
        <v>0</v>
      </c>
      <c r="AM3">
        <f t="shared" si="1"/>
        <v>0</v>
      </c>
      <c r="AN3">
        <f t="shared" si="1"/>
        <v>0</v>
      </c>
      <c r="AO3">
        <f t="shared" si="1"/>
        <v>0</v>
      </c>
      <c r="AP3">
        <f t="shared" si="1"/>
        <v>0</v>
      </c>
      <c r="AQ3">
        <f t="shared" si="1"/>
        <v>0</v>
      </c>
      <c r="AR3">
        <f t="shared" si="1"/>
        <v>0</v>
      </c>
      <c r="AS3">
        <f t="shared" si="1"/>
        <v>0</v>
      </c>
      <c r="AT3">
        <f t="shared" si="1"/>
        <v>0</v>
      </c>
      <c r="AU3">
        <f t="shared" si="1"/>
        <v>0</v>
      </c>
      <c r="AV3">
        <f t="shared" si="0"/>
        <v>0</v>
      </c>
      <c r="AW3">
        <f t="shared" si="0"/>
        <v>0</v>
      </c>
      <c r="AX3">
        <f t="shared" si="0"/>
        <v>0</v>
      </c>
      <c r="AY3">
        <f t="shared" si="0"/>
        <v>0</v>
      </c>
      <c r="AZ3">
        <f t="shared" si="0"/>
        <v>0</v>
      </c>
      <c r="BA3">
        <f t="shared" si="0"/>
        <v>0</v>
      </c>
      <c r="BB3">
        <f t="shared" si="0"/>
        <v>0</v>
      </c>
      <c r="BC3">
        <f t="shared" si="0"/>
        <v>0</v>
      </c>
      <c r="BD3">
        <f t="shared" si="0"/>
        <v>0</v>
      </c>
      <c r="BE3">
        <f t="shared" si="0"/>
        <v>0</v>
      </c>
      <c r="BF3">
        <f t="shared" si="0"/>
        <v>0</v>
      </c>
      <c r="BG3">
        <f t="shared" si="0"/>
        <v>0</v>
      </c>
      <c r="BH3">
        <f t="shared" si="0"/>
        <v>0</v>
      </c>
      <c r="BI3">
        <f t="shared" si="0"/>
        <v>0</v>
      </c>
      <c r="BJ3">
        <f t="shared" si="0"/>
        <v>0</v>
      </c>
      <c r="BK3">
        <f t="shared" si="0"/>
        <v>0</v>
      </c>
      <c r="BL3">
        <f t="shared" si="0"/>
        <v>0</v>
      </c>
      <c r="BM3">
        <f t="shared" si="0"/>
        <v>0</v>
      </c>
      <c r="BN3">
        <f t="shared" si="0"/>
        <v>0</v>
      </c>
      <c r="BO3">
        <f t="shared" si="0"/>
        <v>0</v>
      </c>
      <c r="BP3">
        <f t="shared" si="0"/>
        <v>0</v>
      </c>
      <c r="BQ3">
        <f t="shared" si="0"/>
        <v>0</v>
      </c>
      <c r="BR3">
        <f t="shared" si="0"/>
        <v>0</v>
      </c>
      <c r="BS3">
        <f t="shared" si="0"/>
        <v>0</v>
      </c>
      <c r="BT3">
        <f t="shared" si="0"/>
        <v>0</v>
      </c>
      <c r="BU3">
        <f t="shared" si="0"/>
        <v>0</v>
      </c>
      <c r="BV3">
        <f t="shared" si="0"/>
        <v>0</v>
      </c>
      <c r="BW3">
        <f t="shared" si="0"/>
        <v>0</v>
      </c>
      <c r="BX3">
        <f t="shared" si="0"/>
        <v>0</v>
      </c>
      <c r="BY3">
        <f t="shared" si="0"/>
        <v>0</v>
      </c>
      <c r="BZ3">
        <f t="shared" si="0"/>
        <v>0</v>
      </c>
      <c r="CA3">
        <f t="shared" si="0"/>
        <v>0</v>
      </c>
      <c r="CB3">
        <f t="shared" si="0"/>
        <v>0</v>
      </c>
      <c r="CC3">
        <f t="shared" si="0"/>
        <v>0</v>
      </c>
    </row>
    <row r="4" spans="1:81">
      <c r="A4" s="1" t="s">
        <v>1423</v>
      </c>
      <c r="B4">
        <f>'Total Fuel Prices'!B71*(1-INDEX(Tax_share,MATCH('Total Fuel Prices'!$A$67,tax_fuel_labels,0),MATCH(B$1,'Tax_Share of Price'!$B$1:$AI$1,0)))</f>
        <v>0</v>
      </c>
      <c r="C4">
        <f>'Total Fuel Prices'!C71*(1-INDEX(Tax_share,MATCH('Total Fuel Prices'!$A$67,tax_fuel_labels,0),MATCH(C$1,'Tax_Share of Price'!$B$1:$AI$1,0)))</f>
        <v>0</v>
      </c>
      <c r="D4">
        <f>'Total Fuel Prices'!D71*(1-INDEX(Tax_share,MATCH('Total Fuel Prices'!$A$67,tax_fuel_labels,0),MATCH(D$1,'Tax_Share of Price'!$B$1:$AI$1,0)))</f>
        <v>0</v>
      </c>
      <c r="E4">
        <f>'Total Fuel Prices'!E71*(1-INDEX(Tax_share,MATCH('Total Fuel Prices'!$A$67,tax_fuel_labels,0),MATCH(E$1,'Tax_Share of Price'!$B$1:$AI$1,0)))</f>
        <v>0</v>
      </c>
      <c r="F4">
        <f>'Total Fuel Prices'!F71*(1-INDEX(Tax_share,MATCH('Total Fuel Prices'!$A$67,tax_fuel_labels,0),MATCH(F$1,'Tax_Share of Price'!$B$1:$AI$1,0)))</f>
        <v>0</v>
      </c>
      <c r="G4">
        <f>'Total Fuel Prices'!G71*(1-INDEX(Tax_share,MATCH('Total Fuel Prices'!$A$67,tax_fuel_labels,0),MATCH(G$1,'Tax_Share of Price'!$B$1:$AI$1,0)))</f>
        <v>0</v>
      </c>
      <c r="H4">
        <f>'Total Fuel Prices'!H71*(1-INDEX(Tax_share,MATCH('Total Fuel Prices'!$A$67,tax_fuel_labels,0),MATCH(H$1,'Tax_Share of Price'!$B$1:$AI$1,0)))</f>
        <v>0</v>
      </c>
      <c r="I4">
        <f>'Total Fuel Prices'!I71*(1-INDEX(Tax_share,MATCH('Total Fuel Prices'!$A$67,tax_fuel_labels,0),MATCH(I$1,'Tax_Share of Price'!$B$1:$AI$1,0)))</f>
        <v>0</v>
      </c>
      <c r="J4">
        <f>'Total Fuel Prices'!J71*(1-INDEX(Tax_share,MATCH('Total Fuel Prices'!$A$67,tax_fuel_labels,0),MATCH(J$1,'Tax_Share of Price'!$B$1:$AI$1,0)))</f>
        <v>0</v>
      </c>
      <c r="K4">
        <f>'Total Fuel Prices'!K71*(1-INDEX(Tax_share,MATCH('Total Fuel Prices'!$A$67,tax_fuel_labels,0),MATCH(K$1,'Tax_Share of Price'!$B$1:$AI$1,0)))</f>
        <v>0</v>
      </c>
      <c r="L4">
        <f>'Total Fuel Prices'!L71*(1-INDEX(Tax_share,MATCH('Total Fuel Prices'!$A$67,tax_fuel_labels,0),MATCH(L$1,'Tax_Share of Price'!$B$1:$AI$1,0)))</f>
        <v>0</v>
      </c>
      <c r="M4">
        <f>'Total Fuel Prices'!M71*(1-INDEX(Tax_share,MATCH('Total Fuel Prices'!$A$67,tax_fuel_labels,0),MATCH(M$1,'Tax_Share of Price'!$B$1:$AI$1,0)))</f>
        <v>0</v>
      </c>
      <c r="N4">
        <f>'Total Fuel Prices'!N71*(1-INDEX(Tax_share,MATCH('Total Fuel Prices'!$A$67,tax_fuel_labels,0),MATCH(N$1,'Tax_Share of Price'!$B$1:$AI$1,0)))</f>
        <v>0</v>
      </c>
      <c r="O4">
        <f>'Total Fuel Prices'!O71*(1-INDEX(Tax_share,MATCH('Total Fuel Prices'!$A$67,tax_fuel_labels,0),MATCH(O$1,'Tax_Share of Price'!$B$1:$AI$1,0)))</f>
        <v>0</v>
      </c>
      <c r="P4">
        <f>'Total Fuel Prices'!P71*(1-INDEX(Tax_share,MATCH('Total Fuel Prices'!$A$67,tax_fuel_labels,0),MATCH(P$1,'Tax_Share of Price'!$B$1:$AI$1,0)))</f>
        <v>0</v>
      </c>
      <c r="Q4">
        <f>'Total Fuel Prices'!Q71*(1-INDEX(Tax_share,MATCH('Total Fuel Prices'!$A$67,tax_fuel_labels,0),MATCH(Q$1,'Tax_Share of Price'!$B$1:$AI$1,0)))</f>
        <v>0</v>
      </c>
      <c r="R4">
        <f>'Total Fuel Prices'!R71*(1-INDEX(Tax_share,MATCH('Total Fuel Prices'!$A$67,tax_fuel_labels,0),MATCH(R$1,'Tax_Share of Price'!$B$1:$AI$1,0)))</f>
        <v>0</v>
      </c>
      <c r="S4">
        <f>'Total Fuel Prices'!S71*(1-INDEX(Tax_share,MATCH('Total Fuel Prices'!$A$67,tax_fuel_labels,0),MATCH(S$1,'Tax_Share of Price'!$B$1:$AI$1,0)))</f>
        <v>0</v>
      </c>
      <c r="T4">
        <f>'Total Fuel Prices'!T71*(1-INDEX(Tax_share,MATCH('Total Fuel Prices'!$A$67,tax_fuel_labels,0),MATCH(T$1,'Tax_Share of Price'!$B$1:$AI$1,0)))</f>
        <v>0</v>
      </c>
      <c r="U4">
        <f>'Total Fuel Prices'!U71*(1-INDEX(Tax_share,MATCH('Total Fuel Prices'!$A$67,tax_fuel_labels,0),MATCH(U$1,'Tax_Share of Price'!$B$1:$AI$1,0)))</f>
        <v>0</v>
      </c>
      <c r="V4">
        <f>'Total Fuel Prices'!V71*(1-INDEX(Tax_share,MATCH('Total Fuel Prices'!$A$67,tax_fuel_labels,0),MATCH(V$1,'Tax_Share of Price'!$B$1:$AI$1,0)))</f>
        <v>0</v>
      </c>
      <c r="W4">
        <f>'Total Fuel Prices'!W71*(1-INDEX(Tax_share,MATCH('Total Fuel Prices'!$A$67,tax_fuel_labels,0),MATCH(W$1,'Tax_Share of Price'!$B$1:$AI$1,0)))</f>
        <v>0</v>
      </c>
      <c r="X4">
        <f>'Total Fuel Prices'!X71*(1-INDEX(Tax_share,MATCH('Total Fuel Prices'!$A$67,tax_fuel_labels,0),MATCH(X$1,'Tax_Share of Price'!$B$1:$AI$1,0)))</f>
        <v>0</v>
      </c>
      <c r="Y4">
        <f>'Total Fuel Prices'!Y71*(1-INDEX(Tax_share,MATCH('Total Fuel Prices'!$A$67,tax_fuel_labels,0),MATCH(Y$1,'Tax_Share of Price'!$B$1:$AI$1,0)))</f>
        <v>0</v>
      </c>
      <c r="Z4">
        <f>'Total Fuel Prices'!Z71*(1-INDEX(Tax_share,MATCH('Total Fuel Prices'!$A$67,tax_fuel_labels,0),MATCH(Z$1,'Tax_Share of Price'!$B$1:$AI$1,0)))</f>
        <v>0</v>
      </c>
      <c r="AA4">
        <f>'Total Fuel Prices'!AA71*(1-INDEX(Tax_share,MATCH('Total Fuel Prices'!$A$67,tax_fuel_labels,0),MATCH(AA$1,'Tax_Share of Price'!$B$1:$AI$1,0)))</f>
        <v>0</v>
      </c>
      <c r="AB4">
        <f>'Total Fuel Prices'!AB71*(1-INDEX(Tax_share,MATCH('Total Fuel Prices'!$A$67,tax_fuel_labels,0),MATCH(AB$1,'Tax_Share of Price'!$B$1:$AI$1,0)))</f>
        <v>0</v>
      </c>
      <c r="AC4">
        <f>'Total Fuel Prices'!AC71*(1-INDEX(Tax_share,MATCH('Total Fuel Prices'!$A$67,tax_fuel_labels,0),MATCH(AC$1,'Tax_Share of Price'!$B$1:$AI$1,0)))</f>
        <v>0</v>
      </c>
      <c r="AD4">
        <f>'Total Fuel Prices'!AD71*(1-INDEX(Tax_share,MATCH('Total Fuel Prices'!$A$67,tax_fuel_labels,0),MATCH(AD$1,'Tax_Share of Price'!$B$1:$AI$1,0)))</f>
        <v>0</v>
      </c>
      <c r="AE4">
        <f>'Total Fuel Prices'!AE71*(1-INDEX(Tax_share,MATCH('Total Fuel Prices'!$A$67,tax_fuel_labels,0),MATCH(AE$1,'Tax_Share of Price'!$B$1:$AI$1,0)))</f>
        <v>0</v>
      </c>
      <c r="AF4">
        <f t="shared" si="1"/>
        <v>0</v>
      </c>
      <c r="AG4">
        <f t="shared" si="0"/>
        <v>0</v>
      </c>
      <c r="AH4">
        <f t="shared" si="0"/>
        <v>0</v>
      </c>
      <c r="AI4">
        <f t="shared" si="0"/>
        <v>0</v>
      </c>
      <c r="AJ4">
        <f t="shared" si="0"/>
        <v>0</v>
      </c>
      <c r="AK4">
        <f t="shared" si="0"/>
        <v>0</v>
      </c>
      <c r="AL4">
        <f t="shared" si="0"/>
        <v>0</v>
      </c>
      <c r="AM4">
        <f t="shared" si="0"/>
        <v>0</v>
      </c>
      <c r="AN4">
        <f t="shared" si="0"/>
        <v>0</v>
      </c>
      <c r="AO4">
        <f t="shared" si="0"/>
        <v>0</v>
      </c>
      <c r="AP4">
        <f t="shared" si="0"/>
        <v>0</v>
      </c>
      <c r="AQ4">
        <f t="shared" si="0"/>
        <v>0</v>
      </c>
      <c r="AR4">
        <f t="shared" si="0"/>
        <v>0</v>
      </c>
      <c r="AS4">
        <f t="shared" si="0"/>
        <v>0</v>
      </c>
      <c r="AT4">
        <f t="shared" si="0"/>
        <v>0</v>
      </c>
      <c r="AU4">
        <f t="shared" si="0"/>
        <v>0</v>
      </c>
      <c r="AV4">
        <f t="shared" si="0"/>
        <v>0</v>
      </c>
      <c r="AW4">
        <f t="shared" si="0"/>
        <v>0</v>
      </c>
      <c r="AX4">
        <f t="shared" si="0"/>
        <v>0</v>
      </c>
      <c r="AY4">
        <f t="shared" si="0"/>
        <v>0</v>
      </c>
      <c r="AZ4">
        <f t="shared" si="0"/>
        <v>0</v>
      </c>
      <c r="BA4">
        <f t="shared" si="0"/>
        <v>0</v>
      </c>
      <c r="BB4">
        <f t="shared" si="0"/>
        <v>0</v>
      </c>
      <c r="BC4">
        <f t="shared" si="0"/>
        <v>0</v>
      </c>
      <c r="BD4">
        <f t="shared" si="0"/>
        <v>0</v>
      </c>
      <c r="BE4">
        <f t="shared" si="0"/>
        <v>0</v>
      </c>
      <c r="BF4">
        <f t="shared" si="0"/>
        <v>0</v>
      </c>
      <c r="BG4">
        <f t="shared" si="0"/>
        <v>0</v>
      </c>
      <c r="BH4">
        <f t="shared" si="0"/>
        <v>0</v>
      </c>
      <c r="BI4">
        <f t="shared" si="0"/>
        <v>0</v>
      </c>
      <c r="BJ4">
        <f t="shared" si="0"/>
        <v>0</v>
      </c>
      <c r="BK4">
        <f t="shared" si="0"/>
        <v>0</v>
      </c>
      <c r="BL4">
        <f t="shared" si="0"/>
        <v>0</v>
      </c>
      <c r="BM4">
        <f t="shared" si="0"/>
        <v>0</v>
      </c>
      <c r="BN4">
        <f t="shared" si="0"/>
        <v>0</v>
      </c>
      <c r="BO4">
        <f t="shared" si="0"/>
        <v>0</v>
      </c>
      <c r="BP4">
        <f t="shared" si="0"/>
        <v>0</v>
      </c>
      <c r="BQ4">
        <f t="shared" si="0"/>
        <v>0</v>
      </c>
      <c r="BR4">
        <f t="shared" si="0"/>
        <v>0</v>
      </c>
      <c r="BS4">
        <f t="shared" si="0"/>
        <v>0</v>
      </c>
      <c r="BT4">
        <f t="shared" si="0"/>
        <v>0</v>
      </c>
      <c r="BU4">
        <f t="shared" si="0"/>
        <v>0</v>
      </c>
      <c r="BV4">
        <f t="shared" si="0"/>
        <v>0</v>
      </c>
      <c r="BW4">
        <f t="shared" si="0"/>
        <v>0</v>
      </c>
      <c r="BX4">
        <f t="shared" si="0"/>
        <v>0</v>
      </c>
      <c r="BY4">
        <f t="shared" si="0"/>
        <v>0</v>
      </c>
      <c r="BZ4">
        <f t="shared" si="0"/>
        <v>0</v>
      </c>
      <c r="CA4">
        <f t="shared" si="0"/>
        <v>0</v>
      </c>
      <c r="CB4">
        <f t="shared" si="0"/>
        <v>0</v>
      </c>
      <c r="CC4">
        <f t="shared" si="0"/>
        <v>0</v>
      </c>
    </row>
    <row r="5" spans="1:81">
      <c r="A5" s="1" t="s">
        <v>1424</v>
      </c>
      <c r="B5">
        <f>'Total Fuel Prices'!B72*(1-INDEX(Tax_share,MATCH('Total Fuel Prices'!$A$67,tax_fuel_labels,0),MATCH(B$1,'Tax_Share of Price'!$B$1:$AI$1,0)))</f>
        <v>0</v>
      </c>
      <c r="C5">
        <f>'Total Fuel Prices'!C72*(1-INDEX(Tax_share,MATCH('Total Fuel Prices'!$A$67,tax_fuel_labels,0),MATCH(C$1,'Tax_Share of Price'!$B$1:$AI$1,0)))</f>
        <v>0</v>
      </c>
      <c r="D5">
        <f>'Total Fuel Prices'!D72*(1-INDEX(Tax_share,MATCH('Total Fuel Prices'!$A$67,tax_fuel_labels,0),MATCH(D$1,'Tax_Share of Price'!$B$1:$AI$1,0)))</f>
        <v>0</v>
      </c>
      <c r="E5">
        <f>'Total Fuel Prices'!E72*(1-INDEX(Tax_share,MATCH('Total Fuel Prices'!$A$67,tax_fuel_labels,0),MATCH(E$1,'Tax_Share of Price'!$B$1:$AI$1,0)))</f>
        <v>0</v>
      </c>
      <c r="F5">
        <f>'Total Fuel Prices'!F72*(1-INDEX(Tax_share,MATCH('Total Fuel Prices'!$A$67,tax_fuel_labels,0),MATCH(F$1,'Tax_Share of Price'!$B$1:$AI$1,0)))</f>
        <v>0</v>
      </c>
      <c r="G5">
        <f>'Total Fuel Prices'!G72*(1-INDEX(Tax_share,MATCH('Total Fuel Prices'!$A$67,tax_fuel_labels,0),MATCH(G$1,'Tax_Share of Price'!$B$1:$AI$1,0)))</f>
        <v>0</v>
      </c>
      <c r="H5">
        <f>'Total Fuel Prices'!H72*(1-INDEX(Tax_share,MATCH('Total Fuel Prices'!$A$67,tax_fuel_labels,0),MATCH(H$1,'Tax_Share of Price'!$B$1:$AI$1,0)))</f>
        <v>0</v>
      </c>
      <c r="I5">
        <f>'Total Fuel Prices'!I72*(1-INDEX(Tax_share,MATCH('Total Fuel Prices'!$A$67,tax_fuel_labels,0),MATCH(I$1,'Tax_Share of Price'!$B$1:$AI$1,0)))</f>
        <v>0</v>
      </c>
      <c r="J5">
        <f>'Total Fuel Prices'!J72*(1-INDEX(Tax_share,MATCH('Total Fuel Prices'!$A$67,tax_fuel_labels,0),MATCH(J$1,'Tax_Share of Price'!$B$1:$AI$1,0)))</f>
        <v>0</v>
      </c>
      <c r="K5">
        <f>'Total Fuel Prices'!K72*(1-INDEX(Tax_share,MATCH('Total Fuel Prices'!$A$67,tax_fuel_labels,0),MATCH(K$1,'Tax_Share of Price'!$B$1:$AI$1,0)))</f>
        <v>0</v>
      </c>
      <c r="L5">
        <f>'Total Fuel Prices'!L72*(1-INDEX(Tax_share,MATCH('Total Fuel Prices'!$A$67,tax_fuel_labels,0),MATCH(L$1,'Tax_Share of Price'!$B$1:$AI$1,0)))</f>
        <v>0</v>
      </c>
      <c r="M5">
        <f>'Total Fuel Prices'!M72*(1-INDEX(Tax_share,MATCH('Total Fuel Prices'!$A$67,tax_fuel_labels,0),MATCH(M$1,'Tax_Share of Price'!$B$1:$AI$1,0)))</f>
        <v>0</v>
      </c>
      <c r="N5">
        <f>'Total Fuel Prices'!N72*(1-INDEX(Tax_share,MATCH('Total Fuel Prices'!$A$67,tax_fuel_labels,0),MATCH(N$1,'Tax_Share of Price'!$B$1:$AI$1,0)))</f>
        <v>0</v>
      </c>
      <c r="O5">
        <f>'Total Fuel Prices'!O72*(1-INDEX(Tax_share,MATCH('Total Fuel Prices'!$A$67,tax_fuel_labels,0),MATCH(O$1,'Tax_Share of Price'!$B$1:$AI$1,0)))</f>
        <v>0</v>
      </c>
      <c r="P5">
        <f>'Total Fuel Prices'!P72*(1-INDEX(Tax_share,MATCH('Total Fuel Prices'!$A$67,tax_fuel_labels,0),MATCH(P$1,'Tax_Share of Price'!$B$1:$AI$1,0)))</f>
        <v>0</v>
      </c>
      <c r="Q5">
        <f>'Total Fuel Prices'!Q72*(1-INDEX(Tax_share,MATCH('Total Fuel Prices'!$A$67,tax_fuel_labels,0),MATCH(Q$1,'Tax_Share of Price'!$B$1:$AI$1,0)))</f>
        <v>0</v>
      </c>
      <c r="R5">
        <f>'Total Fuel Prices'!R72*(1-INDEX(Tax_share,MATCH('Total Fuel Prices'!$A$67,tax_fuel_labels,0),MATCH(R$1,'Tax_Share of Price'!$B$1:$AI$1,0)))</f>
        <v>0</v>
      </c>
      <c r="S5">
        <f>'Total Fuel Prices'!S72*(1-INDEX(Tax_share,MATCH('Total Fuel Prices'!$A$67,tax_fuel_labels,0),MATCH(S$1,'Tax_Share of Price'!$B$1:$AI$1,0)))</f>
        <v>0</v>
      </c>
      <c r="T5">
        <f>'Total Fuel Prices'!T72*(1-INDEX(Tax_share,MATCH('Total Fuel Prices'!$A$67,tax_fuel_labels,0),MATCH(T$1,'Tax_Share of Price'!$B$1:$AI$1,0)))</f>
        <v>0</v>
      </c>
      <c r="U5">
        <f>'Total Fuel Prices'!U72*(1-INDEX(Tax_share,MATCH('Total Fuel Prices'!$A$67,tax_fuel_labels,0),MATCH(U$1,'Tax_Share of Price'!$B$1:$AI$1,0)))</f>
        <v>0</v>
      </c>
      <c r="V5">
        <f>'Total Fuel Prices'!V72*(1-INDEX(Tax_share,MATCH('Total Fuel Prices'!$A$67,tax_fuel_labels,0),MATCH(V$1,'Tax_Share of Price'!$B$1:$AI$1,0)))</f>
        <v>0</v>
      </c>
      <c r="W5">
        <f>'Total Fuel Prices'!W72*(1-INDEX(Tax_share,MATCH('Total Fuel Prices'!$A$67,tax_fuel_labels,0),MATCH(W$1,'Tax_Share of Price'!$B$1:$AI$1,0)))</f>
        <v>0</v>
      </c>
      <c r="X5">
        <f>'Total Fuel Prices'!X72*(1-INDEX(Tax_share,MATCH('Total Fuel Prices'!$A$67,tax_fuel_labels,0),MATCH(X$1,'Tax_Share of Price'!$B$1:$AI$1,0)))</f>
        <v>0</v>
      </c>
      <c r="Y5">
        <f>'Total Fuel Prices'!Y72*(1-INDEX(Tax_share,MATCH('Total Fuel Prices'!$A$67,tax_fuel_labels,0),MATCH(Y$1,'Tax_Share of Price'!$B$1:$AI$1,0)))</f>
        <v>0</v>
      </c>
      <c r="Z5">
        <f>'Total Fuel Prices'!Z72*(1-INDEX(Tax_share,MATCH('Total Fuel Prices'!$A$67,tax_fuel_labels,0),MATCH(Z$1,'Tax_Share of Price'!$B$1:$AI$1,0)))</f>
        <v>0</v>
      </c>
      <c r="AA5">
        <f>'Total Fuel Prices'!AA72*(1-INDEX(Tax_share,MATCH('Total Fuel Prices'!$A$67,tax_fuel_labels,0),MATCH(AA$1,'Tax_Share of Price'!$B$1:$AI$1,0)))</f>
        <v>0</v>
      </c>
      <c r="AB5">
        <f>'Total Fuel Prices'!AB72*(1-INDEX(Tax_share,MATCH('Total Fuel Prices'!$A$67,tax_fuel_labels,0),MATCH(AB$1,'Tax_Share of Price'!$B$1:$AI$1,0)))</f>
        <v>0</v>
      </c>
      <c r="AC5">
        <f>'Total Fuel Prices'!AC72*(1-INDEX(Tax_share,MATCH('Total Fuel Prices'!$A$67,tax_fuel_labels,0),MATCH(AC$1,'Tax_Share of Price'!$B$1:$AI$1,0)))</f>
        <v>0</v>
      </c>
      <c r="AD5">
        <f>'Total Fuel Prices'!AD72*(1-INDEX(Tax_share,MATCH('Total Fuel Prices'!$A$67,tax_fuel_labels,0),MATCH(AD$1,'Tax_Share of Price'!$B$1:$AI$1,0)))</f>
        <v>0</v>
      </c>
      <c r="AE5">
        <f>'Total Fuel Prices'!AE72*(1-INDEX(Tax_share,MATCH('Total Fuel Prices'!$A$67,tax_fuel_labels,0),MATCH(AE$1,'Tax_Share of Price'!$B$1:$AI$1,0)))</f>
        <v>0</v>
      </c>
      <c r="AF5">
        <f t="shared" si="1"/>
        <v>0</v>
      </c>
      <c r="AG5">
        <f t="shared" si="0"/>
        <v>0</v>
      </c>
      <c r="AH5">
        <f t="shared" si="0"/>
        <v>0</v>
      </c>
      <c r="AI5">
        <f t="shared" si="0"/>
        <v>0</v>
      </c>
      <c r="AJ5">
        <f t="shared" si="0"/>
        <v>0</v>
      </c>
      <c r="AK5">
        <f t="shared" si="0"/>
        <v>0</v>
      </c>
      <c r="AL5">
        <f t="shared" si="0"/>
        <v>0</v>
      </c>
      <c r="AM5">
        <f t="shared" si="0"/>
        <v>0</v>
      </c>
      <c r="AN5">
        <f t="shared" si="0"/>
        <v>0</v>
      </c>
      <c r="AO5">
        <f t="shared" si="0"/>
        <v>0</v>
      </c>
      <c r="AP5">
        <f t="shared" si="0"/>
        <v>0</v>
      </c>
      <c r="AQ5">
        <f t="shared" si="0"/>
        <v>0</v>
      </c>
      <c r="AR5">
        <f t="shared" si="0"/>
        <v>0</v>
      </c>
      <c r="AS5">
        <f t="shared" si="0"/>
        <v>0</v>
      </c>
      <c r="AT5">
        <f t="shared" si="0"/>
        <v>0</v>
      </c>
      <c r="AU5">
        <f t="shared" si="0"/>
        <v>0</v>
      </c>
      <c r="AV5">
        <f t="shared" si="0"/>
        <v>0</v>
      </c>
      <c r="AW5">
        <f t="shared" si="0"/>
        <v>0</v>
      </c>
      <c r="AX5">
        <f t="shared" si="0"/>
        <v>0</v>
      </c>
      <c r="AY5">
        <f t="shared" si="0"/>
        <v>0</v>
      </c>
      <c r="AZ5">
        <f t="shared" si="0"/>
        <v>0</v>
      </c>
      <c r="BA5">
        <f t="shared" si="0"/>
        <v>0</v>
      </c>
      <c r="BB5">
        <f t="shared" si="0"/>
        <v>0</v>
      </c>
      <c r="BC5">
        <f t="shared" si="0"/>
        <v>0</v>
      </c>
      <c r="BD5">
        <f t="shared" si="0"/>
        <v>0</v>
      </c>
      <c r="BE5">
        <f t="shared" si="0"/>
        <v>0</v>
      </c>
      <c r="BF5">
        <f t="shared" si="0"/>
        <v>0</v>
      </c>
      <c r="BG5">
        <f t="shared" si="0"/>
        <v>0</v>
      </c>
      <c r="BH5">
        <f t="shared" si="0"/>
        <v>0</v>
      </c>
      <c r="BI5">
        <f t="shared" si="0"/>
        <v>0</v>
      </c>
      <c r="BJ5">
        <f t="shared" si="0"/>
        <v>0</v>
      </c>
      <c r="BK5">
        <f t="shared" si="0"/>
        <v>0</v>
      </c>
      <c r="BL5">
        <f t="shared" si="0"/>
        <v>0</v>
      </c>
      <c r="BM5">
        <f t="shared" si="0"/>
        <v>0</v>
      </c>
      <c r="BN5">
        <f t="shared" si="0"/>
        <v>0</v>
      </c>
      <c r="BO5">
        <f t="shared" si="0"/>
        <v>0</v>
      </c>
      <c r="BP5">
        <f t="shared" si="0"/>
        <v>0</v>
      </c>
      <c r="BQ5">
        <f t="shared" si="0"/>
        <v>0</v>
      </c>
      <c r="BR5">
        <f t="shared" si="0"/>
        <v>0</v>
      </c>
      <c r="BS5">
        <f t="shared" si="0"/>
        <v>0</v>
      </c>
      <c r="BT5">
        <f t="shared" si="0"/>
        <v>0</v>
      </c>
      <c r="BU5">
        <f t="shared" si="0"/>
        <v>0</v>
      </c>
      <c r="BV5">
        <f t="shared" si="0"/>
        <v>0</v>
      </c>
      <c r="BW5">
        <f t="shared" si="0"/>
        <v>0</v>
      </c>
      <c r="BX5">
        <f t="shared" si="0"/>
        <v>0</v>
      </c>
      <c r="BY5">
        <f t="shared" si="0"/>
        <v>0</v>
      </c>
      <c r="BZ5">
        <f t="shared" si="0"/>
        <v>0</v>
      </c>
      <c r="CA5">
        <f t="shared" si="0"/>
        <v>0</v>
      </c>
      <c r="CB5">
        <f t="shared" si="0"/>
        <v>0</v>
      </c>
      <c r="CC5">
        <f t="shared" si="0"/>
        <v>0</v>
      </c>
    </row>
    <row r="6" spans="1:81">
      <c r="A6" s="1" t="s">
        <v>1425</v>
      </c>
      <c r="B6">
        <f>'Total Fuel Prices'!B73*(1-INDEX(Tax_share,MATCH('Total Fuel Prices'!$A$67,tax_fuel_labels,0),MATCH(B$1,'Tax_Share of Price'!$B$1:$AI$1,0)))</f>
        <v>0</v>
      </c>
      <c r="C6">
        <f>'Total Fuel Prices'!C73*(1-INDEX(Tax_share,MATCH('Total Fuel Prices'!$A$67,tax_fuel_labels,0),MATCH(C$1,'Tax_Share of Price'!$B$1:$AI$1,0)))</f>
        <v>0</v>
      </c>
      <c r="D6">
        <f>'Total Fuel Prices'!D73*(1-INDEX(Tax_share,MATCH('Total Fuel Prices'!$A$67,tax_fuel_labels,0),MATCH(D$1,'Tax_Share of Price'!$B$1:$AI$1,0)))</f>
        <v>0</v>
      </c>
      <c r="E6">
        <f>'Total Fuel Prices'!E73*(1-INDEX(Tax_share,MATCH('Total Fuel Prices'!$A$67,tax_fuel_labels,0),MATCH(E$1,'Tax_Share of Price'!$B$1:$AI$1,0)))</f>
        <v>0</v>
      </c>
      <c r="F6">
        <f>'Total Fuel Prices'!F73*(1-INDEX(Tax_share,MATCH('Total Fuel Prices'!$A$67,tax_fuel_labels,0),MATCH(F$1,'Tax_Share of Price'!$B$1:$AI$1,0)))</f>
        <v>0</v>
      </c>
      <c r="G6">
        <f>'Total Fuel Prices'!G73*(1-INDEX(Tax_share,MATCH('Total Fuel Prices'!$A$67,tax_fuel_labels,0),MATCH(G$1,'Tax_Share of Price'!$B$1:$AI$1,0)))</f>
        <v>0</v>
      </c>
      <c r="H6">
        <f>'Total Fuel Prices'!H73*(1-INDEX(Tax_share,MATCH('Total Fuel Prices'!$A$67,tax_fuel_labels,0),MATCH(H$1,'Tax_Share of Price'!$B$1:$AI$1,0)))</f>
        <v>0</v>
      </c>
      <c r="I6">
        <f>'Total Fuel Prices'!I73*(1-INDEX(Tax_share,MATCH('Total Fuel Prices'!$A$67,tax_fuel_labels,0),MATCH(I$1,'Tax_Share of Price'!$B$1:$AI$1,0)))</f>
        <v>0</v>
      </c>
      <c r="J6">
        <f>'Total Fuel Prices'!J73*(1-INDEX(Tax_share,MATCH('Total Fuel Prices'!$A$67,tax_fuel_labels,0),MATCH(J$1,'Tax_Share of Price'!$B$1:$AI$1,0)))</f>
        <v>0</v>
      </c>
      <c r="K6">
        <f>'Total Fuel Prices'!K73*(1-INDEX(Tax_share,MATCH('Total Fuel Prices'!$A$67,tax_fuel_labels,0),MATCH(K$1,'Tax_Share of Price'!$B$1:$AI$1,0)))</f>
        <v>0</v>
      </c>
      <c r="L6">
        <f>'Total Fuel Prices'!L73*(1-INDEX(Tax_share,MATCH('Total Fuel Prices'!$A$67,tax_fuel_labels,0),MATCH(L$1,'Tax_Share of Price'!$B$1:$AI$1,0)))</f>
        <v>0</v>
      </c>
      <c r="M6">
        <f>'Total Fuel Prices'!M73*(1-INDEX(Tax_share,MATCH('Total Fuel Prices'!$A$67,tax_fuel_labels,0),MATCH(M$1,'Tax_Share of Price'!$B$1:$AI$1,0)))</f>
        <v>0</v>
      </c>
      <c r="N6">
        <f>'Total Fuel Prices'!N73*(1-INDEX(Tax_share,MATCH('Total Fuel Prices'!$A$67,tax_fuel_labels,0),MATCH(N$1,'Tax_Share of Price'!$B$1:$AI$1,0)))</f>
        <v>0</v>
      </c>
      <c r="O6">
        <f>'Total Fuel Prices'!O73*(1-INDEX(Tax_share,MATCH('Total Fuel Prices'!$A$67,tax_fuel_labels,0),MATCH(O$1,'Tax_Share of Price'!$B$1:$AI$1,0)))</f>
        <v>0</v>
      </c>
      <c r="P6">
        <f>'Total Fuel Prices'!P73*(1-INDEX(Tax_share,MATCH('Total Fuel Prices'!$A$67,tax_fuel_labels,0),MATCH(P$1,'Tax_Share of Price'!$B$1:$AI$1,0)))</f>
        <v>0</v>
      </c>
      <c r="Q6">
        <f>'Total Fuel Prices'!Q73*(1-INDEX(Tax_share,MATCH('Total Fuel Prices'!$A$67,tax_fuel_labels,0),MATCH(Q$1,'Tax_Share of Price'!$B$1:$AI$1,0)))</f>
        <v>0</v>
      </c>
      <c r="R6">
        <f>'Total Fuel Prices'!R73*(1-INDEX(Tax_share,MATCH('Total Fuel Prices'!$A$67,tax_fuel_labels,0),MATCH(R$1,'Tax_Share of Price'!$B$1:$AI$1,0)))</f>
        <v>0</v>
      </c>
      <c r="S6">
        <f>'Total Fuel Prices'!S73*(1-INDEX(Tax_share,MATCH('Total Fuel Prices'!$A$67,tax_fuel_labels,0),MATCH(S$1,'Tax_Share of Price'!$B$1:$AI$1,0)))</f>
        <v>0</v>
      </c>
      <c r="T6">
        <f>'Total Fuel Prices'!T73*(1-INDEX(Tax_share,MATCH('Total Fuel Prices'!$A$67,tax_fuel_labels,0),MATCH(T$1,'Tax_Share of Price'!$B$1:$AI$1,0)))</f>
        <v>0</v>
      </c>
      <c r="U6">
        <f>'Total Fuel Prices'!U73*(1-INDEX(Tax_share,MATCH('Total Fuel Prices'!$A$67,tax_fuel_labels,0),MATCH(U$1,'Tax_Share of Price'!$B$1:$AI$1,0)))</f>
        <v>0</v>
      </c>
      <c r="V6">
        <f>'Total Fuel Prices'!V73*(1-INDEX(Tax_share,MATCH('Total Fuel Prices'!$A$67,tax_fuel_labels,0),MATCH(V$1,'Tax_Share of Price'!$B$1:$AI$1,0)))</f>
        <v>0</v>
      </c>
      <c r="W6">
        <f>'Total Fuel Prices'!W73*(1-INDEX(Tax_share,MATCH('Total Fuel Prices'!$A$67,tax_fuel_labels,0),MATCH(W$1,'Tax_Share of Price'!$B$1:$AI$1,0)))</f>
        <v>0</v>
      </c>
      <c r="X6">
        <f>'Total Fuel Prices'!X73*(1-INDEX(Tax_share,MATCH('Total Fuel Prices'!$A$67,tax_fuel_labels,0),MATCH(X$1,'Tax_Share of Price'!$B$1:$AI$1,0)))</f>
        <v>0</v>
      </c>
      <c r="Y6">
        <f>'Total Fuel Prices'!Y73*(1-INDEX(Tax_share,MATCH('Total Fuel Prices'!$A$67,tax_fuel_labels,0),MATCH(Y$1,'Tax_Share of Price'!$B$1:$AI$1,0)))</f>
        <v>0</v>
      </c>
      <c r="Z6">
        <f>'Total Fuel Prices'!Z73*(1-INDEX(Tax_share,MATCH('Total Fuel Prices'!$A$67,tax_fuel_labels,0),MATCH(Z$1,'Tax_Share of Price'!$B$1:$AI$1,0)))</f>
        <v>0</v>
      </c>
      <c r="AA6">
        <f>'Total Fuel Prices'!AA73*(1-INDEX(Tax_share,MATCH('Total Fuel Prices'!$A$67,tax_fuel_labels,0),MATCH(AA$1,'Tax_Share of Price'!$B$1:$AI$1,0)))</f>
        <v>0</v>
      </c>
      <c r="AB6">
        <f>'Total Fuel Prices'!AB73*(1-INDEX(Tax_share,MATCH('Total Fuel Prices'!$A$67,tax_fuel_labels,0),MATCH(AB$1,'Tax_Share of Price'!$B$1:$AI$1,0)))</f>
        <v>0</v>
      </c>
      <c r="AC6">
        <f>'Total Fuel Prices'!AC73*(1-INDEX(Tax_share,MATCH('Total Fuel Prices'!$A$67,tax_fuel_labels,0),MATCH(AC$1,'Tax_Share of Price'!$B$1:$AI$1,0)))</f>
        <v>0</v>
      </c>
      <c r="AD6">
        <f>'Total Fuel Prices'!AD73*(1-INDEX(Tax_share,MATCH('Total Fuel Prices'!$A$67,tax_fuel_labels,0),MATCH(AD$1,'Tax_Share of Price'!$B$1:$AI$1,0)))</f>
        <v>0</v>
      </c>
      <c r="AE6">
        <f>'Total Fuel Prices'!AE73*(1-INDEX(Tax_share,MATCH('Total Fuel Prices'!$A$67,tax_fuel_labels,0),MATCH(AE$1,'Tax_Share of Price'!$B$1:$AI$1,0)))</f>
        <v>0</v>
      </c>
      <c r="AF6">
        <f t="shared" si="1"/>
        <v>0</v>
      </c>
      <c r="AG6">
        <f t="shared" si="0"/>
        <v>0</v>
      </c>
      <c r="AH6">
        <f t="shared" si="0"/>
        <v>0</v>
      </c>
      <c r="AI6">
        <f t="shared" si="0"/>
        <v>0</v>
      </c>
      <c r="AJ6">
        <f t="shared" si="0"/>
        <v>0</v>
      </c>
      <c r="AK6">
        <f t="shared" si="0"/>
        <v>0</v>
      </c>
      <c r="AL6">
        <f t="shared" si="0"/>
        <v>0</v>
      </c>
      <c r="AM6">
        <f t="shared" si="0"/>
        <v>0</v>
      </c>
      <c r="AN6">
        <f t="shared" si="0"/>
        <v>0</v>
      </c>
      <c r="AO6">
        <f t="shared" si="0"/>
        <v>0</v>
      </c>
      <c r="AP6">
        <f t="shared" si="0"/>
        <v>0</v>
      </c>
      <c r="AQ6">
        <f t="shared" si="0"/>
        <v>0</v>
      </c>
      <c r="AR6">
        <f t="shared" si="0"/>
        <v>0</v>
      </c>
      <c r="AS6">
        <f t="shared" si="0"/>
        <v>0</v>
      </c>
      <c r="AT6">
        <f t="shared" si="0"/>
        <v>0</v>
      </c>
      <c r="AU6">
        <f t="shared" si="0"/>
        <v>0</v>
      </c>
      <c r="AV6">
        <f t="shared" si="0"/>
        <v>0</v>
      </c>
      <c r="AW6">
        <f t="shared" si="0"/>
        <v>0</v>
      </c>
      <c r="AX6">
        <f t="shared" si="0"/>
        <v>0</v>
      </c>
      <c r="AY6">
        <f t="shared" si="0"/>
        <v>0</v>
      </c>
      <c r="AZ6">
        <f t="shared" si="0"/>
        <v>0</v>
      </c>
      <c r="BA6">
        <f t="shared" si="0"/>
        <v>0</v>
      </c>
      <c r="BB6">
        <f t="shared" si="0"/>
        <v>0</v>
      </c>
      <c r="BC6">
        <f t="shared" si="0"/>
        <v>0</v>
      </c>
      <c r="BD6">
        <f t="shared" si="0"/>
        <v>0</v>
      </c>
      <c r="BE6">
        <f t="shared" si="0"/>
        <v>0</v>
      </c>
      <c r="BF6">
        <f t="shared" si="0"/>
        <v>0</v>
      </c>
      <c r="BG6">
        <f t="shared" si="0"/>
        <v>0</v>
      </c>
      <c r="BH6">
        <f t="shared" si="0"/>
        <v>0</v>
      </c>
      <c r="BI6">
        <f t="shared" si="0"/>
        <v>0</v>
      </c>
      <c r="BJ6">
        <f t="shared" si="0"/>
        <v>0</v>
      </c>
      <c r="BK6">
        <f t="shared" si="0"/>
        <v>0</v>
      </c>
      <c r="BL6">
        <f t="shared" si="0"/>
        <v>0</v>
      </c>
      <c r="BM6">
        <f t="shared" si="0"/>
        <v>0</v>
      </c>
      <c r="BN6">
        <f t="shared" si="0"/>
        <v>0</v>
      </c>
      <c r="BO6">
        <f t="shared" si="0"/>
        <v>0</v>
      </c>
      <c r="BP6">
        <f t="shared" si="0"/>
        <v>0</v>
      </c>
      <c r="BQ6">
        <f t="shared" si="0"/>
        <v>0</v>
      </c>
      <c r="BR6">
        <f t="shared" si="0"/>
        <v>0</v>
      </c>
      <c r="BS6">
        <f t="shared" si="0"/>
        <v>0</v>
      </c>
      <c r="BT6">
        <f t="shared" si="0"/>
        <v>0</v>
      </c>
      <c r="BU6">
        <f t="shared" si="0"/>
        <v>0</v>
      </c>
      <c r="BV6">
        <f t="shared" si="0"/>
        <v>0</v>
      </c>
      <c r="BW6">
        <f t="shared" si="0"/>
        <v>0</v>
      </c>
      <c r="BX6">
        <f t="shared" si="0"/>
        <v>0</v>
      </c>
      <c r="BY6">
        <f t="shared" si="0"/>
        <v>0</v>
      </c>
      <c r="BZ6">
        <f t="shared" si="0"/>
        <v>0</v>
      </c>
      <c r="CA6">
        <f t="shared" si="0"/>
        <v>0</v>
      </c>
      <c r="CB6">
        <f t="shared" si="0"/>
        <v>0</v>
      </c>
      <c r="CC6">
        <f t="shared" si="0"/>
        <v>0</v>
      </c>
    </row>
    <row r="7" spans="1:81">
      <c r="A7" s="1" t="s">
        <v>1426</v>
      </c>
      <c r="B7">
        <f>'Total Fuel Prices'!B74*(1-INDEX(Tax_share,MATCH('Total Fuel Prices'!$A$67,tax_fuel_labels,0),MATCH(B$1,'Tax_Share of Price'!$B$1:$AI$1,0)))</f>
        <v>0</v>
      </c>
      <c r="C7">
        <f>'Total Fuel Prices'!C74*(1-INDEX(Tax_share,MATCH('Total Fuel Prices'!$A$67,tax_fuel_labels,0),MATCH(C$1,'Tax_Share of Price'!$B$1:$AI$1,0)))</f>
        <v>0</v>
      </c>
      <c r="D7">
        <f>'Total Fuel Prices'!D74*(1-INDEX(Tax_share,MATCH('Total Fuel Prices'!$A$67,tax_fuel_labels,0),MATCH(D$1,'Tax_Share of Price'!$B$1:$AI$1,0)))</f>
        <v>0</v>
      </c>
      <c r="E7">
        <f>'Total Fuel Prices'!E74*(1-INDEX(Tax_share,MATCH('Total Fuel Prices'!$A$67,tax_fuel_labels,0),MATCH(E$1,'Tax_Share of Price'!$B$1:$AI$1,0)))</f>
        <v>0</v>
      </c>
      <c r="F7">
        <f>'Total Fuel Prices'!F74*(1-INDEX(Tax_share,MATCH('Total Fuel Prices'!$A$67,tax_fuel_labels,0),MATCH(F$1,'Tax_Share of Price'!$B$1:$AI$1,0)))</f>
        <v>0</v>
      </c>
      <c r="G7">
        <f>'Total Fuel Prices'!G74*(1-INDEX(Tax_share,MATCH('Total Fuel Prices'!$A$67,tax_fuel_labels,0),MATCH(G$1,'Tax_Share of Price'!$B$1:$AI$1,0)))</f>
        <v>0</v>
      </c>
      <c r="H7">
        <f>'Total Fuel Prices'!H74*(1-INDEX(Tax_share,MATCH('Total Fuel Prices'!$A$67,tax_fuel_labels,0),MATCH(H$1,'Tax_Share of Price'!$B$1:$AI$1,0)))</f>
        <v>0</v>
      </c>
      <c r="I7">
        <f>'Total Fuel Prices'!I74*(1-INDEX(Tax_share,MATCH('Total Fuel Prices'!$A$67,tax_fuel_labels,0),MATCH(I$1,'Tax_Share of Price'!$B$1:$AI$1,0)))</f>
        <v>0</v>
      </c>
      <c r="J7">
        <f>'Total Fuel Prices'!J74*(1-INDEX(Tax_share,MATCH('Total Fuel Prices'!$A$67,tax_fuel_labels,0),MATCH(J$1,'Tax_Share of Price'!$B$1:$AI$1,0)))</f>
        <v>0</v>
      </c>
      <c r="K7">
        <f>'Total Fuel Prices'!K74*(1-INDEX(Tax_share,MATCH('Total Fuel Prices'!$A$67,tax_fuel_labels,0),MATCH(K$1,'Tax_Share of Price'!$B$1:$AI$1,0)))</f>
        <v>0</v>
      </c>
      <c r="L7">
        <f>'Total Fuel Prices'!L74*(1-INDEX(Tax_share,MATCH('Total Fuel Prices'!$A$67,tax_fuel_labels,0),MATCH(L$1,'Tax_Share of Price'!$B$1:$AI$1,0)))</f>
        <v>0</v>
      </c>
      <c r="M7">
        <f>'Total Fuel Prices'!M74*(1-INDEX(Tax_share,MATCH('Total Fuel Prices'!$A$67,tax_fuel_labels,0),MATCH(M$1,'Tax_Share of Price'!$B$1:$AI$1,0)))</f>
        <v>0</v>
      </c>
      <c r="N7">
        <f>'Total Fuel Prices'!N74*(1-INDEX(Tax_share,MATCH('Total Fuel Prices'!$A$67,tax_fuel_labels,0),MATCH(N$1,'Tax_Share of Price'!$B$1:$AI$1,0)))</f>
        <v>0</v>
      </c>
      <c r="O7">
        <f>'Total Fuel Prices'!O74*(1-INDEX(Tax_share,MATCH('Total Fuel Prices'!$A$67,tax_fuel_labels,0),MATCH(O$1,'Tax_Share of Price'!$B$1:$AI$1,0)))</f>
        <v>0</v>
      </c>
      <c r="P7">
        <f>'Total Fuel Prices'!P74*(1-INDEX(Tax_share,MATCH('Total Fuel Prices'!$A$67,tax_fuel_labels,0),MATCH(P$1,'Tax_Share of Price'!$B$1:$AI$1,0)))</f>
        <v>0</v>
      </c>
      <c r="Q7">
        <f>'Total Fuel Prices'!Q74*(1-INDEX(Tax_share,MATCH('Total Fuel Prices'!$A$67,tax_fuel_labels,0),MATCH(Q$1,'Tax_Share of Price'!$B$1:$AI$1,0)))</f>
        <v>0</v>
      </c>
      <c r="R7">
        <f>'Total Fuel Prices'!R74*(1-INDEX(Tax_share,MATCH('Total Fuel Prices'!$A$67,tax_fuel_labels,0),MATCH(R$1,'Tax_Share of Price'!$B$1:$AI$1,0)))</f>
        <v>0</v>
      </c>
      <c r="S7">
        <f>'Total Fuel Prices'!S74*(1-INDEX(Tax_share,MATCH('Total Fuel Prices'!$A$67,tax_fuel_labels,0),MATCH(S$1,'Tax_Share of Price'!$B$1:$AI$1,0)))</f>
        <v>0</v>
      </c>
      <c r="T7">
        <f>'Total Fuel Prices'!T74*(1-INDEX(Tax_share,MATCH('Total Fuel Prices'!$A$67,tax_fuel_labels,0),MATCH(T$1,'Tax_Share of Price'!$B$1:$AI$1,0)))</f>
        <v>0</v>
      </c>
      <c r="U7">
        <f>'Total Fuel Prices'!U74*(1-INDEX(Tax_share,MATCH('Total Fuel Prices'!$A$67,tax_fuel_labels,0),MATCH(U$1,'Tax_Share of Price'!$B$1:$AI$1,0)))</f>
        <v>0</v>
      </c>
      <c r="V7">
        <f>'Total Fuel Prices'!V74*(1-INDEX(Tax_share,MATCH('Total Fuel Prices'!$A$67,tax_fuel_labels,0),MATCH(V$1,'Tax_Share of Price'!$B$1:$AI$1,0)))</f>
        <v>0</v>
      </c>
      <c r="W7">
        <f>'Total Fuel Prices'!W74*(1-INDEX(Tax_share,MATCH('Total Fuel Prices'!$A$67,tax_fuel_labels,0),MATCH(W$1,'Tax_Share of Price'!$B$1:$AI$1,0)))</f>
        <v>0</v>
      </c>
      <c r="X7">
        <f>'Total Fuel Prices'!X74*(1-INDEX(Tax_share,MATCH('Total Fuel Prices'!$A$67,tax_fuel_labels,0),MATCH(X$1,'Tax_Share of Price'!$B$1:$AI$1,0)))</f>
        <v>0</v>
      </c>
      <c r="Y7">
        <f>'Total Fuel Prices'!Y74*(1-INDEX(Tax_share,MATCH('Total Fuel Prices'!$A$67,tax_fuel_labels,0),MATCH(Y$1,'Tax_Share of Price'!$B$1:$AI$1,0)))</f>
        <v>0</v>
      </c>
      <c r="Z7">
        <f>'Total Fuel Prices'!Z74*(1-INDEX(Tax_share,MATCH('Total Fuel Prices'!$A$67,tax_fuel_labels,0),MATCH(Z$1,'Tax_Share of Price'!$B$1:$AI$1,0)))</f>
        <v>0</v>
      </c>
      <c r="AA7">
        <f>'Total Fuel Prices'!AA74*(1-INDEX(Tax_share,MATCH('Total Fuel Prices'!$A$67,tax_fuel_labels,0),MATCH(AA$1,'Tax_Share of Price'!$B$1:$AI$1,0)))</f>
        <v>0</v>
      </c>
      <c r="AB7">
        <f>'Total Fuel Prices'!AB74*(1-INDEX(Tax_share,MATCH('Total Fuel Prices'!$A$67,tax_fuel_labels,0),MATCH(AB$1,'Tax_Share of Price'!$B$1:$AI$1,0)))</f>
        <v>0</v>
      </c>
      <c r="AC7">
        <f>'Total Fuel Prices'!AC74*(1-INDEX(Tax_share,MATCH('Total Fuel Prices'!$A$67,tax_fuel_labels,0),MATCH(AC$1,'Tax_Share of Price'!$B$1:$AI$1,0)))</f>
        <v>0</v>
      </c>
      <c r="AD7">
        <f>'Total Fuel Prices'!AD74*(1-INDEX(Tax_share,MATCH('Total Fuel Prices'!$A$67,tax_fuel_labels,0),MATCH(AD$1,'Tax_Share of Price'!$B$1:$AI$1,0)))</f>
        <v>0</v>
      </c>
      <c r="AE7">
        <f>'Total Fuel Prices'!AE74*(1-INDEX(Tax_share,MATCH('Total Fuel Prices'!$A$67,tax_fuel_labels,0),MATCH(AE$1,'Tax_Share of Price'!$B$1:$AI$1,0)))</f>
        <v>0</v>
      </c>
      <c r="AF7">
        <f t="shared" si="1"/>
        <v>0</v>
      </c>
      <c r="AG7">
        <f t="shared" si="0"/>
        <v>0</v>
      </c>
      <c r="AH7">
        <f t="shared" si="0"/>
        <v>0</v>
      </c>
      <c r="AI7">
        <f t="shared" si="0"/>
        <v>0</v>
      </c>
      <c r="AJ7">
        <f t="shared" si="0"/>
        <v>0</v>
      </c>
      <c r="AK7">
        <f t="shared" si="0"/>
        <v>0</v>
      </c>
      <c r="AL7">
        <f t="shared" si="0"/>
        <v>0</v>
      </c>
      <c r="AM7">
        <f t="shared" si="0"/>
        <v>0</v>
      </c>
      <c r="AN7">
        <f t="shared" si="0"/>
        <v>0</v>
      </c>
      <c r="AO7">
        <f t="shared" si="0"/>
        <v>0</v>
      </c>
      <c r="AP7">
        <f t="shared" si="0"/>
        <v>0</v>
      </c>
      <c r="AQ7">
        <f t="shared" si="0"/>
        <v>0</v>
      </c>
      <c r="AR7">
        <f t="shared" si="0"/>
        <v>0</v>
      </c>
      <c r="AS7">
        <f t="shared" si="0"/>
        <v>0</v>
      </c>
      <c r="AT7">
        <f t="shared" si="0"/>
        <v>0</v>
      </c>
      <c r="AU7">
        <f t="shared" si="0"/>
        <v>0</v>
      </c>
      <c r="AV7">
        <f t="shared" si="0"/>
        <v>0</v>
      </c>
      <c r="AW7">
        <f t="shared" si="0"/>
        <v>0</v>
      </c>
      <c r="AX7">
        <f t="shared" si="0"/>
        <v>0</v>
      </c>
      <c r="AY7">
        <f t="shared" si="0"/>
        <v>0</v>
      </c>
      <c r="AZ7">
        <f t="shared" si="0"/>
        <v>0</v>
      </c>
      <c r="BA7">
        <f t="shared" si="0"/>
        <v>0</v>
      </c>
      <c r="BB7">
        <f t="shared" si="0"/>
        <v>0</v>
      </c>
      <c r="BC7">
        <f t="shared" si="0"/>
        <v>0</v>
      </c>
      <c r="BD7">
        <f t="shared" si="0"/>
        <v>0</v>
      </c>
      <c r="BE7">
        <f t="shared" si="0"/>
        <v>0</v>
      </c>
      <c r="BF7">
        <f t="shared" ref="AG7:CC9" si="2">$AE7</f>
        <v>0</v>
      </c>
      <c r="BG7">
        <f t="shared" si="2"/>
        <v>0</v>
      </c>
      <c r="BH7">
        <f t="shared" si="2"/>
        <v>0</v>
      </c>
      <c r="BI7">
        <f t="shared" si="2"/>
        <v>0</v>
      </c>
      <c r="BJ7">
        <f t="shared" si="2"/>
        <v>0</v>
      </c>
      <c r="BK7">
        <f t="shared" si="2"/>
        <v>0</v>
      </c>
      <c r="BL7">
        <f t="shared" si="2"/>
        <v>0</v>
      </c>
      <c r="BM7">
        <f t="shared" si="2"/>
        <v>0</v>
      </c>
      <c r="BN7">
        <f t="shared" si="2"/>
        <v>0</v>
      </c>
      <c r="BO7">
        <f t="shared" si="2"/>
        <v>0</v>
      </c>
      <c r="BP7">
        <f t="shared" si="2"/>
        <v>0</v>
      </c>
      <c r="BQ7">
        <f t="shared" si="2"/>
        <v>0</v>
      </c>
      <c r="BR7">
        <f t="shared" si="2"/>
        <v>0</v>
      </c>
      <c r="BS7">
        <f t="shared" si="2"/>
        <v>0</v>
      </c>
      <c r="BT7">
        <f t="shared" si="2"/>
        <v>0</v>
      </c>
      <c r="BU7">
        <f t="shared" si="2"/>
        <v>0</v>
      </c>
      <c r="BV7">
        <f t="shared" si="2"/>
        <v>0</v>
      </c>
      <c r="BW7">
        <f t="shared" si="2"/>
        <v>0</v>
      </c>
      <c r="BX7">
        <f t="shared" si="2"/>
        <v>0</v>
      </c>
      <c r="BY7">
        <f t="shared" si="2"/>
        <v>0</v>
      </c>
      <c r="BZ7">
        <f t="shared" si="2"/>
        <v>0</v>
      </c>
      <c r="CA7">
        <f t="shared" si="2"/>
        <v>0</v>
      </c>
      <c r="CB7">
        <f t="shared" si="2"/>
        <v>0</v>
      </c>
      <c r="CC7">
        <f t="shared" si="2"/>
        <v>0</v>
      </c>
    </row>
    <row r="8" spans="1:81">
      <c r="A8" s="1" t="s">
        <v>1427</v>
      </c>
      <c r="B8">
        <f>'Total Fuel Prices'!B75*(1-INDEX(Tax_share,MATCH('Total Fuel Prices'!$A$67,tax_fuel_labels,0),MATCH(B$1,'Tax_Share of Price'!$B$1:$AI$1,0)))</f>
        <v>0</v>
      </c>
      <c r="C8">
        <f>'Total Fuel Prices'!C75*(1-INDEX(Tax_share,MATCH('Total Fuel Prices'!$A$67,tax_fuel_labels,0),MATCH(C$1,'Tax_Share of Price'!$B$1:$AI$1,0)))</f>
        <v>0</v>
      </c>
      <c r="D8">
        <f>'Total Fuel Prices'!D75*(1-INDEX(Tax_share,MATCH('Total Fuel Prices'!$A$67,tax_fuel_labels,0),MATCH(D$1,'Tax_Share of Price'!$B$1:$AI$1,0)))</f>
        <v>0</v>
      </c>
      <c r="E8">
        <f>'Total Fuel Prices'!E75*(1-INDEX(Tax_share,MATCH('Total Fuel Prices'!$A$67,tax_fuel_labels,0),MATCH(E$1,'Tax_Share of Price'!$B$1:$AI$1,0)))</f>
        <v>0</v>
      </c>
      <c r="F8">
        <f>'Total Fuel Prices'!F75*(1-INDEX(Tax_share,MATCH('Total Fuel Prices'!$A$67,tax_fuel_labels,0),MATCH(F$1,'Tax_Share of Price'!$B$1:$AI$1,0)))</f>
        <v>0</v>
      </c>
      <c r="G8">
        <f>'Total Fuel Prices'!G75*(1-INDEX(Tax_share,MATCH('Total Fuel Prices'!$A$67,tax_fuel_labels,0),MATCH(G$1,'Tax_Share of Price'!$B$1:$AI$1,0)))</f>
        <v>0</v>
      </c>
      <c r="H8">
        <f>'Total Fuel Prices'!H75*(1-INDEX(Tax_share,MATCH('Total Fuel Prices'!$A$67,tax_fuel_labels,0),MATCH(H$1,'Tax_Share of Price'!$B$1:$AI$1,0)))</f>
        <v>0</v>
      </c>
      <c r="I8">
        <f>'Total Fuel Prices'!I75*(1-INDEX(Tax_share,MATCH('Total Fuel Prices'!$A$67,tax_fuel_labels,0),MATCH(I$1,'Tax_Share of Price'!$B$1:$AI$1,0)))</f>
        <v>0</v>
      </c>
      <c r="J8">
        <f>'Total Fuel Prices'!J75*(1-INDEX(Tax_share,MATCH('Total Fuel Prices'!$A$67,tax_fuel_labels,0),MATCH(J$1,'Tax_Share of Price'!$B$1:$AI$1,0)))</f>
        <v>0</v>
      </c>
      <c r="K8">
        <f>'Total Fuel Prices'!K75*(1-INDEX(Tax_share,MATCH('Total Fuel Prices'!$A$67,tax_fuel_labels,0),MATCH(K$1,'Tax_Share of Price'!$B$1:$AI$1,0)))</f>
        <v>0</v>
      </c>
      <c r="L8">
        <f>'Total Fuel Prices'!L75*(1-INDEX(Tax_share,MATCH('Total Fuel Prices'!$A$67,tax_fuel_labels,0),MATCH(L$1,'Tax_Share of Price'!$B$1:$AI$1,0)))</f>
        <v>0</v>
      </c>
      <c r="M8">
        <f>'Total Fuel Prices'!M75*(1-INDEX(Tax_share,MATCH('Total Fuel Prices'!$A$67,tax_fuel_labels,0),MATCH(M$1,'Tax_Share of Price'!$B$1:$AI$1,0)))</f>
        <v>0</v>
      </c>
      <c r="N8">
        <f>'Total Fuel Prices'!N75*(1-INDEX(Tax_share,MATCH('Total Fuel Prices'!$A$67,tax_fuel_labels,0),MATCH(N$1,'Tax_Share of Price'!$B$1:$AI$1,0)))</f>
        <v>0</v>
      </c>
      <c r="O8">
        <f>'Total Fuel Prices'!O75*(1-INDEX(Tax_share,MATCH('Total Fuel Prices'!$A$67,tax_fuel_labels,0),MATCH(O$1,'Tax_Share of Price'!$B$1:$AI$1,0)))</f>
        <v>0</v>
      </c>
      <c r="P8">
        <f>'Total Fuel Prices'!P75*(1-INDEX(Tax_share,MATCH('Total Fuel Prices'!$A$67,tax_fuel_labels,0),MATCH(P$1,'Tax_Share of Price'!$B$1:$AI$1,0)))</f>
        <v>0</v>
      </c>
      <c r="Q8">
        <f>'Total Fuel Prices'!Q75*(1-INDEX(Tax_share,MATCH('Total Fuel Prices'!$A$67,tax_fuel_labels,0),MATCH(Q$1,'Tax_Share of Price'!$B$1:$AI$1,0)))</f>
        <v>0</v>
      </c>
      <c r="R8">
        <f>'Total Fuel Prices'!R75*(1-INDEX(Tax_share,MATCH('Total Fuel Prices'!$A$67,tax_fuel_labels,0),MATCH(R$1,'Tax_Share of Price'!$B$1:$AI$1,0)))</f>
        <v>0</v>
      </c>
      <c r="S8">
        <f>'Total Fuel Prices'!S75*(1-INDEX(Tax_share,MATCH('Total Fuel Prices'!$A$67,tax_fuel_labels,0),MATCH(S$1,'Tax_Share of Price'!$B$1:$AI$1,0)))</f>
        <v>0</v>
      </c>
      <c r="T8">
        <f>'Total Fuel Prices'!T75*(1-INDEX(Tax_share,MATCH('Total Fuel Prices'!$A$67,tax_fuel_labels,0),MATCH(T$1,'Tax_Share of Price'!$B$1:$AI$1,0)))</f>
        <v>0</v>
      </c>
      <c r="U8">
        <f>'Total Fuel Prices'!U75*(1-INDEX(Tax_share,MATCH('Total Fuel Prices'!$A$67,tax_fuel_labels,0),MATCH(U$1,'Tax_Share of Price'!$B$1:$AI$1,0)))</f>
        <v>0</v>
      </c>
      <c r="V8">
        <f>'Total Fuel Prices'!V75*(1-INDEX(Tax_share,MATCH('Total Fuel Prices'!$A$67,tax_fuel_labels,0),MATCH(V$1,'Tax_Share of Price'!$B$1:$AI$1,0)))</f>
        <v>0</v>
      </c>
      <c r="W8">
        <f>'Total Fuel Prices'!W75*(1-INDEX(Tax_share,MATCH('Total Fuel Prices'!$A$67,tax_fuel_labels,0),MATCH(W$1,'Tax_Share of Price'!$B$1:$AI$1,0)))</f>
        <v>0</v>
      </c>
      <c r="X8">
        <f>'Total Fuel Prices'!X75*(1-INDEX(Tax_share,MATCH('Total Fuel Prices'!$A$67,tax_fuel_labels,0),MATCH(X$1,'Tax_Share of Price'!$B$1:$AI$1,0)))</f>
        <v>0</v>
      </c>
      <c r="Y8">
        <f>'Total Fuel Prices'!Y75*(1-INDEX(Tax_share,MATCH('Total Fuel Prices'!$A$67,tax_fuel_labels,0),MATCH(Y$1,'Tax_Share of Price'!$B$1:$AI$1,0)))</f>
        <v>0</v>
      </c>
      <c r="Z8">
        <f>'Total Fuel Prices'!Z75*(1-INDEX(Tax_share,MATCH('Total Fuel Prices'!$A$67,tax_fuel_labels,0),MATCH(Z$1,'Tax_Share of Price'!$B$1:$AI$1,0)))</f>
        <v>0</v>
      </c>
      <c r="AA8">
        <f>'Total Fuel Prices'!AA75*(1-INDEX(Tax_share,MATCH('Total Fuel Prices'!$A$67,tax_fuel_labels,0),MATCH(AA$1,'Tax_Share of Price'!$B$1:$AI$1,0)))</f>
        <v>0</v>
      </c>
      <c r="AB8">
        <f>'Total Fuel Prices'!AB75*(1-INDEX(Tax_share,MATCH('Total Fuel Prices'!$A$67,tax_fuel_labels,0),MATCH(AB$1,'Tax_Share of Price'!$B$1:$AI$1,0)))</f>
        <v>0</v>
      </c>
      <c r="AC8">
        <f>'Total Fuel Prices'!AC75*(1-INDEX(Tax_share,MATCH('Total Fuel Prices'!$A$67,tax_fuel_labels,0),MATCH(AC$1,'Tax_Share of Price'!$B$1:$AI$1,0)))</f>
        <v>0</v>
      </c>
      <c r="AD8">
        <f>'Total Fuel Prices'!AD75*(1-INDEX(Tax_share,MATCH('Total Fuel Prices'!$A$67,tax_fuel_labels,0),MATCH(AD$1,'Tax_Share of Price'!$B$1:$AI$1,0)))</f>
        <v>0</v>
      </c>
      <c r="AE8">
        <f>'Total Fuel Prices'!AE75*(1-INDEX(Tax_share,MATCH('Total Fuel Prices'!$A$67,tax_fuel_labels,0),MATCH(AE$1,'Tax_Share of Price'!$B$1:$AI$1,0)))</f>
        <v>0</v>
      </c>
      <c r="AF8">
        <f t="shared" si="1"/>
        <v>0</v>
      </c>
      <c r="AG8">
        <f t="shared" si="2"/>
        <v>0</v>
      </c>
      <c r="AH8">
        <f t="shared" si="2"/>
        <v>0</v>
      </c>
      <c r="AI8">
        <f t="shared" si="2"/>
        <v>0</v>
      </c>
      <c r="AJ8">
        <f t="shared" si="2"/>
        <v>0</v>
      </c>
      <c r="AK8">
        <f t="shared" si="2"/>
        <v>0</v>
      </c>
      <c r="AL8">
        <f t="shared" si="2"/>
        <v>0</v>
      </c>
      <c r="AM8">
        <f t="shared" si="2"/>
        <v>0</v>
      </c>
      <c r="AN8">
        <f t="shared" si="2"/>
        <v>0</v>
      </c>
      <c r="AO8">
        <f t="shared" si="2"/>
        <v>0</v>
      </c>
      <c r="AP8">
        <f t="shared" si="2"/>
        <v>0</v>
      </c>
      <c r="AQ8">
        <f t="shared" si="2"/>
        <v>0</v>
      </c>
      <c r="AR8">
        <f t="shared" si="2"/>
        <v>0</v>
      </c>
      <c r="AS8">
        <f t="shared" si="2"/>
        <v>0</v>
      </c>
      <c r="AT8">
        <f t="shared" si="2"/>
        <v>0</v>
      </c>
      <c r="AU8">
        <f t="shared" si="2"/>
        <v>0</v>
      </c>
      <c r="AV8">
        <f t="shared" si="2"/>
        <v>0</v>
      </c>
      <c r="AW8">
        <f t="shared" si="2"/>
        <v>0</v>
      </c>
      <c r="AX8">
        <f t="shared" si="2"/>
        <v>0</v>
      </c>
      <c r="AY8">
        <f t="shared" si="2"/>
        <v>0</v>
      </c>
      <c r="AZ8">
        <f t="shared" si="2"/>
        <v>0</v>
      </c>
      <c r="BA8">
        <f t="shared" si="2"/>
        <v>0</v>
      </c>
      <c r="BB8">
        <f t="shared" si="2"/>
        <v>0</v>
      </c>
      <c r="BC8">
        <f t="shared" si="2"/>
        <v>0</v>
      </c>
      <c r="BD8">
        <f t="shared" si="2"/>
        <v>0</v>
      </c>
      <c r="BE8">
        <f t="shared" si="2"/>
        <v>0</v>
      </c>
      <c r="BF8">
        <f t="shared" si="2"/>
        <v>0</v>
      </c>
      <c r="BG8">
        <f t="shared" si="2"/>
        <v>0</v>
      </c>
      <c r="BH8">
        <f t="shared" si="2"/>
        <v>0</v>
      </c>
      <c r="BI8">
        <f t="shared" si="2"/>
        <v>0</v>
      </c>
      <c r="BJ8">
        <f t="shared" si="2"/>
        <v>0</v>
      </c>
      <c r="BK8">
        <f t="shared" si="2"/>
        <v>0</v>
      </c>
      <c r="BL8">
        <f t="shared" si="2"/>
        <v>0</v>
      </c>
      <c r="BM8">
        <f t="shared" si="2"/>
        <v>0</v>
      </c>
      <c r="BN8">
        <f t="shared" si="2"/>
        <v>0</v>
      </c>
      <c r="BO8">
        <f t="shared" si="2"/>
        <v>0</v>
      </c>
      <c r="BP8">
        <f t="shared" si="2"/>
        <v>0</v>
      </c>
      <c r="BQ8">
        <f t="shared" si="2"/>
        <v>0</v>
      </c>
      <c r="BR8">
        <f t="shared" si="2"/>
        <v>0</v>
      </c>
      <c r="BS8">
        <f t="shared" si="2"/>
        <v>0</v>
      </c>
      <c r="BT8">
        <f t="shared" si="2"/>
        <v>0</v>
      </c>
      <c r="BU8">
        <f t="shared" si="2"/>
        <v>0</v>
      </c>
      <c r="BV8">
        <f t="shared" si="2"/>
        <v>0</v>
      </c>
      <c r="BW8">
        <f t="shared" si="2"/>
        <v>0</v>
      </c>
      <c r="BX8">
        <f t="shared" si="2"/>
        <v>0</v>
      </c>
      <c r="BY8">
        <f t="shared" si="2"/>
        <v>0</v>
      </c>
      <c r="BZ8">
        <f t="shared" si="2"/>
        <v>0</v>
      </c>
      <c r="CA8">
        <f t="shared" si="2"/>
        <v>0</v>
      </c>
      <c r="CB8">
        <f t="shared" si="2"/>
        <v>0</v>
      </c>
      <c r="CC8">
        <f t="shared" si="2"/>
        <v>0</v>
      </c>
    </row>
    <row r="9" spans="1:81">
      <c r="A9" s="1" t="s">
        <v>1428</v>
      </c>
      <c r="B9">
        <f>'Total Fuel Prices'!B76*(1-INDEX(Tax_share,MATCH('Total Fuel Prices'!$A$67,tax_fuel_labels,0),MATCH(B$1,'Tax_Share of Price'!$B$1:$AI$1,0)))</f>
        <v>0</v>
      </c>
      <c r="C9">
        <f>'Total Fuel Prices'!C76*(1-INDEX(Tax_share,MATCH('Total Fuel Prices'!$A$67,tax_fuel_labels,0),MATCH(C$1,'Tax_Share of Price'!$B$1:$AI$1,0)))</f>
        <v>0</v>
      </c>
      <c r="D9">
        <f>'Total Fuel Prices'!D76*(1-INDEX(Tax_share,MATCH('Total Fuel Prices'!$A$67,tax_fuel_labels,0),MATCH(D$1,'Tax_Share of Price'!$B$1:$AI$1,0)))</f>
        <v>0</v>
      </c>
      <c r="E9">
        <f>'Total Fuel Prices'!E76*(1-INDEX(Tax_share,MATCH('Total Fuel Prices'!$A$67,tax_fuel_labels,0),MATCH(E$1,'Tax_Share of Price'!$B$1:$AI$1,0)))</f>
        <v>0</v>
      </c>
      <c r="F9">
        <f>'Total Fuel Prices'!F76*(1-INDEX(Tax_share,MATCH('Total Fuel Prices'!$A$67,tax_fuel_labels,0),MATCH(F$1,'Tax_Share of Price'!$B$1:$AI$1,0)))</f>
        <v>0</v>
      </c>
      <c r="G9">
        <f>'Total Fuel Prices'!G76*(1-INDEX(Tax_share,MATCH('Total Fuel Prices'!$A$67,tax_fuel_labels,0),MATCH(G$1,'Tax_Share of Price'!$B$1:$AI$1,0)))</f>
        <v>0</v>
      </c>
      <c r="H9">
        <f>'Total Fuel Prices'!H76*(1-INDEX(Tax_share,MATCH('Total Fuel Prices'!$A$67,tax_fuel_labels,0),MATCH(H$1,'Tax_Share of Price'!$B$1:$AI$1,0)))</f>
        <v>0</v>
      </c>
      <c r="I9">
        <f>'Total Fuel Prices'!I76*(1-INDEX(Tax_share,MATCH('Total Fuel Prices'!$A$67,tax_fuel_labels,0),MATCH(I$1,'Tax_Share of Price'!$B$1:$AI$1,0)))</f>
        <v>0</v>
      </c>
      <c r="J9">
        <f>'Total Fuel Prices'!J76*(1-INDEX(Tax_share,MATCH('Total Fuel Prices'!$A$67,tax_fuel_labels,0),MATCH(J$1,'Tax_Share of Price'!$B$1:$AI$1,0)))</f>
        <v>0</v>
      </c>
      <c r="K9">
        <f>'Total Fuel Prices'!K76*(1-INDEX(Tax_share,MATCH('Total Fuel Prices'!$A$67,tax_fuel_labels,0),MATCH(K$1,'Tax_Share of Price'!$B$1:$AI$1,0)))</f>
        <v>0</v>
      </c>
      <c r="L9">
        <f>'Total Fuel Prices'!L76*(1-INDEX(Tax_share,MATCH('Total Fuel Prices'!$A$67,tax_fuel_labels,0),MATCH(L$1,'Tax_Share of Price'!$B$1:$AI$1,0)))</f>
        <v>0</v>
      </c>
      <c r="M9">
        <f>'Total Fuel Prices'!M76*(1-INDEX(Tax_share,MATCH('Total Fuel Prices'!$A$67,tax_fuel_labels,0),MATCH(M$1,'Tax_Share of Price'!$B$1:$AI$1,0)))</f>
        <v>0</v>
      </c>
      <c r="N9">
        <f>'Total Fuel Prices'!N76*(1-INDEX(Tax_share,MATCH('Total Fuel Prices'!$A$67,tax_fuel_labels,0),MATCH(N$1,'Tax_Share of Price'!$B$1:$AI$1,0)))</f>
        <v>0</v>
      </c>
      <c r="O9">
        <f>'Total Fuel Prices'!O76*(1-INDEX(Tax_share,MATCH('Total Fuel Prices'!$A$67,tax_fuel_labels,0),MATCH(O$1,'Tax_Share of Price'!$B$1:$AI$1,0)))</f>
        <v>0</v>
      </c>
      <c r="P9">
        <f>'Total Fuel Prices'!P76*(1-INDEX(Tax_share,MATCH('Total Fuel Prices'!$A$67,tax_fuel_labels,0),MATCH(P$1,'Tax_Share of Price'!$B$1:$AI$1,0)))</f>
        <v>0</v>
      </c>
      <c r="Q9">
        <f>'Total Fuel Prices'!Q76*(1-INDEX(Tax_share,MATCH('Total Fuel Prices'!$A$67,tax_fuel_labels,0),MATCH(Q$1,'Tax_Share of Price'!$B$1:$AI$1,0)))</f>
        <v>0</v>
      </c>
      <c r="R9">
        <f>'Total Fuel Prices'!R76*(1-INDEX(Tax_share,MATCH('Total Fuel Prices'!$A$67,tax_fuel_labels,0),MATCH(R$1,'Tax_Share of Price'!$B$1:$AI$1,0)))</f>
        <v>0</v>
      </c>
      <c r="S9">
        <f>'Total Fuel Prices'!S76*(1-INDEX(Tax_share,MATCH('Total Fuel Prices'!$A$67,tax_fuel_labels,0),MATCH(S$1,'Tax_Share of Price'!$B$1:$AI$1,0)))</f>
        <v>0</v>
      </c>
      <c r="T9">
        <f>'Total Fuel Prices'!T76*(1-INDEX(Tax_share,MATCH('Total Fuel Prices'!$A$67,tax_fuel_labels,0),MATCH(T$1,'Tax_Share of Price'!$B$1:$AI$1,0)))</f>
        <v>0</v>
      </c>
      <c r="U9">
        <f>'Total Fuel Prices'!U76*(1-INDEX(Tax_share,MATCH('Total Fuel Prices'!$A$67,tax_fuel_labels,0),MATCH(U$1,'Tax_Share of Price'!$B$1:$AI$1,0)))</f>
        <v>0</v>
      </c>
      <c r="V9">
        <f>'Total Fuel Prices'!V76*(1-INDEX(Tax_share,MATCH('Total Fuel Prices'!$A$67,tax_fuel_labels,0),MATCH(V$1,'Tax_Share of Price'!$B$1:$AI$1,0)))</f>
        <v>0</v>
      </c>
      <c r="W9">
        <f>'Total Fuel Prices'!W76*(1-INDEX(Tax_share,MATCH('Total Fuel Prices'!$A$67,tax_fuel_labels,0),MATCH(W$1,'Tax_Share of Price'!$B$1:$AI$1,0)))</f>
        <v>0</v>
      </c>
      <c r="X9">
        <f>'Total Fuel Prices'!X76*(1-INDEX(Tax_share,MATCH('Total Fuel Prices'!$A$67,tax_fuel_labels,0),MATCH(X$1,'Tax_Share of Price'!$B$1:$AI$1,0)))</f>
        <v>0</v>
      </c>
      <c r="Y9">
        <f>'Total Fuel Prices'!Y76*(1-INDEX(Tax_share,MATCH('Total Fuel Prices'!$A$67,tax_fuel_labels,0),MATCH(Y$1,'Tax_Share of Price'!$B$1:$AI$1,0)))</f>
        <v>0</v>
      </c>
      <c r="Z9">
        <f>'Total Fuel Prices'!Z76*(1-INDEX(Tax_share,MATCH('Total Fuel Prices'!$A$67,tax_fuel_labels,0),MATCH(Z$1,'Tax_Share of Price'!$B$1:$AI$1,0)))</f>
        <v>0</v>
      </c>
      <c r="AA9">
        <f>'Total Fuel Prices'!AA76*(1-INDEX(Tax_share,MATCH('Total Fuel Prices'!$A$67,tax_fuel_labels,0),MATCH(AA$1,'Tax_Share of Price'!$B$1:$AI$1,0)))</f>
        <v>0</v>
      </c>
      <c r="AB9">
        <f>'Total Fuel Prices'!AB76*(1-INDEX(Tax_share,MATCH('Total Fuel Prices'!$A$67,tax_fuel_labels,0),MATCH(AB$1,'Tax_Share of Price'!$B$1:$AI$1,0)))</f>
        <v>0</v>
      </c>
      <c r="AC9">
        <f>'Total Fuel Prices'!AC76*(1-INDEX(Tax_share,MATCH('Total Fuel Prices'!$A$67,tax_fuel_labels,0),MATCH(AC$1,'Tax_Share of Price'!$B$1:$AI$1,0)))</f>
        <v>0</v>
      </c>
      <c r="AD9">
        <f>'Total Fuel Prices'!AD76*(1-INDEX(Tax_share,MATCH('Total Fuel Prices'!$A$67,tax_fuel_labels,0),MATCH(AD$1,'Tax_Share of Price'!$B$1:$AI$1,0)))</f>
        <v>0</v>
      </c>
      <c r="AE9">
        <f>'Total Fuel Prices'!AE76*(1-INDEX(Tax_share,MATCH('Total Fuel Prices'!$A$67,tax_fuel_labels,0),MATCH(AE$1,'Tax_Share of Price'!$B$1:$AI$1,0)))</f>
        <v>0</v>
      </c>
      <c r="AF9">
        <f t="shared" si="1"/>
        <v>0</v>
      </c>
      <c r="AG9">
        <f t="shared" si="2"/>
        <v>0</v>
      </c>
      <c r="AH9">
        <f t="shared" si="2"/>
        <v>0</v>
      </c>
      <c r="AI9">
        <f t="shared" si="2"/>
        <v>0</v>
      </c>
      <c r="AJ9">
        <f t="shared" si="2"/>
        <v>0</v>
      </c>
      <c r="AK9">
        <f t="shared" si="2"/>
        <v>0</v>
      </c>
      <c r="AL9">
        <f t="shared" si="2"/>
        <v>0</v>
      </c>
      <c r="AM9">
        <f t="shared" si="2"/>
        <v>0</v>
      </c>
      <c r="AN9">
        <f t="shared" si="2"/>
        <v>0</v>
      </c>
      <c r="AO9">
        <f t="shared" si="2"/>
        <v>0</v>
      </c>
      <c r="AP9">
        <f t="shared" si="2"/>
        <v>0</v>
      </c>
      <c r="AQ9">
        <f t="shared" si="2"/>
        <v>0</v>
      </c>
      <c r="AR9">
        <f t="shared" si="2"/>
        <v>0</v>
      </c>
      <c r="AS9">
        <f t="shared" si="2"/>
        <v>0</v>
      </c>
      <c r="AT9">
        <f t="shared" si="2"/>
        <v>0</v>
      </c>
      <c r="AU9">
        <f t="shared" si="2"/>
        <v>0</v>
      </c>
      <c r="AV9">
        <f t="shared" si="2"/>
        <v>0</v>
      </c>
      <c r="AW9">
        <f t="shared" si="2"/>
        <v>0</v>
      </c>
      <c r="AX9">
        <f t="shared" si="2"/>
        <v>0</v>
      </c>
      <c r="AY9">
        <f t="shared" si="2"/>
        <v>0</v>
      </c>
      <c r="AZ9">
        <f t="shared" si="2"/>
        <v>0</v>
      </c>
      <c r="BA9">
        <f t="shared" si="2"/>
        <v>0</v>
      </c>
      <c r="BB9">
        <f t="shared" si="2"/>
        <v>0</v>
      </c>
      <c r="BC9">
        <f t="shared" si="2"/>
        <v>0</v>
      </c>
      <c r="BD9">
        <f t="shared" si="2"/>
        <v>0</v>
      </c>
      <c r="BE9">
        <f t="shared" si="2"/>
        <v>0</v>
      </c>
      <c r="BF9">
        <f t="shared" si="2"/>
        <v>0</v>
      </c>
      <c r="BG9">
        <f t="shared" si="2"/>
        <v>0</v>
      </c>
      <c r="BH9">
        <f t="shared" si="2"/>
        <v>0</v>
      </c>
      <c r="BI9">
        <f t="shared" si="2"/>
        <v>0</v>
      </c>
      <c r="BJ9">
        <f t="shared" si="2"/>
        <v>0</v>
      </c>
      <c r="BK9">
        <f t="shared" si="2"/>
        <v>0</v>
      </c>
      <c r="BL9">
        <f t="shared" si="2"/>
        <v>0</v>
      </c>
      <c r="BM9">
        <f t="shared" si="2"/>
        <v>0</v>
      </c>
      <c r="BN9">
        <f t="shared" si="2"/>
        <v>0</v>
      </c>
      <c r="BO9">
        <f t="shared" si="2"/>
        <v>0</v>
      </c>
      <c r="BP9">
        <f t="shared" si="2"/>
        <v>0</v>
      </c>
      <c r="BQ9">
        <f t="shared" si="2"/>
        <v>0</v>
      </c>
      <c r="BR9">
        <f t="shared" si="2"/>
        <v>0</v>
      </c>
      <c r="BS9">
        <f t="shared" si="2"/>
        <v>0</v>
      </c>
      <c r="BT9">
        <f t="shared" si="2"/>
        <v>0</v>
      </c>
      <c r="BU9">
        <f t="shared" si="2"/>
        <v>0</v>
      </c>
      <c r="BV9">
        <f t="shared" si="2"/>
        <v>0</v>
      </c>
      <c r="BW9">
        <f t="shared" si="2"/>
        <v>0</v>
      </c>
      <c r="BX9">
        <f t="shared" si="2"/>
        <v>0</v>
      </c>
      <c r="BY9">
        <f t="shared" si="2"/>
        <v>0</v>
      </c>
      <c r="BZ9">
        <f t="shared" si="2"/>
        <v>0</v>
      </c>
      <c r="CA9">
        <f t="shared" si="2"/>
        <v>0</v>
      </c>
      <c r="CB9">
        <f t="shared" si="2"/>
        <v>0</v>
      </c>
      <c r="CC9">
        <f t="shared" si="2"/>
        <v>0</v>
      </c>
    </row>
  </sheetData>
  <pageMargins left="0.7" right="0.7" top="0.75" bottom="0.75" header="0.3" footer="0.3"/>
  <pageSetup orientation="portrait"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tabColor rgb="FF002060"/>
  </sheetPr>
  <dimension ref="A1:CC12"/>
  <sheetViews>
    <sheetView topLeftCell="X1" workbookViewId="0">
      <selection activeCell="AF4" sqref="AF4"/>
    </sheetView>
  </sheetViews>
  <sheetFormatPr defaultColWidth="9.140625" defaultRowHeight="15"/>
  <cols>
    <col min="1" max="1" width="41.42578125" customWidth="1"/>
    <col min="2" max="3" width="12.140625" customWidth="1"/>
    <col min="4" max="29" width="10" customWidth="1"/>
  </cols>
  <sheetData>
    <row r="1" spans="1:81">
      <c r="A1" s="1" t="s">
        <v>1420</v>
      </c>
      <c r="B1" s="1">
        <v>2021</v>
      </c>
      <c r="C1" s="1">
        <v>2022</v>
      </c>
      <c r="D1" s="1">
        <v>2023</v>
      </c>
      <c r="E1" s="1">
        <v>2024</v>
      </c>
      <c r="F1" s="1">
        <v>2025</v>
      </c>
      <c r="G1" s="1">
        <v>2026</v>
      </c>
      <c r="H1" s="1">
        <v>2027</v>
      </c>
      <c r="I1" s="1">
        <v>2028</v>
      </c>
      <c r="J1" s="1">
        <v>2029</v>
      </c>
      <c r="K1" s="1">
        <v>2030</v>
      </c>
      <c r="L1" s="1">
        <v>2031</v>
      </c>
      <c r="M1" s="1">
        <v>2032</v>
      </c>
      <c r="N1" s="1">
        <v>2033</v>
      </c>
      <c r="O1" s="1">
        <v>2034</v>
      </c>
      <c r="P1" s="1">
        <v>2035</v>
      </c>
      <c r="Q1" s="1">
        <v>2036</v>
      </c>
      <c r="R1" s="1">
        <v>2037</v>
      </c>
      <c r="S1" s="1">
        <v>2038</v>
      </c>
      <c r="T1" s="1">
        <v>2039</v>
      </c>
      <c r="U1" s="1">
        <v>2040</v>
      </c>
      <c r="V1" s="1">
        <v>2041</v>
      </c>
      <c r="W1" s="1">
        <v>2042</v>
      </c>
      <c r="X1" s="1">
        <v>2043</v>
      </c>
      <c r="Y1" s="1">
        <v>2044</v>
      </c>
      <c r="Z1" s="1">
        <v>2045</v>
      </c>
      <c r="AA1" s="1">
        <v>2046</v>
      </c>
      <c r="AB1" s="1">
        <v>2047</v>
      </c>
      <c r="AC1" s="1">
        <v>2048</v>
      </c>
      <c r="AD1" s="1">
        <v>2049</v>
      </c>
      <c r="AE1" s="1">
        <v>2050</v>
      </c>
      <c r="AF1" s="1">
        <v>2051</v>
      </c>
      <c r="AG1" s="1">
        <v>2052</v>
      </c>
      <c r="AH1" s="1">
        <v>2053</v>
      </c>
      <c r="AI1" s="1">
        <v>2054</v>
      </c>
      <c r="AJ1" s="1">
        <v>2055</v>
      </c>
      <c r="AK1" s="1">
        <v>2056</v>
      </c>
      <c r="AL1" s="1">
        <v>2057</v>
      </c>
      <c r="AM1" s="1">
        <v>2058</v>
      </c>
      <c r="AN1" s="1">
        <v>2059</v>
      </c>
      <c r="AO1" s="1">
        <v>2060</v>
      </c>
      <c r="AP1" s="1">
        <v>2061</v>
      </c>
      <c r="AQ1" s="1">
        <v>2062</v>
      </c>
      <c r="AR1" s="1">
        <v>2063</v>
      </c>
      <c r="AS1" s="1">
        <v>2064</v>
      </c>
      <c r="AT1" s="1">
        <v>2065</v>
      </c>
      <c r="AU1" s="1">
        <v>2066</v>
      </c>
      <c r="AV1" s="1">
        <v>2067</v>
      </c>
      <c r="AW1" s="1">
        <v>2068</v>
      </c>
      <c r="AX1" s="1">
        <v>2069</v>
      </c>
      <c r="AY1" s="1">
        <v>2070</v>
      </c>
      <c r="AZ1" s="1">
        <v>2071</v>
      </c>
      <c r="BA1" s="1">
        <v>2072</v>
      </c>
      <c r="BB1" s="1">
        <v>2073</v>
      </c>
      <c r="BC1" s="1">
        <v>2074</v>
      </c>
      <c r="BD1" s="1">
        <v>2075</v>
      </c>
      <c r="BE1" s="1">
        <v>2076</v>
      </c>
      <c r="BF1" s="1">
        <v>2077</v>
      </c>
      <c r="BG1" s="1">
        <v>2078</v>
      </c>
      <c r="BH1" s="1">
        <v>2079</v>
      </c>
      <c r="BI1" s="1">
        <v>2080</v>
      </c>
      <c r="BJ1" s="1">
        <v>2081</v>
      </c>
      <c r="BK1" s="1">
        <v>2082</v>
      </c>
      <c r="BL1" s="1">
        <v>2083</v>
      </c>
      <c r="BM1" s="1">
        <v>2084</v>
      </c>
      <c r="BN1" s="1">
        <v>2085</v>
      </c>
      <c r="BO1" s="1">
        <v>2086</v>
      </c>
      <c r="BP1" s="1">
        <v>2087</v>
      </c>
      <c r="BQ1" s="1">
        <v>2088</v>
      </c>
      <c r="BR1" s="1">
        <v>2089</v>
      </c>
      <c r="BS1" s="1">
        <v>2090</v>
      </c>
      <c r="BT1" s="1">
        <v>2091</v>
      </c>
      <c r="BU1" s="1">
        <v>2092</v>
      </c>
      <c r="BV1" s="1">
        <v>2093</v>
      </c>
      <c r="BW1" s="1">
        <v>2094</v>
      </c>
      <c r="BX1" s="1">
        <v>2095</v>
      </c>
      <c r="BY1" s="1">
        <v>2096</v>
      </c>
      <c r="BZ1" s="1">
        <v>2097</v>
      </c>
      <c r="CA1" s="1">
        <v>2098</v>
      </c>
      <c r="CB1" s="1">
        <v>2099</v>
      </c>
      <c r="CC1" s="1">
        <v>2100</v>
      </c>
    </row>
    <row r="2" spans="1:81">
      <c r="A2" s="1" t="s">
        <v>1421</v>
      </c>
      <c r="B2">
        <f>'Total Fuel Prices'!B79*(1-INDEX(Tax_share,MATCH('Total Fuel Prices'!$A$77,tax_fuel_labels,0),MATCH(B$1,'Tax_Share of Price'!$B$1:$AI$1,0)))</f>
        <v>0</v>
      </c>
      <c r="C2">
        <f>'Total Fuel Prices'!C79*(1-INDEX(Tax_share,MATCH('Total Fuel Prices'!$A$77,tax_fuel_labels,0),MATCH(C$1,'Tax_Share of Price'!$B$1:$AI$1,0)))</f>
        <v>0</v>
      </c>
      <c r="D2">
        <f>'Total Fuel Prices'!D79*(1-INDEX(Tax_share,MATCH('Total Fuel Prices'!$A$77,tax_fuel_labels,0),MATCH(D$1,'Tax_Share of Price'!$B$1:$AI$1,0)))</f>
        <v>0</v>
      </c>
      <c r="E2">
        <f>'Total Fuel Prices'!E79*(1-INDEX(Tax_share,MATCH('Total Fuel Prices'!$A$77,tax_fuel_labels,0),MATCH(E$1,'Tax_Share of Price'!$B$1:$AI$1,0)))</f>
        <v>0</v>
      </c>
      <c r="F2">
        <f>'Total Fuel Prices'!F79*(1-INDEX(Tax_share,MATCH('Total Fuel Prices'!$A$77,tax_fuel_labels,0),MATCH(F$1,'Tax_Share of Price'!$B$1:$AI$1,0)))</f>
        <v>0</v>
      </c>
      <c r="G2">
        <f>'Total Fuel Prices'!G79*(1-INDEX(Tax_share,MATCH('Total Fuel Prices'!$A$77,tax_fuel_labels,0),MATCH(G$1,'Tax_Share of Price'!$B$1:$AI$1,0)))</f>
        <v>0</v>
      </c>
      <c r="H2">
        <f>'Total Fuel Prices'!H79*(1-INDEX(Tax_share,MATCH('Total Fuel Prices'!$A$77,tax_fuel_labels,0),MATCH(H$1,'Tax_Share of Price'!$B$1:$AI$1,0)))</f>
        <v>0</v>
      </c>
      <c r="I2">
        <f>'Total Fuel Prices'!I79*(1-INDEX(Tax_share,MATCH('Total Fuel Prices'!$A$77,tax_fuel_labels,0),MATCH(I$1,'Tax_Share of Price'!$B$1:$AI$1,0)))</f>
        <v>0</v>
      </c>
      <c r="J2">
        <f>'Total Fuel Prices'!J79*(1-INDEX(Tax_share,MATCH('Total Fuel Prices'!$A$77,tax_fuel_labels,0),MATCH(J$1,'Tax_Share of Price'!$B$1:$AI$1,0)))</f>
        <v>0</v>
      </c>
      <c r="K2">
        <f>'Total Fuel Prices'!K79*(1-INDEX(Tax_share,MATCH('Total Fuel Prices'!$A$77,tax_fuel_labels,0),MATCH(K$1,'Tax_Share of Price'!$B$1:$AI$1,0)))</f>
        <v>0</v>
      </c>
      <c r="L2">
        <f>'Total Fuel Prices'!L79*(1-INDEX(Tax_share,MATCH('Total Fuel Prices'!$A$77,tax_fuel_labels,0),MATCH(L$1,'Tax_Share of Price'!$B$1:$AI$1,0)))</f>
        <v>0</v>
      </c>
      <c r="M2">
        <f>'Total Fuel Prices'!M79*(1-INDEX(Tax_share,MATCH('Total Fuel Prices'!$A$77,tax_fuel_labels,0),MATCH(M$1,'Tax_Share of Price'!$B$1:$AI$1,0)))</f>
        <v>0</v>
      </c>
      <c r="N2">
        <f>'Total Fuel Prices'!N79*(1-INDEX(Tax_share,MATCH('Total Fuel Prices'!$A$77,tax_fuel_labels,0),MATCH(N$1,'Tax_Share of Price'!$B$1:$AI$1,0)))</f>
        <v>0</v>
      </c>
      <c r="O2">
        <f>'Total Fuel Prices'!O79*(1-INDEX(Tax_share,MATCH('Total Fuel Prices'!$A$77,tax_fuel_labels,0),MATCH(O$1,'Tax_Share of Price'!$B$1:$AI$1,0)))</f>
        <v>0</v>
      </c>
      <c r="P2">
        <f>'Total Fuel Prices'!P79*(1-INDEX(Tax_share,MATCH('Total Fuel Prices'!$A$77,tax_fuel_labels,0),MATCH(P$1,'Tax_Share of Price'!$B$1:$AI$1,0)))</f>
        <v>0</v>
      </c>
      <c r="Q2">
        <f>'Total Fuel Prices'!Q79*(1-INDEX(Tax_share,MATCH('Total Fuel Prices'!$A$77,tax_fuel_labels,0),MATCH(Q$1,'Tax_Share of Price'!$B$1:$AI$1,0)))</f>
        <v>0</v>
      </c>
      <c r="R2">
        <f>'Total Fuel Prices'!R79*(1-INDEX(Tax_share,MATCH('Total Fuel Prices'!$A$77,tax_fuel_labels,0),MATCH(R$1,'Tax_Share of Price'!$B$1:$AI$1,0)))</f>
        <v>0</v>
      </c>
      <c r="S2">
        <f>'Total Fuel Prices'!S79*(1-INDEX(Tax_share,MATCH('Total Fuel Prices'!$A$77,tax_fuel_labels,0),MATCH(S$1,'Tax_Share of Price'!$B$1:$AI$1,0)))</f>
        <v>0</v>
      </c>
      <c r="T2">
        <f>'Total Fuel Prices'!T79*(1-INDEX(Tax_share,MATCH('Total Fuel Prices'!$A$77,tax_fuel_labels,0),MATCH(T$1,'Tax_Share of Price'!$B$1:$AI$1,0)))</f>
        <v>0</v>
      </c>
      <c r="U2">
        <f>'Total Fuel Prices'!U79*(1-INDEX(Tax_share,MATCH('Total Fuel Prices'!$A$77,tax_fuel_labels,0),MATCH(U$1,'Tax_Share of Price'!$B$1:$AI$1,0)))</f>
        <v>0</v>
      </c>
      <c r="V2">
        <f>'Total Fuel Prices'!V79*(1-INDEX(Tax_share,MATCH('Total Fuel Prices'!$A$77,tax_fuel_labels,0),MATCH(V$1,'Tax_Share of Price'!$B$1:$AI$1,0)))</f>
        <v>0</v>
      </c>
      <c r="W2">
        <f>'Total Fuel Prices'!W79*(1-INDEX(Tax_share,MATCH('Total Fuel Prices'!$A$77,tax_fuel_labels,0),MATCH(W$1,'Tax_Share of Price'!$B$1:$AI$1,0)))</f>
        <v>0</v>
      </c>
      <c r="X2">
        <f>'Total Fuel Prices'!X79*(1-INDEX(Tax_share,MATCH('Total Fuel Prices'!$A$77,tax_fuel_labels,0),MATCH(X$1,'Tax_Share of Price'!$B$1:$AI$1,0)))</f>
        <v>0</v>
      </c>
      <c r="Y2">
        <f>'Total Fuel Prices'!Y79*(1-INDEX(Tax_share,MATCH('Total Fuel Prices'!$A$77,tax_fuel_labels,0),MATCH(Y$1,'Tax_Share of Price'!$B$1:$AI$1,0)))</f>
        <v>0</v>
      </c>
      <c r="Z2">
        <f>'Total Fuel Prices'!Z79*(1-INDEX(Tax_share,MATCH('Total Fuel Prices'!$A$77,tax_fuel_labels,0),MATCH(Z$1,'Tax_Share of Price'!$B$1:$AI$1,0)))</f>
        <v>0</v>
      </c>
      <c r="AA2">
        <f>'Total Fuel Prices'!AA79*(1-INDEX(Tax_share,MATCH('Total Fuel Prices'!$A$77,tax_fuel_labels,0),MATCH(AA$1,'Tax_Share of Price'!$B$1:$AI$1,0)))</f>
        <v>0</v>
      </c>
      <c r="AB2">
        <f>'Total Fuel Prices'!AB79*(1-INDEX(Tax_share,MATCH('Total Fuel Prices'!$A$77,tax_fuel_labels,0),MATCH(AB$1,'Tax_Share of Price'!$B$1:$AI$1,0)))</f>
        <v>0</v>
      </c>
      <c r="AC2">
        <f>'Total Fuel Prices'!AC79*(1-INDEX(Tax_share,MATCH('Total Fuel Prices'!$A$77,tax_fuel_labels,0),MATCH(AC$1,'Tax_Share of Price'!$B$1:$AI$1,0)))</f>
        <v>0</v>
      </c>
      <c r="AD2">
        <f>'Total Fuel Prices'!AD79*(1-INDEX(Tax_share,MATCH('Total Fuel Prices'!$A$77,tax_fuel_labels,0),MATCH(AD$1,'Tax_Share of Price'!$B$1:$AI$1,0)))</f>
        <v>0</v>
      </c>
      <c r="AE2">
        <f>'Total Fuel Prices'!AE79*(1-INDEX(Tax_share,MATCH('Total Fuel Prices'!$A$77,tax_fuel_labels,0),MATCH(AE$1,'Tax_Share of Price'!$B$1:$AI$1,0)))</f>
        <v>0</v>
      </c>
      <c r="AF2">
        <f>$AE2</f>
        <v>0</v>
      </c>
      <c r="AG2">
        <f t="shared" ref="AG2:CC7" si="0">$AE2</f>
        <v>0</v>
      </c>
      <c r="AH2">
        <f t="shared" si="0"/>
        <v>0</v>
      </c>
      <c r="AI2">
        <f t="shared" si="0"/>
        <v>0</v>
      </c>
      <c r="AJ2">
        <f t="shared" si="0"/>
        <v>0</v>
      </c>
      <c r="AK2">
        <f t="shared" si="0"/>
        <v>0</v>
      </c>
      <c r="AL2">
        <f t="shared" si="0"/>
        <v>0</v>
      </c>
      <c r="AM2">
        <f t="shared" si="0"/>
        <v>0</v>
      </c>
      <c r="AN2">
        <f t="shared" si="0"/>
        <v>0</v>
      </c>
      <c r="AO2">
        <f t="shared" si="0"/>
        <v>0</v>
      </c>
      <c r="AP2">
        <f t="shared" si="0"/>
        <v>0</v>
      </c>
      <c r="AQ2">
        <f t="shared" si="0"/>
        <v>0</v>
      </c>
      <c r="AR2">
        <f t="shared" si="0"/>
        <v>0</v>
      </c>
      <c r="AS2">
        <f t="shared" si="0"/>
        <v>0</v>
      </c>
      <c r="AT2">
        <f t="shared" si="0"/>
        <v>0</v>
      </c>
      <c r="AU2">
        <f t="shared" si="0"/>
        <v>0</v>
      </c>
      <c r="AV2">
        <f t="shared" si="0"/>
        <v>0</v>
      </c>
      <c r="AW2">
        <f t="shared" si="0"/>
        <v>0</v>
      </c>
      <c r="AX2">
        <f t="shared" si="0"/>
        <v>0</v>
      </c>
      <c r="AY2">
        <f t="shared" si="0"/>
        <v>0</v>
      </c>
      <c r="AZ2">
        <f t="shared" si="0"/>
        <v>0</v>
      </c>
      <c r="BA2">
        <f t="shared" si="0"/>
        <v>0</v>
      </c>
      <c r="BB2">
        <f t="shared" si="0"/>
        <v>0</v>
      </c>
      <c r="BC2">
        <f t="shared" si="0"/>
        <v>0</v>
      </c>
      <c r="BD2">
        <f t="shared" si="0"/>
        <v>0</v>
      </c>
      <c r="BE2">
        <f t="shared" si="0"/>
        <v>0</v>
      </c>
      <c r="BF2">
        <f t="shared" si="0"/>
        <v>0</v>
      </c>
      <c r="BG2">
        <f t="shared" si="0"/>
        <v>0</v>
      </c>
      <c r="BH2">
        <f t="shared" si="0"/>
        <v>0</v>
      </c>
      <c r="BI2">
        <f t="shared" si="0"/>
        <v>0</v>
      </c>
      <c r="BJ2">
        <f t="shared" si="0"/>
        <v>0</v>
      </c>
      <c r="BK2">
        <f t="shared" si="0"/>
        <v>0</v>
      </c>
      <c r="BL2">
        <f t="shared" si="0"/>
        <v>0</v>
      </c>
      <c r="BM2">
        <f t="shared" si="0"/>
        <v>0</v>
      </c>
      <c r="BN2">
        <f t="shared" si="0"/>
        <v>0</v>
      </c>
      <c r="BO2">
        <f t="shared" si="0"/>
        <v>0</v>
      </c>
      <c r="BP2">
        <f t="shared" si="0"/>
        <v>0</v>
      </c>
      <c r="BQ2">
        <f t="shared" si="0"/>
        <v>0</v>
      </c>
      <c r="BR2">
        <f t="shared" si="0"/>
        <v>0</v>
      </c>
      <c r="BS2">
        <f t="shared" si="0"/>
        <v>0</v>
      </c>
      <c r="BT2">
        <f t="shared" si="0"/>
        <v>0</v>
      </c>
      <c r="BU2">
        <f t="shared" si="0"/>
        <v>0</v>
      </c>
      <c r="BV2">
        <f t="shared" si="0"/>
        <v>0</v>
      </c>
      <c r="BW2">
        <f t="shared" si="0"/>
        <v>0</v>
      </c>
      <c r="BX2">
        <f t="shared" si="0"/>
        <v>0</v>
      </c>
      <c r="BY2">
        <f t="shared" si="0"/>
        <v>0</v>
      </c>
      <c r="BZ2">
        <f t="shared" si="0"/>
        <v>0</v>
      </c>
      <c r="CA2">
        <f t="shared" si="0"/>
        <v>0</v>
      </c>
      <c r="CB2">
        <f t="shared" si="0"/>
        <v>0</v>
      </c>
      <c r="CC2">
        <f t="shared" si="0"/>
        <v>0</v>
      </c>
    </row>
    <row r="3" spans="1:81">
      <c r="A3" s="1" t="s">
        <v>1422</v>
      </c>
      <c r="B3">
        <f>'Total Fuel Prices'!B80*(1-INDEX(Tax_share,MATCH('Total Fuel Prices'!$A$77,tax_fuel_labels,0),MATCH(B$1,'Tax_Share of Price'!$B$1:$AI$1,0)))</f>
        <v>2.2777859199904897E-6</v>
      </c>
      <c r="C3">
        <f>'Total Fuel Prices'!C80*(1-INDEX(Tax_share,MATCH('Total Fuel Prices'!$A$77,tax_fuel_labels,0),MATCH(C$1,'Tax_Share of Price'!$B$1:$AI$1,0)))</f>
        <v>2.2777859199904897E-6</v>
      </c>
      <c r="D3">
        <f>'Total Fuel Prices'!D80*(1-INDEX(Tax_share,MATCH('Total Fuel Prices'!$A$77,tax_fuel_labels,0),MATCH(D$1,'Tax_Share of Price'!$B$1:$AI$1,0)))</f>
        <v>2.2777859199904897E-6</v>
      </c>
      <c r="E3">
        <f>'Total Fuel Prices'!E80*(1-INDEX(Tax_share,MATCH('Total Fuel Prices'!$A$77,tax_fuel_labels,0),MATCH(E$1,'Tax_Share of Price'!$B$1:$AI$1,0)))</f>
        <v>2.2777859199904897E-6</v>
      </c>
      <c r="F3">
        <f>'Total Fuel Prices'!F80*(1-INDEX(Tax_share,MATCH('Total Fuel Prices'!$A$77,tax_fuel_labels,0),MATCH(F$1,'Tax_Share of Price'!$B$1:$AI$1,0)))</f>
        <v>2.2777859199904897E-6</v>
      </c>
      <c r="G3">
        <f>'Total Fuel Prices'!G80*(1-INDEX(Tax_share,MATCH('Total Fuel Prices'!$A$77,tax_fuel_labels,0),MATCH(G$1,'Tax_Share of Price'!$B$1:$AI$1,0)))</f>
        <v>2.2777859199904897E-6</v>
      </c>
      <c r="H3">
        <f>'Total Fuel Prices'!H80*(1-INDEX(Tax_share,MATCH('Total Fuel Prices'!$A$77,tax_fuel_labels,0),MATCH(H$1,'Tax_Share of Price'!$B$1:$AI$1,0)))</f>
        <v>2.2777859199904897E-6</v>
      </c>
      <c r="I3">
        <f>'Total Fuel Prices'!I80*(1-INDEX(Tax_share,MATCH('Total Fuel Prices'!$A$77,tax_fuel_labels,0),MATCH(I$1,'Tax_Share of Price'!$B$1:$AI$1,0)))</f>
        <v>2.2777859199904897E-6</v>
      </c>
      <c r="J3">
        <f>'Total Fuel Prices'!J80*(1-INDEX(Tax_share,MATCH('Total Fuel Prices'!$A$77,tax_fuel_labels,0),MATCH(J$1,'Tax_Share of Price'!$B$1:$AI$1,0)))</f>
        <v>2.2777859199904897E-6</v>
      </c>
      <c r="K3">
        <f>'Total Fuel Prices'!K80*(1-INDEX(Tax_share,MATCH('Total Fuel Prices'!$A$77,tax_fuel_labels,0),MATCH(K$1,'Tax_Share of Price'!$B$1:$AI$1,0)))</f>
        <v>2.2777859199904897E-6</v>
      </c>
      <c r="L3">
        <f>'Total Fuel Prices'!L80*(1-INDEX(Tax_share,MATCH('Total Fuel Prices'!$A$77,tax_fuel_labels,0),MATCH(L$1,'Tax_Share of Price'!$B$1:$AI$1,0)))</f>
        <v>2.2777859199904897E-6</v>
      </c>
      <c r="M3">
        <f>'Total Fuel Prices'!M80*(1-INDEX(Tax_share,MATCH('Total Fuel Prices'!$A$77,tax_fuel_labels,0),MATCH(M$1,'Tax_Share of Price'!$B$1:$AI$1,0)))</f>
        <v>2.2777859199904897E-6</v>
      </c>
      <c r="N3">
        <f>'Total Fuel Prices'!N80*(1-INDEX(Tax_share,MATCH('Total Fuel Prices'!$A$77,tax_fuel_labels,0),MATCH(N$1,'Tax_Share of Price'!$B$1:$AI$1,0)))</f>
        <v>2.2777859199904897E-6</v>
      </c>
      <c r="O3">
        <f>'Total Fuel Prices'!O80*(1-INDEX(Tax_share,MATCH('Total Fuel Prices'!$A$77,tax_fuel_labels,0),MATCH(O$1,'Tax_Share of Price'!$B$1:$AI$1,0)))</f>
        <v>2.2777859199904897E-6</v>
      </c>
      <c r="P3">
        <f>'Total Fuel Prices'!P80*(1-INDEX(Tax_share,MATCH('Total Fuel Prices'!$A$77,tax_fuel_labels,0),MATCH(P$1,'Tax_Share of Price'!$B$1:$AI$1,0)))</f>
        <v>2.2777859199904897E-6</v>
      </c>
      <c r="Q3">
        <f>'Total Fuel Prices'!Q80*(1-INDEX(Tax_share,MATCH('Total Fuel Prices'!$A$77,tax_fuel_labels,0),MATCH(Q$1,'Tax_Share of Price'!$B$1:$AI$1,0)))</f>
        <v>2.2777859199904897E-6</v>
      </c>
      <c r="R3">
        <f>'Total Fuel Prices'!R80*(1-INDEX(Tax_share,MATCH('Total Fuel Prices'!$A$77,tax_fuel_labels,0),MATCH(R$1,'Tax_Share of Price'!$B$1:$AI$1,0)))</f>
        <v>2.2777859199904897E-6</v>
      </c>
      <c r="S3">
        <f>'Total Fuel Prices'!S80*(1-INDEX(Tax_share,MATCH('Total Fuel Prices'!$A$77,tax_fuel_labels,0),MATCH(S$1,'Tax_Share of Price'!$B$1:$AI$1,0)))</f>
        <v>2.2777859199904897E-6</v>
      </c>
      <c r="T3">
        <f>'Total Fuel Prices'!T80*(1-INDEX(Tax_share,MATCH('Total Fuel Prices'!$A$77,tax_fuel_labels,0),MATCH(T$1,'Tax_Share of Price'!$B$1:$AI$1,0)))</f>
        <v>2.2777859199904897E-6</v>
      </c>
      <c r="U3">
        <f>'Total Fuel Prices'!U80*(1-INDEX(Tax_share,MATCH('Total Fuel Prices'!$A$77,tax_fuel_labels,0),MATCH(U$1,'Tax_Share of Price'!$B$1:$AI$1,0)))</f>
        <v>2.2777859199904897E-6</v>
      </c>
      <c r="V3">
        <f>'Total Fuel Prices'!V80*(1-INDEX(Tax_share,MATCH('Total Fuel Prices'!$A$77,tax_fuel_labels,0),MATCH(V$1,'Tax_Share of Price'!$B$1:$AI$1,0)))</f>
        <v>2.2777859199904897E-6</v>
      </c>
      <c r="W3">
        <f>'Total Fuel Prices'!W80*(1-INDEX(Tax_share,MATCH('Total Fuel Prices'!$A$77,tax_fuel_labels,0),MATCH(W$1,'Tax_Share of Price'!$B$1:$AI$1,0)))</f>
        <v>2.2777859199904897E-6</v>
      </c>
      <c r="X3">
        <f>'Total Fuel Prices'!X80*(1-INDEX(Tax_share,MATCH('Total Fuel Prices'!$A$77,tax_fuel_labels,0),MATCH(X$1,'Tax_Share of Price'!$B$1:$AI$1,0)))</f>
        <v>2.2777859199904897E-6</v>
      </c>
      <c r="Y3">
        <f>'Total Fuel Prices'!Y80*(1-INDEX(Tax_share,MATCH('Total Fuel Prices'!$A$77,tax_fuel_labels,0),MATCH(Y$1,'Tax_Share of Price'!$B$1:$AI$1,0)))</f>
        <v>2.2777859199904897E-6</v>
      </c>
      <c r="Z3">
        <f>'Total Fuel Prices'!Z80*(1-INDEX(Tax_share,MATCH('Total Fuel Prices'!$A$77,tax_fuel_labels,0),MATCH(Z$1,'Tax_Share of Price'!$B$1:$AI$1,0)))</f>
        <v>2.2777859199904897E-6</v>
      </c>
      <c r="AA3">
        <f>'Total Fuel Prices'!AA80*(1-INDEX(Tax_share,MATCH('Total Fuel Prices'!$A$77,tax_fuel_labels,0),MATCH(AA$1,'Tax_Share of Price'!$B$1:$AI$1,0)))</f>
        <v>2.2777859199904897E-6</v>
      </c>
      <c r="AB3">
        <f>'Total Fuel Prices'!AB80*(1-INDEX(Tax_share,MATCH('Total Fuel Prices'!$A$77,tax_fuel_labels,0),MATCH(AB$1,'Tax_Share of Price'!$B$1:$AI$1,0)))</f>
        <v>2.2777859199904897E-6</v>
      </c>
      <c r="AC3">
        <f>'Total Fuel Prices'!AC80*(1-INDEX(Tax_share,MATCH('Total Fuel Prices'!$A$77,tax_fuel_labels,0),MATCH(AC$1,'Tax_Share of Price'!$B$1:$AI$1,0)))</f>
        <v>2.2777859199904897E-6</v>
      </c>
      <c r="AD3">
        <f>'Total Fuel Prices'!AD80*(1-INDEX(Tax_share,MATCH('Total Fuel Prices'!$A$77,tax_fuel_labels,0),MATCH(AD$1,'Tax_Share of Price'!$B$1:$AI$1,0)))</f>
        <v>2.2777859199904897E-6</v>
      </c>
      <c r="AE3">
        <f>'Total Fuel Prices'!AE80*(1-INDEX(Tax_share,MATCH('Total Fuel Prices'!$A$77,tax_fuel_labels,0),MATCH(AE$1,'Tax_Share of Price'!$B$1:$AI$1,0)))</f>
        <v>2.2777859199904897E-6</v>
      </c>
      <c r="AF3">
        <f>$AE3</f>
        <v>2.2777859199904897E-6</v>
      </c>
      <c r="AG3">
        <f t="shared" ref="AF3:AU9" si="1">$AE3</f>
        <v>2.2777859199904897E-6</v>
      </c>
      <c r="AH3">
        <f t="shared" si="1"/>
        <v>2.2777859199904897E-6</v>
      </c>
      <c r="AI3">
        <f t="shared" si="1"/>
        <v>2.2777859199904897E-6</v>
      </c>
      <c r="AJ3">
        <f t="shared" si="1"/>
        <v>2.2777859199904897E-6</v>
      </c>
      <c r="AK3">
        <f t="shared" si="1"/>
        <v>2.2777859199904897E-6</v>
      </c>
      <c r="AL3">
        <f t="shared" si="1"/>
        <v>2.2777859199904897E-6</v>
      </c>
      <c r="AM3">
        <f t="shared" si="1"/>
        <v>2.2777859199904897E-6</v>
      </c>
      <c r="AN3">
        <f t="shared" si="1"/>
        <v>2.2777859199904897E-6</v>
      </c>
      <c r="AO3">
        <f t="shared" si="1"/>
        <v>2.2777859199904897E-6</v>
      </c>
      <c r="AP3">
        <f t="shared" si="1"/>
        <v>2.2777859199904897E-6</v>
      </c>
      <c r="AQ3">
        <f t="shared" si="1"/>
        <v>2.2777859199904897E-6</v>
      </c>
      <c r="AR3">
        <f t="shared" si="1"/>
        <v>2.2777859199904897E-6</v>
      </c>
      <c r="AS3">
        <f t="shared" si="1"/>
        <v>2.2777859199904897E-6</v>
      </c>
      <c r="AT3">
        <f t="shared" si="1"/>
        <v>2.2777859199904897E-6</v>
      </c>
      <c r="AU3">
        <f t="shared" si="1"/>
        <v>2.2777859199904897E-6</v>
      </c>
      <c r="AV3">
        <f t="shared" si="0"/>
        <v>2.2777859199904897E-6</v>
      </c>
      <c r="AW3">
        <f t="shared" si="0"/>
        <v>2.2777859199904897E-6</v>
      </c>
      <c r="AX3">
        <f t="shared" si="0"/>
        <v>2.2777859199904897E-6</v>
      </c>
      <c r="AY3">
        <f t="shared" si="0"/>
        <v>2.2777859199904897E-6</v>
      </c>
      <c r="AZ3">
        <f t="shared" si="0"/>
        <v>2.2777859199904897E-6</v>
      </c>
      <c r="BA3">
        <f t="shared" si="0"/>
        <v>2.2777859199904897E-6</v>
      </c>
      <c r="BB3">
        <f t="shared" si="0"/>
        <v>2.2777859199904897E-6</v>
      </c>
      <c r="BC3">
        <f t="shared" si="0"/>
        <v>2.2777859199904897E-6</v>
      </c>
      <c r="BD3">
        <f t="shared" si="0"/>
        <v>2.2777859199904897E-6</v>
      </c>
      <c r="BE3">
        <f t="shared" si="0"/>
        <v>2.2777859199904897E-6</v>
      </c>
      <c r="BF3">
        <f t="shared" si="0"/>
        <v>2.2777859199904897E-6</v>
      </c>
      <c r="BG3">
        <f t="shared" si="0"/>
        <v>2.2777859199904897E-6</v>
      </c>
      <c r="BH3">
        <f t="shared" si="0"/>
        <v>2.2777859199904897E-6</v>
      </c>
      <c r="BI3">
        <f t="shared" si="0"/>
        <v>2.2777859199904897E-6</v>
      </c>
      <c r="BJ3">
        <f t="shared" si="0"/>
        <v>2.2777859199904897E-6</v>
      </c>
      <c r="BK3">
        <f t="shared" si="0"/>
        <v>2.2777859199904897E-6</v>
      </c>
      <c r="BL3">
        <f t="shared" si="0"/>
        <v>2.2777859199904897E-6</v>
      </c>
      <c r="BM3">
        <f t="shared" si="0"/>
        <v>2.2777859199904897E-6</v>
      </c>
      <c r="BN3">
        <f t="shared" si="0"/>
        <v>2.2777859199904897E-6</v>
      </c>
      <c r="BO3">
        <f t="shared" si="0"/>
        <v>2.2777859199904897E-6</v>
      </c>
      <c r="BP3">
        <f t="shared" si="0"/>
        <v>2.2777859199904897E-6</v>
      </c>
      <c r="BQ3">
        <f t="shared" si="0"/>
        <v>2.2777859199904897E-6</v>
      </c>
      <c r="BR3">
        <f t="shared" si="0"/>
        <v>2.2777859199904897E-6</v>
      </c>
      <c r="BS3">
        <f t="shared" si="0"/>
        <v>2.2777859199904897E-6</v>
      </c>
      <c r="BT3">
        <f t="shared" si="0"/>
        <v>2.2777859199904897E-6</v>
      </c>
      <c r="BU3">
        <f t="shared" si="0"/>
        <v>2.2777859199904897E-6</v>
      </c>
      <c r="BV3">
        <f t="shared" si="0"/>
        <v>2.2777859199904897E-6</v>
      </c>
      <c r="BW3">
        <f t="shared" si="0"/>
        <v>2.2777859199904897E-6</v>
      </c>
      <c r="BX3">
        <f t="shared" si="0"/>
        <v>2.2777859199904897E-6</v>
      </c>
      <c r="BY3">
        <f t="shared" si="0"/>
        <v>2.2777859199904897E-6</v>
      </c>
      <c r="BZ3">
        <f t="shared" si="0"/>
        <v>2.2777859199904897E-6</v>
      </c>
      <c r="CA3">
        <f t="shared" si="0"/>
        <v>2.2777859199904897E-6</v>
      </c>
      <c r="CB3">
        <f t="shared" si="0"/>
        <v>2.2777859199904897E-6</v>
      </c>
      <c r="CC3">
        <f t="shared" si="0"/>
        <v>2.2777859199904897E-6</v>
      </c>
    </row>
    <row r="4" spans="1:81">
      <c r="A4" s="1" t="s">
        <v>1423</v>
      </c>
      <c r="B4">
        <f>'Total Fuel Prices'!B81*(1-INDEX(Tax_share,MATCH('Total Fuel Prices'!$A$77,tax_fuel_labels,0),MATCH(B$1,'Tax_Share of Price'!$B$1:$AI$1,0)))</f>
        <v>2.2777859199904897E-6</v>
      </c>
      <c r="C4">
        <f>'Total Fuel Prices'!C81*(1-INDEX(Tax_share,MATCH('Total Fuel Prices'!$A$77,tax_fuel_labels,0),MATCH(C$1,'Tax_Share of Price'!$B$1:$AI$1,0)))</f>
        <v>2.2777859199904897E-6</v>
      </c>
      <c r="D4">
        <f>'Total Fuel Prices'!D81*(1-INDEX(Tax_share,MATCH('Total Fuel Prices'!$A$77,tax_fuel_labels,0),MATCH(D$1,'Tax_Share of Price'!$B$1:$AI$1,0)))</f>
        <v>2.2777859199904897E-6</v>
      </c>
      <c r="E4">
        <f>'Total Fuel Prices'!E81*(1-INDEX(Tax_share,MATCH('Total Fuel Prices'!$A$77,tax_fuel_labels,0),MATCH(E$1,'Tax_Share of Price'!$B$1:$AI$1,0)))</f>
        <v>2.2777859199904897E-6</v>
      </c>
      <c r="F4">
        <f>'Total Fuel Prices'!F81*(1-INDEX(Tax_share,MATCH('Total Fuel Prices'!$A$77,tax_fuel_labels,0),MATCH(F$1,'Tax_Share of Price'!$B$1:$AI$1,0)))</f>
        <v>2.2777859199904897E-6</v>
      </c>
      <c r="G4">
        <f>'Total Fuel Prices'!G81*(1-INDEX(Tax_share,MATCH('Total Fuel Prices'!$A$77,tax_fuel_labels,0),MATCH(G$1,'Tax_Share of Price'!$B$1:$AI$1,0)))</f>
        <v>2.2777859199904897E-6</v>
      </c>
      <c r="H4">
        <f>'Total Fuel Prices'!H81*(1-INDEX(Tax_share,MATCH('Total Fuel Prices'!$A$77,tax_fuel_labels,0),MATCH(H$1,'Tax_Share of Price'!$B$1:$AI$1,0)))</f>
        <v>2.2777859199904897E-6</v>
      </c>
      <c r="I4">
        <f>'Total Fuel Prices'!I81*(1-INDEX(Tax_share,MATCH('Total Fuel Prices'!$A$77,tax_fuel_labels,0),MATCH(I$1,'Tax_Share of Price'!$B$1:$AI$1,0)))</f>
        <v>2.2777859199904897E-6</v>
      </c>
      <c r="J4">
        <f>'Total Fuel Prices'!J81*(1-INDEX(Tax_share,MATCH('Total Fuel Prices'!$A$77,tax_fuel_labels,0),MATCH(J$1,'Tax_Share of Price'!$B$1:$AI$1,0)))</f>
        <v>2.2777859199904897E-6</v>
      </c>
      <c r="K4">
        <f>'Total Fuel Prices'!K81*(1-INDEX(Tax_share,MATCH('Total Fuel Prices'!$A$77,tax_fuel_labels,0),MATCH(K$1,'Tax_Share of Price'!$B$1:$AI$1,0)))</f>
        <v>2.2777859199904897E-6</v>
      </c>
      <c r="L4">
        <f>'Total Fuel Prices'!L81*(1-INDEX(Tax_share,MATCH('Total Fuel Prices'!$A$77,tax_fuel_labels,0),MATCH(L$1,'Tax_Share of Price'!$B$1:$AI$1,0)))</f>
        <v>2.2777859199904897E-6</v>
      </c>
      <c r="M4">
        <f>'Total Fuel Prices'!M81*(1-INDEX(Tax_share,MATCH('Total Fuel Prices'!$A$77,tax_fuel_labels,0),MATCH(M$1,'Tax_Share of Price'!$B$1:$AI$1,0)))</f>
        <v>2.2777859199904897E-6</v>
      </c>
      <c r="N4">
        <f>'Total Fuel Prices'!N81*(1-INDEX(Tax_share,MATCH('Total Fuel Prices'!$A$77,tax_fuel_labels,0),MATCH(N$1,'Tax_Share of Price'!$B$1:$AI$1,0)))</f>
        <v>2.2777859199904897E-6</v>
      </c>
      <c r="O4">
        <f>'Total Fuel Prices'!O81*(1-INDEX(Tax_share,MATCH('Total Fuel Prices'!$A$77,tax_fuel_labels,0),MATCH(O$1,'Tax_Share of Price'!$B$1:$AI$1,0)))</f>
        <v>2.2777859199904897E-6</v>
      </c>
      <c r="P4">
        <f>'Total Fuel Prices'!P81*(1-INDEX(Tax_share,MATCH('Total Fuel Prices'!$A$77,tax_fuel_labels,0),MATCH(P$1,'Tax_Share of Price'!$B$1:$AI$1,0)))</f>
        <v>2.2777859199904897E-6</v>
      </c>
      <c r="Q4">
        <f>'Total Fuel Prices'!Q81*(1-INDEX(Tax_share,MATCH('Total Fuel Prices'!$A$77,tax_fuel_labels,0),MATCH(Q$1,'Tax_Share of Price'!$B$1:$AI$1,0)))</f>
        <v>2.2777859199904897E-6</v>
      </c>
      <c r="R4">
        <f>'Total Fuel Prices'!R81*(1-INDEX(Tax_share,MATCH('Total Fuel Prices'!$A$77,tax_fuel_labels,0),MATCH(R$1,'Tax_Share of Price'!$B$1:$AI$1,0)))</f>
        <v>2.2777859199904897E-6</v>
      </c>
      <c r="S4">
        <f>'Total Fuel Prices'!S81*(1-INDEX(Tax_share,MATCH('Total Fuel Prices'!$A$77,tax_fuel_labels,0),MATCH(S$1,'Tax_Share of Price'!$B$1:$AI$1,0)))</f>
        <v>2.2777859199904897E-6</v>
      </c>
      <c r="T4">
        <f>'Total Fuel Prices'!T81*(1-INDEX(Tax_share,MATCH('Total Fuel Prices'!$A$77,tax_fuel_labels,0),MATCH(T$1,'Tax_Share of Price'!$B$1:$AI$1,0)))</f>
        <v>2.2777859199904897E-6</v>
      </c>
      <c r="U4">
        <f>'Total Fuel Prices'!U81*(1-INDEX(Tax_share,MATCH('Total Fuel Prices'!$A$77,tax_fuel_labels,0),MATCH(U$1,'Tax_Share of Price'!$B$1:$AI$1,0)))</f>
        <v>2.2777859199904897E-6</v>
      </c>
      <c r="V4">
        <f>'Total Fuel Prices'!V81*(1-INDEX(Tax_share,MATCH('Total Fuel Prices'!$A$77,tax_fuel_labels,0),MATCH(V$1,'Tax_Share of Price'!$B$1:$AI$1,0)))</f>
        <v>2.2777859199904897E-6</v>
      </c>
      <c r="W4">
        <f>'Total Fuel Prices'!W81*(1-INDEX(Tax_share,MATCH('Total Fuel Prices'!$A$77,tax_fuel_labels,0),MATCH(W$1,'Tax_Share of Price'!$B$1:$AI$1,0)))</f>
        <v>2.2777859199904897E-6</v>
      </c>
      <c r="X4">
        <f>'Total Fuel Prices'!X81*(1-INDEX(Tax_share,MATCH('Total Fuel Prices'!$A$77,tax_fuel_labels,0),MATCH(X$1,'Tax_Share of Price'!$B$1:$AI$1,0)))</f>
        <v>2.2777859199904897E-6</v>
      </c>
      <c r="Y4">
        <f>'Total Fuel Prices'!Y81*(1-INDEX(Tax_share,MATCH('Total Fuel Prices'!$A$77,tax_fuel_labels,0),MATCH(Y$1,'Tax_Share of Price'!$B$1:$AI$1,0)))</f>
        <v>2.2777859199904897E-6</v>
      </c>
      <c r="Z4">
        <f>'Total Fuel Prices'!Z81*(1-INDEX(Tax_share,MATCH('Total Fuel Prices'!$A$77,tax_fuel_labels,0),MATCH(Z$1,'Tax_Share of Price'!$B$1:$AI$1,0)))</f>
        <v>2.2777859199904897E-6</v>
      </c>
      <c r="AA4">
        <f>'Total Fuel Prices'!AA81*(1-INDEX(Tax_share,MATCH('Total Fuel Prices'!$A$77,tax_fuel_labels,0),MATCH(AA$1,'Tax_Share of Price'!$B$1:$AI$1,0)))</f>
        <v>2.2777859199904897E-6</v>
      </c>
      <c r="AB4">
        <f>'Total Fuel Prices'!AB81*(1-INDEX(Tax_share,MATCH('Total Fuel Prices'!$A$77,tax_fuel_labels,0),MATCH(AB$1,'Tax_Share of Price'!$B$1:$AI$1,0)))</f>
        <v>2.2777859199904897E-6</v>
      </c>
      <c r="AC4">
        <f>'Total Fuel Prices'!AC81*(1-INDEX(Tax_share,MATCH('Total Fuel Prices'!$A$77,tax_fuel_labels,0),MATCH(AC$1,'Tax_Share of Price'!$B$1:$AI$1,0)))</f>
        <v>2.2777859199904897E-6</v>
      </c>
      <c r="AD4">
        <f>'Total Fuel Prices'!AD81*(1-INDEX(Tax_share,MATCH('Total Fuel Prices'!$A$77,tax_fuel_labels,0),MATCH(AD$1,'Tax_Share of Price'!$B$1:$AI$1,0)))</f>
        <v>2.2777859199904897E-6</v>
      </c>
      <c r="AE4">
        <f>'Total Fuel Prices'!AE81*(1-INDEX(Tax_share,MATCH('Total Fuel Prices'!$A$77,tax_fuel_labels,0),MATCH(AE$1,'Tax_Share of Price'!$B$1:$AI$1,0)))</f>
        <v>2.2777859199904897E-6</v>
      </c>
      <c r="AF4">
        <f t="shared" si="1"/>
        <v>2.2777859199904897E-6</v>
      </c>
      <c r="AG4">
        <f t="shared" si="0"/>
        <v>2.2777859199904897E-6</v>
      </c>
      <c r="AH4">
        <f t="shared" si="0"/>
        <v>2.2777859199904897E-6</v>
      </c>
      <c r="AI4">
        <f t="shared" si="0"/>
        <v>2.2777859199904897E-6</v>
      </c>
      <c r="AJ4">
        <f t="shared" si="0"/>
        <v>2.2777859199904897E-6</v>
      </c>
      <c r="AK4">
        <f t="shared" si="0"/>
        <v>2.2777859199904897E-6</v>
      </c>
      <c r="AL4">
        <f t="shared" si="0"/>
        <v>2.2777859199904897E-6</v>
      </c>
      <c r="AM4">
        <f t="shared" si="0"/>
        <v>2.2777859199904897E-6</v>
      </c>
      <c r="AN4">
        <f t="shared" si="0"/>
        <v>2.2777859199904897E-6</v>
      </c>
      <c r="AO4">
        <f t="shared" si="0"/>
        <v>2.2777859199904897E-6</v>
      </c>
      <c r="AP4">
        <f t="shared" si="0"/>
        <v>2.2777859199904897E-6</v>
      </c>
      <c r="AQ4">
        <f t="shared" si="0"/>
        <v>2.2777859199904897E-6</v>
      </c>
      <c r="AR4">
        <f t="shared" si="0"/>
        <v>2.2777859199904897E-6</v>
      </c>
      <c r="AS4">
        <f t="shared" si="0"/>
        <v>2.2777859199904897E-6</v>
      </c>
      <c r="AT4">
        <f t="shared" si="0"/>
        <v>2.2777859199904897E-6</v>
      </c>
      <c r="AU4">
        <f t="shared" si="0"/>
        <v>2.2777859199904897E-6</v>
      </c>
      <c r="AV4">
        <f t="shared" si="0"/>
        <v>2.2777859199904897E-6</v>
      </c>
      <c r="AW4">
        <f t="shared" si="0"/>
        <v>2.2777859199904897E-6</v>
      </c>
      <c r="AX4">
        <f t="shared" si="0"/>
        <v>2.2777859199904897E-6</v>
      </c>
      <c r="AY4">
        <f t="shared" si="0"/>
        <v>2.2777859199904897E-6</v>
      </c>
      <c r="AZ4">
        <f t="shared" si="0"/>
        <v>2.2777859199904897E-6</v>
      </c>
      <c r="BA4">
        <f t="shared" si="0"/>
        <v>2.2777859199904897E-6</v>
      </c>
      <c r="BB4">
        <f t="shared" si="0"/>
        <v>2.2777859199904897E-6</v>
      </c>
      <c r="BC4">
        <f t="shared" si="0"/>
        <v>2.2777859199904897E-6</v>
      </c>
      <c r="BD4">
        <f t="shared" si="0"/>
        <v>2.2777859199904897E-6</v>
      </c>
      <c r="BE4">
        <f t="shared" si="0"/>
        <v>2.2777859199904897E-6</v>
      </c>
      <c r="BF4">
        <f t="shared" si="0"/>
        <v>2.2777859199904897E-6</v>
      </c>
      <c r="BG4">
        <f t="shared" si="0"/>
        <v>2.2777859199904897E-6</v>
      </c>
      <c r="BH4">
        <f t="shared" si="0"/>
        <v>2.2777859199904897E-6</v>
      </c>
      <c r="BI4">
        <f t="shared" si="0"/>
        <v>2.2777859199904897E-6</v>
      </c>
      <c r="BJ4">
        <f t="shared" si="0"/>
        <v>2.2777859199904897E-6</v>
      </c>
      <c r="BK4">
        <f t="shared" si="0"/>
        <v>2.2777859199904897E-6</v>
      </c>
      <c r="BL4">
        <f t="shared" si="0"/>
        <v>2.2777859199904897E-6</v>
      </c>
      <c r="BM4">
        <f t="shared" si="0"/>
        <v>2.2777859199904897E-6</v>
      </c>
      <c r="BN4">
        <f t="shared" si="0"/>
        <v>2.2777859199904897E-6</v>
      </c>
      <c r="BO4">
        <f t="shared" si="0"/>
        <v>2.2777859199904897E-6</v>
      </c>
      <c r="BP4">
        <f t="shared" si="0"/>
        <v>2.2777859199904897E-6</v>
      </c>
      <c r="BQ4">
        <f t="shared" si="0"/>
        <v>2.2777859199904897E-6</v>
      </c>
      <c r="BR4">
        <f t="shared" si="0"/>
        <v>2.2777859199904897E-6</v>
      </c>
      <c r="BS4">
        <f t="shared" si="0"/>
        <v>2.2777859199904897E-6</v>
      </c>
      <c r="BT4">
        <f t="shared" si="0"/>
        <v>2.2777859199904897E-6</v>
      </c>
      <c r="BU4">
        <f t="shared" si="0"/>
        <v>2.2777859199904897E-6</v>
      </c>
      <c r="BV4">
        <f t="shared" si="0"/>
        <v>2.2777859199904897E-6</v>
      </c>
      <c r="BW4">
        <f t="shared" si="0"/>
        <v>2.2777859199904897E-6</v>
      </c>
      <c r="BX4">
        <f t="shared" si="0"/>
        <v>2.2777859199904897E-6</v>
      </c>
      <c r="BY4">
        <f t="shared" si="0"/>
        <v>2.2777859199904897E-6</v>
      </c>
      <c r="BZ4">
        <f t="shared" si="0"/>
        <v>2.2777859199904897E-6</v>
      </c>
      <c r="CA4">
        <f t="shared" si="0"/>
        <v>2.2777859199904897E-6</v>
      </c>
      <c r="CB4">
        <f t="shared" si="0"/>
        <v>2.2777859199904897E-6</v>
      </c>
      <c r="CC4">
        <f t="shared" si="0"/>
        <v>2.2777859199904897E-6</v>
      </c>
    </row>
    <row r="5" spans="1:81">
      <c r="A5" s="1" t="s">
        <v>1424</v>
      </c>
      <c r="B5">
        <f>'Total Fuel Prices'!B82*(1-INDEX(Tax_share,MATCH('Total Fuel Prices'!$A$77,tax_fuel_labels,0),MATCH(B$1,'Tax_Share of Price'!$B$1:$AI$1,0)))</f>
        <v>2.2777859199904897E-6</v>
      </c>
      <c r="C5">
        <f>'Total Fuel Prices'!C82*(1-INDEX(Tax_share,MATCH('Total Fuel Prices'!$A$77,tax_fuel_labels,0),MATCH(C$1,'Tax_Share of Price'!$B$1:$AI$1,0)))</f>
        <v>2.2777859199904897E-6</v>
      </c>
      <c r="D5">
        <f>'Total Fuel Prices'!D82*(1-INDEX(Tax_share,MATCH('Total Fuel Prices'!$A$77,tax_fuel_labels,0),MATCH(D$1,'Tax_Share of Price'!$B$1:$AI$1,0)))</f>
        <v>2.2777859199904897E-6</v>
      </c>
      <c r="E5">
        <f>'Total Fuel Prices'!E82*(1-INDEX(Tax_share,MATCH('Total Fuel Prices'!$A$77,tax_fuel_labels,0),MATCH(E$1,'Tax_Share of Price'!$B$1:$AI$1,0)))</f>
        <v>2.2777859199904897E-6</v>
      </c>
      <c r="F5">
        <f>'Total Fuel Prices'!F82*(1-INDEX(Tax_share,MATCH('Total Fuel Prices'!$A$77,tax_fuel_labels,0),MATCH(F$1,'Tax_Share of Price'!$B$1:$AI$1,0)))</f>
        <v>2.2777859199904897E-6</v>
      </c>
      <c r="G5">
        <f>'Total Fuel Prices'!G82*(1-INDEX(Tax_share,MATCH('Total Fuel Prices'!$A$77,tax_fuel_labels,0),MATCH(G$1,'Tax_Share of Price'!$B$1:$AI$1,0)))</f>
        <v>2.2777859199904897E-6</v>
      </c>
      <c r="H5">
        <f>'Total Fuel Prices'!H82*(1-INDEX(Tax_share,MATCH('Total Fuel Prices'!$A$77,tax_fuel_labels,0),MATCH(H$1,'Tax_Share of Price'!$B$1:$AI$1,0)))</f>
        <v>2.2777859199904897E-6</v>
      </c>
      <c r="I5">
        <f>'Total Fuel Prices'!I82*(1-INDEX(Tax_share,MATCH('Total Fuel Prices'!$A$77,tax_fuel_labels,0),MATCH(I$1,'Tax_Share of Price'!$B$1:$AI$1,0)))</f>
        <v>2.2777859199904897E-6</v>
      </c>
      <c r="J5">
        <f>'Total Fuel Prices'!J82*(1-INDEX(Tax_share,MATCH('Total Fuel Prices'!$A$77,tax_fuel_labels,0),MATCH(J$1,'Tax_Share of Price'!$B$1:$AI$1,0)))</f>
        <v>2.2777859199904897E-6</v>
      </c>
      <c r="K5">
        <f>'Total Fuel Prices'!K82*(1-INDEX(Tax_share,MATCH('Total Fuel Prices'!$A$77,tax_fuel_labels,0),MATCH(K$1,'Tax_Share of Price'!$B$1:$AI$1,0)))</f>
        <v>2.2777859199904897E-6</v>
      </c>
      <c r="L5">
        <f>'Total Fuel Prices'!L82*(1-INDEX(Tax_share,MATCH('Total Fuel Prices'!$A$77,tax_fuel_labels,0),MATCH(L$1,'Tax_Share of Price'!$B$1:$AI$1,0)))</f>
        <v>2.2777859199904897E-6</v>
      </c>
      <c r="M5">
        <f>'Total Fuel Prices'!M82*(1-INDEX(Tax_share,MATCH('Total Fuel Prices'!$A$77,tax_fuel_labels,0),MATCH(M$1,'Tax_Share of Price'!$B$1:$AI$1,0)))</f>
        <v>2.2777859199904897E-6</v>
      </c>
      <c r="N5">
        <f>'Total Fuel Prices'!N82*(1-INDEX(Tax_share,MATCH('Total Fuel Prices'!$A$77,tax_fuel_labels,0),MATCH(N$1,'Tax_Share of Price'!$B$1:$AI$1,0)))</f>
        <v>2.2777859199904897E-6</v>
      </c>
      <c r="O5">
        <f>'Total Fuel Prices'!O82*(1-INDEX(Tax_share,MATCH('Total Fuel Prices'!$A$77,tax_fuel_labels,0),MATCH(O$1,'Tax_Share of Price'!$B$1:$AI$1,0)))</f>
        <v>2.2777859199904897E-6</v>
      </c>
      <c r="P5">
        <f>'Total Fuel Prices'!P82*(1-INDEX(Tax_share,MATCH('Total Fuel Prices'!$A$77,tax_fuel_labels,0),MATCH(P$1,'Tax_Share of Price'!$B$1:$AI$1,0)))</f>
        <v>2.2777859199904897E-6</v>
      </c>
      <c r="Q5">
        <f>'Total Fuel Prices'!Q82*(1-INDEX(Tax_share,MATCH('Total Fuel Prices'!$A$77,tax_fuel_labels,0),MATCH(Q$1,'Tax_Share of Price'!$B$1:$AI$1,0)))</f>
        <v>2.2777859199904897E-6</v>
      </c>
      <c r="R5">
        <f>'Total Fuel Prices'!R82*(1-INDEX(Tax_share,MATCH('Total Fuel Prices'!$A$77,tax_fuel_labels,0),MATCH(R$1,'Tax_Share of Price'!$B$1:$AI$1,0)))</f>
        <v>2.2777859199904897E-6</v>
      </c>
      <c r="S5">
        <f>'Total Fuel Prices'!S82*(1-INDEX(Tax_share,MATCH('Total Fuel Prices'!$A$77,tax_fuel_labels,0),MATCH(S$1,'Tax_Share of Price'!$B$1:$AI$1,0)))</f>
        <v>2.2777859199904897E-6</v>
      </c>
      <c r="T5">
        <f>'Total Fuel Prices'!T82*(1-INDEX(Tax_share,MATCH('Total Fuel Prices'!$A$77,tax_fuel_labels,0),MATCH(T$1,'Tax_Share of Price'!$B$1:$AI$1,0)))</f>
        <v>2.2777859199904897E-6</v>
      </c>
      <c r="U5">
        <f>'Total Fuel Prices'!U82*(1-INDEX(Tax_share,MATCH('Total Fuel Prices'!$A$77,tax_fuel_labels,0),MATCH(U$1,'Tax_Share of Price'!$B$1:$AI$1,0)))</f>
        <v>2.2777859199904897E-6</v>
      </c>
      <c r="V5">
        <f>'Total Fuel Prices'!V82*(1-INDEX(Tax_share,MATCH('Total Fuel Prices'!$A$77,tax_fuel_labels,0),MATCH(V$1,'Tax_Share of Price'!$B$1:$AI$1,0)))</f>
        <v>2.2777859199904897E-6</v>
      </c>
      <c r="W5">
        <f>'Total Fuel Prices'!W82*(1-INDEX(Tax_share,MATCH('Total Fuel Prices'!$A$77,tax_fuel_labels,0),MATCH(W$1,'Tax_Share of Price'!$B$1:$AI$1,0)))</f>
        <v>2.2777859199904897E-6</v>
      </c>
      <c r="X5">
        <f>'Total Fuel Prices'!X82*(1-INDEX(Tax_share,MATCH('Total Fuel Prices'!$A$77,tax_fuel_labels,0),MATCH(X$1,'Tax_Share of Price'!$B$1:$AI$1,0)))</f>
        <v>2.2777859199904897E-6</v>
      </c>
      <c r="Y5">
        <f>'Total Fuel Prices'!Y82*(1-INDEX(Tax_share,MATCH('Total Fuel Prices'!$A$77,tax_fuel_labels,0),MATCH(Y$1,'Tax_Share of Price'!$B$1:$AI$1,0)))</f>
        <v>2.2777859199904897E-6</v>
      </c>
      <c r="Z5">
        <f>'Total Fuel Prices'!Z82*(1-INDEX(Tax_share,MATCH('Total Fuel Prices'!$A$77,tax_fuel_labels,0),MATCH(Z$1,'Tax_Share of Price'!$B$1:$AI$1,0)))</f>
        <v>2.2777859199904897E-6</v>
      </c>
      <c r="AA5">
        <f>'Total Fuel Prices'!AA82*(1-INDEX(Tax_share,MATCH('Total Fuel Prices'!$A$77,tax_fuel_labels,0),MATCH(AA$1,'Tax_Share of Price'!$B$1:$AI$1,0)))</f>
        <v>2.2777859199904897E-6</v>
      </c>
      <c r="AB5">
        <f>'Total Fuel Prices'!AB82*(1-INDEX(Tax_share,MATCH('Total Fuel Prices'!$A$77,tax_fuel_labels,0),MATCH(AB$1,'Tax_Share of Price'!$B$1:$AI$1,0)))</f>
        <v>2.2777859199904897E-6</v>
      </c>
      <c r="AC5">
        <f>'Total Fuel Prices'!AC82*(1-INDEX(Tax_share,MATCH('Total Fuel Prices'!$A$77,tax_fuel_labels,0),MATCH(AC$1,'Tax_Share of Price'!$B$1:$AI$1,0)))</f>
        <v>2.2777859199904897E-6</v>
      </c>
      <c r="AD5">
        <f>'Total Fuel Prices'!AD82*(1-INDEX(Tax_share,MATCH('Total Fuel Prices'!$A$77,tax_fuel_labels,0),MATCH(AD$1,'Tax_Share of Price'!$B$1:$AI$1,0)))</f>
        <v>2.2777859199904897E-6</v>
      </c>
      <c r="AE5">
        <f>'Total Fuel Prices'!AE82*(1-INDEX(Tax_share,MATCH('Total Fuel Prices'!$A$77,tax_fuel_labels,0),MATCH(AE$1,'Tax_Share of Price'!$B$1:$AI$1,0)))</f>
        <v>2.2777859199904897E-6</v>
      </c>
      <c r="AF5">
        <f t="shared" si="1"/>
        <v>2.2777859199904897E-6</v>
      </c>
      <c r="AG5">
        <f t="shared" si="0"/>
        <v>2.2777859199904897E-6</v>
      </c>
      <c r="AH5">
        <f t="shared" si="0"/>
        <v>2.2777859199904897E-6</v>
      </c>
      <c r="AI5">
        <f t="shared" si="0"/>
        <v>2.2777859199904897E-6</v>
      </c>
      <c r="AJ5">
        <f t="shared" si="0"/>
        <v>2.2777859199904897E-6</v>
      </c>
      <c r="AK5">
        <f t="shared" si="0"/>
        <v>2.2777859199904897E-6</v>
      </c>
      <c r="AL5">
        <f t="shared" si="0"/>
        <v>2.2777859199904897E-6</v>
      </c>
      <c r="AM5">
        <f t="shared" si="0"/>
        <v>2.2777859199904897E-6</v>
      </c>
      <c r="AN5">
        <f t="shared" si="0"/>
        <v>2.2777859199904897E-6</v>
      </c>
      <c r="AO5">
        <f t="shared" si="0"/>
        <v>2.2777859199904897E-6</v>
      </c>
      <c r="AP5">
        <f t="shared" si="0"/>
        <v>2.2777859199904897E-6</v>
      </c>
      <c r="AQ5">
        <f t="shared" si="0"/>
        <v>2.2777859199904897E-6</v>
      </c>
      <c r="AR5">
        <f t="shared" si="0"/>
        <v>2.2777859199904897E-6</v>
      </c>
      <c r="AS5">
        <f t="shared" si="0"/>
        <v>2.2777859199904897E-6</v>
      </c>
      <c r="AT5">
        <f t="shared" si="0"/>
        <v>2.2777859199904897E-6</v>
      </c>
      <c r="AU5">
        <f t="shared" si="0"/>
        <v>2.2777859199904897E-6</v>
      </c>
      <c r="AV5">
        <f t="shared" si="0"/>
        <v>2.2777859199904897E-6</v>
      </c>
      <c r="AW5">
        <f t="shared" si="0"/>
        <v>2.2777859199904897E-6</v>
      </c>
      <c r="AX5">
        <f t="shared" si="0"/>
        <v>2.2777859199904897E-6</v>
      </c>
      <c r="AY5">
        <f t="shared" si="0"/>
        <v>2.2777859199904897E-6</v>
      </c>
      <c r="AZ5">
        <f t="shared" si="0"/>
        <v>2.2777859199904897E-6</v>
      </c>
      <c r="BA5">
        <f t="shared" si="0"/>
        <v>2.2777859199904897E-6</v>
      </c>
      <c r="BB5">
        <f t="shared" si="0"/>
        <v>2.2777859199904897E-6</v>
      </c>
      <c r="BC5">
        <f t="shared" si="0"/>
        <v>2.2777859199904897E-6</v>
      </c>
      <c r="BD5">
        <f t="shared" si="0"/>
        <v>2.2777859199904897E-6</v>
      </c>
      <c r="BE5">
        <f t="shared" si="0"/>
        <v>2.2777859199904897E-6</v>
      </c>
      <c r="BF5">
        <f t="shared" si="0"/>
        <v>2.2777859199904897E-6</v>
      </c>
      <c r="BG5">
        <f t="shared" si="0"/>
        <v>2.2777859199904897E-6</v>
      </c>
      <c r="BH5">
        <f t="shared" si="0"/>
        <v>2.2777859199904897E-6</v>
      </c>
      <c r="BI5">
        <f t="shared" si="0"/>
        <v>2.2777859199904897E-6</v>
      </c>
      <c r="BJ5">
        <f t="shared" si="0"/>
        <v>2.2777859199904897E-6</v>
      </c>
      <c r="BK5">
        <f t="shared" si="0"/>
        <v>2.2777859199904897E-6</v>
      </c>
      <c r="BL5">
        <f t="shared" si="0"/>
        <v>2.2777859199904897E-6</v>
      </c>
      <c r="BM5">
        <f t="shared" si="0"/>
        <v>2.2777859199904897E-6</v>
      </c>
      <c r="BN5">
        <f t="shared" si="0"/>
        <v>2.2777859199904897E-6</v>
      </c>
      <c r="BO5">
        <f t="shared" si="0"/>
        <v>2.2777859199904897E-6</v>
      </c>
      <c r="BP5">
        <f t="shared" si="0"/>
        <v>2.2777859199904897E-6</v>
      </c>
      <c r="BQ5">
        <f t="shared" si="0"/>
        <v>2.2777859199904897E-6</v>
      </c>
      <c r="BR5">
        <f t="shared" si="0"/>
        <v>2.2777859199904897E-6</v>
      </c>
      <c r="BS5">
        <f t="shared" si="0"/>
        <v>2.2777859199904897E-6</v>
      </c>
      <c r="BT5">
        <f t="shared" si="0"/>
        <v>2.2777859199904897E-6</v>
      </c>
      <c r="BU5">
        <f t="shared" si="0"/>
        <v>2.2777859199904897E-6</v>
      </c>
      <c r="BV5">
        <f t="shared" si="0"/>
        <v>2.2777859199904897E-6</v>
      </c>
      <c r="BW5">
        <f t="shared" si="0"/>
        <v>2.2777859199904897E-6</v>
      </c>
      <c r="BX5">
        <f t="shared" si="0"/>
        <v>2.2777859199904897E-6</v>
      </c>
      <c r="BY5">
        <f t="shared" si="0"/>
        <v>2.2777859199904897E-6</v>
      </c>
      <c r="BZ5">
        <f t="shared" si="0"/>
        <v>2.2777859199904897E-6</v>
      </c>
      <c r="CA5">
        <f t="shared" si="0"/>
        <v>2.2777859199904897E-6</v>
      </c>
      <c r="CB5">
        <f t="shared" si="0"/>
        <v>2.2777859199904897E-6</v>
      </c>
      <c r="CC5">
        <f t="shared" si="0"/>
        <v>2.2777859199904897E-6</v>
      </c>
    </row>
    <row r="6" spans="1:81">
      <c r="A6" s="1" t="s">
        <v>1425</v>
      </c>
      <c r="B6">
        <f>'Total Fuel Prices'!B83*(1-INDEX(Tax_share,MATCH('Total Fuel Prices'!$A$77,tax_fuel_labels,0),MATCH(B$1,'Tax_Share of Price'!$B$1:$AI$1,0)))</f>
        <v>2.2777859199904897E-6</v>
      </c>
      <c r="C6">
        <f>'Total Fuel Prices'!C83*(1-INDEX(Tax_share,MATCH('Total Fuel Prices'!$A$77,tax_fuel_labels,0),MATCH(C$1,'Tax_Share of Price'!$B$1:$AI$1,0)))</f>
        <v>2.2777859199904897E-6</v>
      </c>
      <c r="D6">
        <f>'Total Fuel Prices'!D83*(1-INDEX(Tax_share,MATCH('Total Fuel Prices'!$A$77,tax_fuel_labels,0),MATCH(D$1,'Tax_Share of Price'!$B$1:$AI$1,0)))</f>
        <v>2.2777859199904897E-6</v>
      </c>
      <c r="E6">
        <f>'Total Fuel Prices'!E83*(1-INDEX(Tax_share,MATCH('Total Fuel Prices'!$A$77,tax_fuel_labels,0),MATCH(E$1,'Tax_Share of Price'!$B$1:$AI$1,0)))</f>
        <v>2.2777859199904897E-6</v>
      </c>
      <c r="F6">
        <f>'Total Fuel Prices'!F83*(1-INDEX(Tax_share,MATCH('Total Fuel Prices'!$A$77,tax_fuel_labels,0),MATCH(F$1,'Tax_Share of Price'!$B$1:$AI$1,0)))</f>
        <v>2.2777859199904897E-6</v>
      </c>
      <c r="G6">
        <f>'Total Fuel Prices'!G83*(1-INDEX(Tax_share,MATCH('Total Fuel Prices'!$A$77,tax_fuel_labels,0),MATCH(G$1,'Tax_Share of Price'!$B$1:$AI$1,0)))</f>
        <v>2.2777859199904897E-6</v>
      </c>
      <c r="H6">
        <f>'Total Fuel Prices'!H83*(1-INDEX(Tax_share,MATCH('Total Fuel Prices'!$A$77,tax_fuel_labels,0),MATCH(H$1,'Tax_Share of Price'!$B$1:$AI$1,0)))</f>
        <v>2.2777859199904897E-6</v>
      </c>
      <c r="I6">
        <f>'Total Fuel Prices'!I83*(1-INDEX(Tax_share,MATCH('Total Fuel Prices'!$A$77,tax_fuel_labels,0),MATCH(I$1,'Tax_Share of Price'!$B$1:$AI$1,0)))</f>
        <v>2.2777859199904897E-6</v>
      </c>
      <c r="J6">
        <f>'Total Fuel Prices'!J83*(1-INDEX(Tax_share,MATCH('Total Fuel Prices'!$A$77,tax_fuel_labels,0),MATCH(J$1,'Tax_Share of Price'!$B$1:$AI$1,0)))</f>
        <v>2.2777859199904897E-6</v>
      </c>
      <c r="K6">
        <f>'Total Fuel Prices'!K83*(1-INDEX(Tax_share,MATCH('Total Fuel Prices'!$A$77,tax_fuel_labels,0),MATCH(K$1,'Tax_Share of Price'!$B$1:$AI$1,0)))</f>
        <v>2.2777859199904897E-6</v>
      </c>
      <c r="L6">
        <f>'Total Fuel Prices'!L83*(1-INDEX(Tax_share,MATCH('Total Fuel Prices'!$A$77,tax_fuel_labels,0),MATCH(L$1,'Tax_Share of Price'!$B$1:$AI$1,0)))</f>
        <v>2.2777859199904897E-6</v>
      </c>
      <c r="M6">
        <f>'Total Fuel Prices'!M83*(1-INDEX(Tax_share,MATCH('Total Fuel Prices'!$A$77,tax_fuel_labels,0),MATCH(M$1,'Tax_Share of Price'!$B$1:$AI$1,0)))</f>
        <v>2.2777859199904897E-6</v>
      </c>
      <c r="N6">
        <f>'Total Fuel Prices'!N83*(1-INDEX(Tax_share,MATCH('Total Fuel Prices'!$A$77,tax_fuel_labels,0),MATCH(N$1,'Tax_Share of Price'!$B$1:$AI$1,0)))</f>
        <v>2.2777859199904897E-6</v>
      </c>
      <c r="O6">
        <f>'Total Fuel Prices'!O83*(1-INDEX(Tax_share,MATCH('Total Fuel Prices'!$A$77,tax_fuel_labels,0),MATCH(O$1,'Tax_Share of Price'!$B$1:$AI$1,0)))</f>
        <v>2.2777859199904897E-6</v>
      </c>
      <c r="P6">
        <f>'Total Fuel Prices'!P83*(1-INDEX(Tax_share,MATCH('Total Fuel Prices'!$A$77,tax_fuel_labels,0),MATCH(P$1,'Tax_Share of Price'!$B$1:$AI$1,0)))</f>
        <v>2.2777859199904897E-6</v>
      </c>
      <c r="Q6">
        <f>'Total Fuel Prices'!Q83*(1-INDEX(Tax_share,MATCH('Total Fuel Prices'!$A$77,tax_fuel_labels,0),MATCH(Q$1,'Tax_Share of Price'!$B$1:$AI$1,0)))</f>
        <v>2.2777859199904897E-6</v>
      </c>
      <c r="R6">
        <f>'Total Fuel Prices'!R83*(1-INDEX(Tax_share,MATCH('Total Fuel Prices'!$A$77,tax_fuel_labels,0),MATCH(R$1,'Tax_Share of Price'!$B$1:$AI$1,0)))</f>
        <v>2.2777859199904897E-6</v>
      </c>
      <c r="S6">
        <f>'Total Fuel Prices'!S83*(1-INDEX(Tax_share,MATCH('Total Fuel Prices'!$A$77,tax_fuel_labels,0),MATCH(S$1,'Tax_Share of Price'!$B$1:$AI$1,0)))</f>
        <v>2.2777859199904897E-6</v>
      </c>
      <c r="T6">
        <f>'Total Fuel Prices'!T83*(1-INDEX(Tax_share,MATCH('Total Fuel Prices'!$A$77,tax_fuel_labels,0),MATCH(T$1,'Tax_Share of Price'!$B$1:$AI$1,0)))</f>
        <v>2.2777859199904897E-6</v>
      </c>
      <c r="U6">
        <f>'Total Fuel Prices'!U83*(1-INDEX(Tax_share,MATCH('Total Fuel Prices'!$A$77,tax_fuel_labels,0),MATCH(U$1,'Tax_Share of Price'!$B$1:$AI$1,0)))</f>
        <v>2.2777859199904897E-6</v>
      </c>
      <c r="V6">
        <f>'Total Fuel Prices'!V83*(1-INDEX(Tax_share,MATCH('Total Fuel Prices'!$A$77,tax_fuel_labels,0),MATCH(V$1,'Tax_Share of Price'!$B$1:$AI$1,0)))</f>
        <v>2.2777859199904897E-6</v>
      </c>
      <c r="W6">
        <f>'Total Fuel Prices'!W83*(1-INDEX(Tax_share,MATCH('Total Fuel Prices'!$A$77,tax_fuel_labels,0),MATCH(W$1,'Tax_Share of Price'!$B$1:$AI$1,0)))</f>
        <v>2.2777859199904897E-6</v>
      </c>
      <c r="X6">
        <f>'Total Fuel Prices'!X83*(1-INDEX(Tax_share,MATCH('Total Fuel Prices'!$A$77,tax_fuel_labels,0),MATCH(X$1,'Tax_Share of Price'!$B$1:$AI$1,0)))</f>
        <v>2.2777859199904897E-6</v>
      </c>
      <c r="Y6">
        <f>'Total Fuel Prices'!Y83*(1-INDEX(Tax_share,MATCH('Total Fuel Prices'!$A$77,tax_fuel_labels,0),MATCH(Y$1,'Tax_Share of Price'!$B$1:$AI$1,0)))</f>
        <v>2.2777859199904897E-6</v>
      </c>
      <c r="Z6">
        <f>'Total Fuel Prices'!Z83*(1-INDEX(Tax_share,MATCH('Total Fuel Prices'!$A$77,tax_fuel_labels,0),MATCH(Z$1,'Tax_Share of Price'!$B$1:$AI$1,0)))</f>
        <v>2.2777859199904897E-6</v>
      </c>
      <c r="AA6">
        <f>'Total Fuel Prices'!AA83*(1-INDEX(Tax_share,MATCH('Total Fuel Prices'!$A$77,tax_fuel_labels,0),MATCH(AA$1,'Tax_Share of Price'!$B$1:$AI$1,0)))</f>
        <v>2.2777859199904897E-6</v>
      </c>
      <c r="AB6">
        <f>'Total Fuel Prices'!AB83*(1-INDEX(Tax_share,MATCH('Total Fuel Prices'!$A$77,tax_fuel_labels,0),MATCH(AB$1,'Tax_Share of Price'!$B$1:$AI$1,0)))</f>
        <v>2.2777859199904897E-6</v>
      </c>
      <c r="AC6">
        <f>'Total Fuel Prices'!AC83*(1-INDEX(Tax_share,MATCH('Total Fuel Prices'!$A$77,tax_fuel_labels,0),MATCH(AC$1,'Tax_Share of Price'!$B$1:$AI$1,0)))</f>
        <v>2.2777859199904897E-6</v>
      </c>
      <c r="AD6">
        <f>'Total Fuel Prices'!AD83*(1-INDEX(Tax_share,MATCH('Total Fuel Prices'!$A$77,tax_fuel_labels,0),MATCH(AD$1,'Tax_Share of Price'!$B$1:$AI$1,0)))</f>
        <v>2.2777859199904897E-6</v>
      </c>
      <c r="AE6">
        <f>'Total Fuel Prices'!AE83*(1-INDEX(Tax_share,MATCH('Total Fuel Prices'!$A$77,tax_fuel_labels,0),MATCH(AE$1,'Tax_Share of Price'!$B$1:$AI$1,0)))</f>
        <v>2.2777859199904897E-6</v>
      </c>
      <c r="AF6">
        <f t="shared" si="1"/>
        <v>2.2777859199904897E-6</v>
      </c>
      <c r="AG6">
        <f t="shared" si="0"/>
        <v>2.2777859199904897E-6</v>
      </c>
      <c r="AH6">
        <f t="shared" si="0"/>
        <v>2.2777859199904897E-6</v>
      </c>
      <c r="AI6">
        <f t="shared" si="0"/>
        <v>2.2777859199904897E-6</v>
      </c>
      <c r="AJ6">
        <f t="shared" si="0"/>
        <v>2.2777859199904897E-6</v>
      </c>
      <c r="AK6">
        <f t="shared" si="0"/>
        <v>2.2777859199904897E-6</v>
      </c>
      <c r="AL6">
        <f t="shared" si="0"/>
        <v>2.2777859199904897E-6</v>
      </c>
      <c r="AM6">
        <f t="shared" si="0"/>
        <v>2.2777859199904897E-6</v>
      </c>
      <c r="AN6">
        <f t="shared" si="0"/>
        <v>2.2777859199904897E-6</v>
      </c>
      <c r="AO6">
        <f t="shared" si="0"/>
        <v>2.2777859199904897E-6</v>
      </c>
      <c r="AP6">
        <f t="shared" si="0"/>
        <v>2.2777859199904897E-6</v>
      </c>
      <c r="AQ6">
        <f t="shared" si="0"/>
        <v>2.2777859199904897E-6</v>
      </c>
      <c r="AR6">
        <f t="shared" si="0"/>
        <v>2.2777859199904897E-6</v>
      </c>
      <c r="AS6">
        <f t="shared" si="0"/>
        <v>2.2777859199904897E-6</v>
      </c>
      <c r="AT6">
        <f t="shared" si="0"/>
        <v>2.2777859199904897E-6</v>
      </c>
      <c r="AU6">
        <f t="shared" si="0"/>
        <v>2.2777859199904897E-6</v>
      </c>
      <c r="AV6">
        <f t="shared" si="0"/>
        <v>2.2777859199904897E-6</v>
      </c>
      <c r="AW6">
        <f t="shared" si="0"/>
        <v>2.2777859199904897E-6</v>
      </c>
      <c r="AX6">
        <f t="shared" si="0"/>
        <v>2.2777859199904897E-6</v>
      </c>
      <c r="AY6">
        <f t="shared" si="0"/>
        <v>2.2777859199904897E-6</v>
      </c>
      <c r="AZ6">
        <f t="shared" si="0"/>
        <v>2.2777859199904897E-6</v>
      </c>
      <c r="BA6">
        <f t="shared" si="0"/>
        <v>2.2777859199904897E-6</v>
      </c>
      <c r="BB6">
        <f t="shared" si="0"/>
        <v>2.2777859199904897E-6</v>
      </c>
      <c r="BC6">
        <f t="shared" si="0"/>
        <v>2.2777859199904897E-6</v>
      </c>
      <c r="BD6">
        <f t="shared" si="0"/>
        <v>2.2777859199904897E-6</v>
      </c>
      <c r="BE6">
        <f t="shared" si="0"/>
        <v>2.2777859199904897E-6</v>
      </c>
      <c r="BF6">
        <f t="shared" si="0"/>
        <v>2.2777859199904897E-6</v>
      </c>
      <c r="BG6">
        <f t="shared" si="0"/>
        <v>2.2777859199904897E-6</v>
      </c>
      <c r="BH6">
        <f t="shared" si="0"/>
        <v>2.2777859199904897E-6</v>
      </c>
      <c r="BI6">
        <f t="shared" si="0"/>
        <v>2.2777859199904897E-6</v>
      </c>
      <c r="BJ6">
        <f t="shared" si="0"/>
        <v>2.2777859199904897E-6</v>
      </c>
      <c r="BK6">
        <f t="shared" si="0"/>
        <v>2.2777859199904897E-6</v>
      </c>
      <c r="BL6">
        <f t="shared" si="0"/>
        <v>2.2777859199904897E-6</v>
      </c>
      <c r="BM6">
        <f t="shared" si="0"/>
        <v>2.2777859199904897E-6</v>
      </c>
      <c r="BN6">
        <f t="shared" si="0"/>
        <v>2.2777859199904897E-6</v>
      </c>
      <c r="BO6">
        <f t="shared" si="0"/>
        <v>2.2777859199904897E-6</v>
      </c>
      <c r="BP6">
        <f t="shared" si="0"/>
        <v>2.2777859199904897E-6</v>
      </c>
      <c r="BQ6">
        <f t="shared" si="0"/>
        <v>2.2777859199904897E-6</v>
      </c>
      <c r="BR6">
        <f t="shared" si="0"/>
        <v>2.2777859199904897E-6</v>
      </c>
      <c r="BS6">
        <f t="shared" si="0"/>
        <v>2.2777859199904897E-6</v>
      </c>
      <c r="BT6">
        <f t="shared" si="0"/>
        <v>2.2777859199904897E-6</v>
      </c>
      <c r="BU6">
        <f t="shared" si="0"/>
        <v>2.2777859199904897E-6</v>
      </c>
      <c r="BV6">
        <f t="shared" si="0"/>
        <v>2.2777859199904897E-6</v>
      </c>
      <c r="BW6">
        <f t="shared" si="0"/>
        <v>2.2777859199904897E-6</v>
      </c>
      <c r="BX6">
        <f t="shared" si="0"/>
        <v>2.2777859199904897E-6</v>
      </c>
      <c r="BY6">
        <f t="shared" si="0"/>
        <v>2.2777859199904897E-6</v>
      </c>
      <c r="BZ6">
        <f t="shared" si="0"/>
        <v>2.2777859199904897E-6</v>
      </c>
      <c r="CA6">
        <f t="shared" si="0"/>
        <v>2.2777859199904897E-6</v>
      </c>
      <c r="CB6">
        <f t="shared" si="0"/>
        <v>2.2777859199904897E-6</v>
      </c>
      <c r="CC6">
        <f t="shared" si="0"/>
        <v>2.2777859199904897E-6</v>
      </c>
    </row>
    <row r="7" spans="1:81">
      <c r="A7" s="1" t="s">
        <v>1426</v>
      </c>
      <c r="B7">
        <f>B6</f>
        <v>2.2777859199904897E-6</v>
      </c>
      <c r="C7">
        <f t="shared" ref="C7:AE7" si="2">C6</f>
        <v>2.2777859199904897E-6</v>
      </c>
      <c r="D7">
        <f t="shared" si="2"/>
        <v>2.2777859199904897E-6</v>
      </c>
      <c r="E7">
        <f t="shared" si="2"/>
        <v>2.2777859199904897E-6</v>
      </c>
      <c r="F7">
        <f t="shared" si="2"/>
        <v>2.2777859199904897E-6</v>
      </c>
      <c r="G7">
        <f t="shared" si="2"/>
        <v>2.2777859199904897E-6</v>
      </c>
      <c r="H7">
        <f t="shared" si="2"/>
        <v>2.2777859199904897E-6</v>
      </c>
      <c r="I7">
        <f t="shared" si="2"/>
        <v>2.2777859199904897E-6</v>
      </c>
      <c r="J7">
        <f t="shared" si="2"/>
        <v>2.2777859199904897E-6</v>
      </c>
      <c r="K7">
        <f t="shared" si="2"/>
        <v>2.2777859199904897E-6</v>
      </c>
      <c r="L7">
        <f t="shared" si="2"/>
        <v>2.2777859199904897E-6</v>
      </c>
      <c r="M7">
        <f t="shared" si="2"/>
        <v>2.2777859199904897E-6</v>
      </c>
      <c r="N7">
        <f t="shared" si="2"/>
        <v>2.2777859199904897E-6</v>
      </c>
      <c r="O7">
        <f t="shared" si="2"/>
        <v>2.2777859199904897E-6</v>
      </c>
      <c r="P7">
        <f t="shared" si="2"/>
        <v>2.2777859199904897E-6</v>
      </c>
      <c r="Q7">
        <f t="shared" si="2"/>
        <v>2.2777859199904897E-6</v>
      </c>
      <c r="R7">
        <f t="shared" si="2"/>
        <v>2.2777859199904897E-6</v>
      </c>
      <c r="S7">
        <f t="shared" si="2"/>
        <v>2.2777859199904897E-6</v>
      </c>
      <c r="T7">
        <f t="shared" si="2"/>
        <v>2.2777859199904897E-6</v>
      </c>
      <c r="U7">
        <f t="shared" si="2"/>
        <v>2.2777859199904897E-6</v>
      </c>
      <c r="V7">
        <f t="shared" si="2"/>
        <v>2.2777859199904897E-6</v>
      </c>
      <c r="W7">
        <f t="shared" si="2"/>
        <v>2.2777859199904897E-6</v>
      </c>
      <c r="X7">
        <f t="shared" si="2"/>
        <v>2.2777859199904897E-6</v>
      </c>
      <c r="Y7">
        <f t="shared" si="2"/>
        <v>2.2777859199904897E-6</v>
      </c>
      <c r="Z7">
        <f t="shared" si="2"/>
        <v>2.2777859199904897E-6</v>
      </c>
      <c r="AA7">
        <f t="shared" si="2"/>
        <v>2.2777859199904897E-6</v>
      </c>
      <c r="AB7">
        <f t="shared" si="2"/>
        <v>2.2777859199904897E-6</v>
      </c>
      <c r="AC7">
        <f t="shared" si="2"/>
        <v>2.2777859199904897E-6</v>
      </c>
      <c r="AD7">
        <f t="shared" si="2"/>
        <v>2.2777859199904897E-6</v>
      </c>
      <c r="AE7">
        <f t="shared" si="2"/>
        <v>2.2777859199904897E-6</v>
      </c>
      <c r="AF7">
        <f t="shared" si="1"/>
        <v>2.2777859199904897E-6</v>
      </c>
      <c r="AG7">
        <f t="shared" si="0"/>
        <v>2.2777859199904897E-6</v>
      </c>
      <c r="AH7">
        <f t="shared" si="0"/>
        <v>2.2777859199904897E-6</v>
      </c>
      <c r="AI7">
        <f t="shared" si="0"/>
        <v>2.2777859199904897E-6</v>
      </c>
      <c r="AJ7">
        <f t="shared" si="0"/>
        <v>2.2777859199904897E-6</v>
      </c>
      <c r="AK7">
        <f t="shared" si="0"/>
        <v>2.2777859199904897E-6</v>
      </c>
      <c r="AL7">
        <f t="shared" si="0"/>
        <v>2.2777859199904897E-6</v>
      </c>
      <c r="AM7">
        <f t="shared" si="0"/>
        <v>2.2777859199904897E-6</v>
      </c>
      <c r="AN7">
        <f t="shared" si="0"/>
        <v>2.2777859199904897E-6</v>
      </c>
      <c r="AO7">
        <f t="shared" si="0"/>
        <v>2.2777859199904897E-6</v>
      </c>
      <c r="AP7">
        <f t="shared" si="0"/>
        <v>2.2777859199904897E-6</v>
      </c>
      <c r="AQ7">
        <f t="shared" si="0"/>
        <v>2.2777859199904897E-6</v>
      </c>
      <c r="AR7">
        <f t="shared" si="0"/>
        <v>2.2777859199904897E-6</v>
      </c>
      <c r="AS7">
        <f t="shared" si="0"/>
        <v>2.2777859199904897E-6</v>
      </c>
      <c r="AT7">
        <f t="shared" si="0"/>
        <v>2.2777859199904897E-6</v>
      </c>
      <c r="AU7">
        <f t="shared" si="0"/>
        <v>2.2777859199904897E-6</v>
      </c>
      <c r="AV7">
        <f t="shared" si="0"/>
        <v>2.2777859199904897E-6</v>
      </c>
      <c r="AW7">
        <f t="shared" si="0"/>
        <v>2.2777859199904897E-6</v>
      </c>
      <c r="AX7">
        <f t="shared" si="0"/>
        <v>2.2777859199904897E-6</v>
      </c>
      <c r="AY7">
        <f t="shared" si="0"/>
        <v>2.2777859199904897E-6</v>
      </c>
      <c r="AZ7">
        <f t="shared" si="0"/>
        <v>2.2777859199904897E-6</v>
      </c>
      <c r="BA7">
        <f t="shared" si="0"/>
        <v>2.2777859199904897E-6</v>
      </c>
      <c r="BB7">
        <f t="shared" si="0"/>
        <v>2.2777859199904897E-6</v>
      </c>
      <c r="BC7">
        <f t="shared" si="0"/>
        <v>2.2777859199904897E-6</v>
      </c>
      <c r="BD7">
        <f t="shared" si="0"/>
        <v>2.2777859199904897E-6</v>
      </c>
      <c r="BE7">
        <f t="shared" si="0"/>
        <v>2.2777859199904897E-6</v>
      </c>
      <c r="BF7">
        <f t="shared" ref="AG7:CC9" si="3">$AE7</f>
        <v>2.2777859199904897E-6</v>
      </c>
      <c r="BG7">
        <f t="shared" si="3"/>
        <v>2.2777859199904897E-6</v>
      </c>
      <c r="BH7">
        <f t="shared" si="3"/>
        <v>2.2777859199904897E-6</v>
      </c>
      <c r="BI7">
        <f t="shared" si="3"/>
        <v>2.2777859199904897E-6</v>
      </c>
      <c r="BJ7">
        <f t="shared" si="3"/>
        <v>2.2777859199904897E-6</v>
      </c>
      <c r="BK7">
        <f t="shared" si="3"/>
        <v>2.2777859199904897E-6</v>
      </c>
      <c r="BL7">
        <f t="shared" si="3"/>
        <v>2.2777859199904897E-6</v>
      </c>
      <c r="BM7">
        <f t="shared" si="3"/>
        <v>2.2777859199904897E-6</v>
      </c>
      <c r="BN7">
        <f t="shared" si="3"/>
        <v>2.2777859199904897E-6</v>
      </c>
      <c r="BO7">
        <f t="shared" si="3"/>
        <v>2.2777859199904897E-6</v>
      </c>
      <c r="BP7">
        <f t="shared" si="3"/>
        <v>2.2777859199904897E-6</v>
      </c>
      <c r="BQ7">
        <f t="shared" si="3"/>
        <v>2.2777859199904897E-6</v>
      </c>
      <c r="BR7">
        <f t="shared" si="3"/>
        <v>2.2777859199904897E-6</v>
      </c>
      <c r="BS7">
        <f t="shared" si="3"/>
        <v>2.2777859199904897E-6</v>
      </c>
      <c r="BT7">
        <f t="shared" si="3"/>
        <v>2.2777859199904897E-6</v>
      </c>
      <c r="BU7">
        <f t="shared" si="3"/>
        <v>2.2777859199904897E-6</v>
      </c>
      <c r="BV7">
        <f t="shared" si="3"/>
        <v>2.2777859199904897E-6</v>
      </c>
      <c r="BW7">
        <f t="shared" si="3"/>
        <v>2.2777859199904897E-6</v>
      </c>
      <c r="BX7">
        <f t="shared" si="3"/>
        <v>2.2777859199904897E-6</v>
      </c>
      <c r="BY7">
        <f t="shared" si="3"/>
        <v>2.2777859199904897E-6</v>
      </c>
      <c r="BZ7">
        <f t="shared" si="3"/>
        <v>2.2777859199904897E-6</v>
      </c>
      <c r="CA7">
        <f t="shared" si="3"/>
        <v>2.2777859199904897E-6</v>
      </c>
      <c r="CB7">
        <f t="shared" si="3"/>
        <v>2.2777859199904897E-6</v>
      </c>
      <c r="CC7">
        <f t="shared" si="3"/>
        <v>2.2777859199904897E-6</v>
      </c>
    </row>
    <row r="8" spans="1:81">
      <c r="A8" s="1" t="s">
        <v>1427</v>
      </c>
      <c r="B8">
        <f>'Total Fuel Prices'!B85*(1-INDEX(Tax_share,MATCH('Total Fuel Prices'!$A$77,tax_fuel_labels,0),MATCH(B$1,'Tax_Share of Price'!$B$1:$AI$1,0)))</f>
        <v>0</v>
      </c>
      <c r="C8">
        <f>'Total Fuel Prices'!C85*(1-INDEX(Tax_share,MATCH('Total Fuel Prices'!$A$77,tax_fuel_labels,0),MATCH(C$1,'Tax_Share of Price'!$B$1:$AI$1,0)))</f>
        <v>0</v>
      </c>
      <c r="D8">
        <f>'Total Fuel Prices'!D85*(1-INDEX(Tax_share,MATCH('Total Fuel Prices'!$A$77,tax_fuel_labels,0),MATCH(D$1,'Tax_Share of Price'!$B$1:$AI$1,0)))</f>
        <v>0</v>
      </c>
      <c r="E8">
        <f>'Total Fuel Prices'!E85*(1-INDEX(Tax_share,MATCH('Total Fuel Prices'!$A$77,tax_fuel_labels,0),MATCH(E$1,'Tax_Share of Price'!$B$1:$AI$1,0)))</f>
        <v>0</v>
      </c>
      <c r="F8">
        <f>'Total Fuel Prices'!F85*(1-INDEX(Tax_share,MATCH('Total Fuel Prices'!$A$77,tax_fuel_labels,0),MATCH(F$1,'Tax_Share of Price'!$B$1:$AI$1,0)))</f>
        <v>0</v>
      </c>
      <c r="G8">
        <f>'Total Fuel Prices'!G85*(1-INDEX(Tax_share,MATCH('Total Fuel Prices'!$A$77,tax_fuel_labels,0),MATCH(G$1,'Tax_Share of Price'!$B$1:$AI$1,0)))</f>
        <v>0</v>
      </c>
      <c r="H8">
        <f>'Total Fuel Prices'!H85*(1-INDEX(Tax_share,MATCH('Total Fuel Prices'!$A$77,tax_fuel_labels,0),MATCH(H$1,'Tax_Share of Price'!$B$1:$AI$1,0)))</f>
        <v>0</v>
      </c>
      <c r="I8">
        <f>'Total Fuel Prices'!I85*(1-INDEX(Tax_share,MATCH('Total Fuel Prices'!$A$77,tax_fuel_labels,0),MATCH(I$1,'Tax_Share of Price'!$B$1:$AI$1,0)))</f>
        <v>0</v>
      </c>
      <c r="J8">
        <f>'Total Fuel Prices'!J85*(1-INDEX(Tax_share,MATCH('Total Fuel Prices'!$A$77,tax_fuel_labels,0),MATCH(J$1,'Tax_Share of Price'!$B$1:$AI$1,0)))</f>
        <v>0</v>
      </c>
      <c r="K8">
        <f>'Total Fuel Prices'!K85*(1-INDEX(Tax_share,MATCH('Total Fuel Prices'!$A$77,tax_fuel_labels,0),MATCH(K$1,'Tax_Share of Price'!$B$1:$AI$1,0)))</f>
        <v>0</v>
      </c>
      <c r="L8">
        <f>'Total Fuel Prices'!L85*(1-INDEX(Tax_share,MATCH('Total Fuel Prices'!$A$77,tax_fuel_labels,0),MATCH(L$1,'Tax_Share of Price'!$B$1:$AI$1,0)))</f>
        <v>0</v>
      </c>
      <c r="M8">
        <f>'Total Fuel Prices'!M85*(1-INDEX(Tax_share,MATCH('Total Fuel Prices'!$A$77,tax_fuel_labels,0),MATCH(M$1,'Tax_Share of Price'!$B$1:$AI$1,0)))</f>
        <v>0</v>
      </c>
      <c r="N8">
        <f>'Total Fuel Prices'!N85*(1-INDEX(Tax_share,MATCH('Total Fuel Prices'!$A$77,tax_fuel_labels,0),MATCH(N$1,'Tax_Share of Price'!$B$1:$AI$1,0)))</f>
        <v>0</v>
      </c>
      <c r="O8">
        <f>'Total Fuel Prices'!O85*(1-INDEX(Tax_share,MATCH('Total Fuel Prices'!$A$77,tax_fuel_labels,0),MATCH(O$1,'Tax_Share of Price'!$B$1:$AI$1,0)))</f>
        <v>0</v>
      </c>
      <c r="P8">
        <f>'Total Fuel Prices'!P85*(1-INDEX(Tax_share,MATCH('Total Fuel Prices'!$A$77,tax_fuel_labels,0),MATCH(P$1,'Tax_Share of Price'!$B$1:$AI$1,0)))</f>
        <v>0</v>
      </c>
      <c r="Q8">
        <f>'Total Fuel Prices'!Q85*(1-INDEX(Tax_share,MATCH('Total Fuel Prices'!$A$77,tax_fuel_labels,0),MATCH(Q$1,'Tax_Share of Price'!$B$1:$AI$1,0)))</f>
        <v>0</v>
      </c>
      <c r="R8">
        <f>'Total Fuel Prices'!R85*(1-INDEX(Tax_share,MATCH('Total Fuel Prices'!$A$77,tax_fuel_labels,0),MATCH(R$1,'Tax_Share of Price'!$B$1:$AI$1,0)))</f>
        <v>0</v>
      </c>
      <c r="S8">
        <f>'Total Fuel Prices'!S85*(1-INDEX(Tax_share,MATCH('Total Fuel Prices'!$A$77,tax_fuel_labels,0),MATCH(S$1,'Tax_Share of Price'!$B$1:$AI$1,0)))</f>
        <v>0</v>
      </c>
      <c r="T8">
        <f>'Total Fuel Prices'!T85*(1-INDEX(Tax_share,MATCH('Total Fuel Prices'!$A$77,tax_fuel_labels,0),MATCH(T$1,'Tax_Share of Price'!$B$1:$AI$1,0)))</f>
        <v>0</v>
      </c>
      <c r="U8">
        <f>'Total Fuel Prices'!U85*(1-INDEX(Tax_share,MATCH('Total Fuel Prices'!$A$77,tax_fuel_labels,0),MATCH(U$1,'Tax_Share of Price'!$B$1:$AI$1,0)))</f>
        <v>0</v>
      </c>
      <c r="V8">
        <f>'Total Fuel Prices'!V85*(1-INDEX(Tax_share,MATCH('Total Fuel Prices'!$A$77,tax_fuel_labels,0),MATCH(V$1,'Tax_Share of Price'!$B$1:$AI$1,0)))</f>
        <v>0</v>
      </c>
      <c r="W8">
        <f>'Total Fuel Prices'!W85*(1-INDEX(Tax_share,MATCH('Total Fuel Prices'!$A$77,tax_fuel_labels,0),MATCH(W$1,'Tax_Share of Price'!$B$1:$AI$1,0)))</f>
        <v>0</v>
      </c>
      <c r="X8">
        <f>'Total Fuel Prices'!X85*(1-INDEX(Tax_share,MATCH('Total Fuel Prices'!$A$77,tax_fuel_labels,0),MATCH(X$1,'Tax_Share of Price'!$B$1:$AI$1,0)))</f>
        <v>0</v>
      </c>
      <c r="Y8">
        <f>'Total Fuel Prices'!Y85*(1-INDEX(Tax_share,MATCH('Total Fuel Prices'!$A$77,tax_fuel_labels,0),MATCH(Y$1,'Tax_Share of Price'!$B$1:$AI$1,0)))</f>
        <v>0</v>
      </c>
      <c r="Z8">
        <f>'Total Fuel Prices'!Z85*(1-INDEX(Tax_share,MATCH('Total Fuel Prices'!$A$77,tax_fuel_labels,0),MATCH(Z$1,'Tax_Share of Price'!$B$1:$AI$1,0)))</f>
        <v>0</v>
      </c>
      <c r="AA8">
        <f>'Total Fuel Prices'!AA85*(1-INDEX(Tax_share,MATCH('Total Fuel Prices'!$A$77,tax_fuel_labels,0),MATCH(AA$1,'Tax_Share of Price'!$B$1:$AI$1,0)))</f>
        <v>0</v>
      </c>
      <c r="AB8">
        <f>'Total Fuel Prices'!AB85*(1-INDEX(Tax_share,MATCH('Total Fuel Prices'!$A$77,tax_fuel_labels,0),MATCH(AB$1,'Tax_Share of Price'!$B$1:$AI$1,0)))</f>
        <v>0</v>
      </c>
      <c r="AC8">
        <f>'Total Fuel Prices'!AC85*(1-INDEX(Tax_share,MATCH('Total Fuel Prices'!$A$77,tax_fuel_labels,0),MATCH(AC$1,'Tax_Share of Price'!$B$1:$AI$1,0)))</f>
        <v>0</v>
      </c>
      <c r="AD8">
        <f>'Total Fuel Prices'!AD85*(1-INDEX(Tax_share,MATCH('Total Fuel Prices'!$A$77,tax_fuel_labels,0),MATCH(AD$1,'Tax_Share of Price'!$B$1:$AI$1,0)))</f>
        <v>0</v>
      </c>
      <c r="AE8">
        <f>'Total Fuel Prices'!AE85*(1-INDEX(Tax_share,MATCH('Total Fuel Prices'!$A$77,tax_fuel_labels,0),MATCH(AE$1,'Tax_Share of Price'!$B$1:$AI$1,0)))</f>
        <v>0</v>
      </c>
      <c r="AF8">
        <f t="shared" si="1"/>
        <v>0</v>
      </c>
      <c r="AG8">
        <f t="shared" si="3"/>
        <v>0</v>
      </c>
      <c r="AH8">
        <f t="shared" si="3"/>
        <v>0</v>
      </c>
      <c r="AI8">
        <f t="shared" si="3"/>
        <v>0</v>
      </c>
      <c r="AJ8">
        <f t="shared" si="3"/>
        <v>0</v>
      </c>
      <c r="AK8">
        <f t="shared" si="3"/>
        <v>0</v>
      </c>
      <c r="AL8">
        <f t="shared" si="3"/>
        <v>0</v>
      </c>
      <c r="AM8">
        <f t="shared" si="3"/>
        <v>0</v>
      </c>
      <c r="AN8">
        <f t="shared" si="3"/>
        <v>0</v>
      </c>
      <c r="AO8">
        <f t="shared" si="3"/>
        <v>0</v>
      </c>
      <c r="AP8">
        <f t="shared" si="3"/>
        <v>0</v>
      </c>
      <c r="AQ8">
        <f t="shared" si="3"/>
        <v>0</v>
      </c>
      <c r="AR8">
        <f t="shared" si="3"/>
        <v>0</v>
      </c>
      <c r="AS8">
        <f t="shared" si="3"/>
        <v>0</v>
      </c>
      <c r="AT8">
        <f t="shared" si="3"/>
        <v>0</v>
      </c>
      <c r="AU8">
        <f t="shared" si="3"/>
        <v>0</v>
      </c>
      <c r="AV8">
        <f t="shared" si="3"/>
        <v>0</v>
      </c>
      <c r="AW8">
        <f t="shared" si="3"/>
        <v>0</v>
      </c>
      <c r="AX8">
        <f t="shared" si="3"/>
        <v>0</v>
      </c>
      <c r="AY8">
        <f t="shared" si="3"/>
        <v>0</v>
      </c>
      <c r="AZ8">
        <f t="shared" si="3"/>
        <v>0</v>
      </c>
      <c r="BA8">
        <f t="shared" si="3"/>
        <v>0</v>
      </c>
      <c r="BB8">
        <f t="shared" si="3"/>
        <v>0</v>
      </c>
      <c r="BC8">
        <f t="shared" si="3"/>
        <v>0</v>
      </c>
      <c r="BD8">
        <f t="shared" si="3"/>
        <v>0</v>
      </c>
      <c r="BE8">
        <f t="shared" si="3"/>
        <v>0</v>
      </c>
      <c r="BF8">
        <f t="shared" si="3"/>
        <v>0</v>
      </c>
      <c r="BG8">
        <f t="shared" si="3"/>
        <v>0</v>
      </c>
      <c r="BH8">
        <f t="shared" si="3"/>
        <v>0</v>
      </c>
      <c r="BI8">
        <f t="shared" si="3"/>
        <v>0</v>
      </c>
      <c r="BJ8">
        <f t="shared" si="3"/>
        <v>0</v>
      </c>
      <c r="BK8">
        <f t="shared" si="3"/>
        <v>0</v>
      </c>
      <c r="BL8">
        <f t="shared" si="3"/>
        <v>0</v>
      </c>
      <c r="BM8">
        <f t="shared" si="3"/>
        <v>0</v>
      </c>
      <c r="BN8">
        <f t="shared" si="3"/>
        <v>0</v>
      </c>
      <c r="BO8">
        <f t="shared" si="3"/>
        <v>0</v>
      </c>
      <c r="BP8">
        <f t="shared" si="3"/>
        <v>0</v>
      </c>
      <c r="BQ8">
        <f t="shared" si="3"/>
        <v>0</v>
      </c>
      <c r="BR8">
        <f t="shared" si="3"/>
        <v>0</v>
      </c>
      <c r="BS8">
        <f t="shared" si="3"/>
        <v>0</v>
      </c>
      <c r="BT8">
        <f t="shared" si="3"/>
        <v>0</v>
      </c>
      <c r="BU8">
        <f t="shared" si="3"/>
        <v>0</v>
      </c>
      <c r="BV8">
        <f t="shared" si="3"/>
        <v>0</v>
      </c>
      <c r="BW8">
        <f t="shared" si="3"/>
        <v>0</v>
      </c>
      <c r="BX8">
        <f t="shared" si="3"/>
        <v>0</v>
      </c>
      <c r="BY8">
        <f t="shared" si="3"/>
        <v>0</v>
      </c>
      <c r="BZ8">
        <f t="shared" si="3"/>
        <v>0</v>
      </c>
      <c r="CA8">
        <f t="shared" si="3"/>
        <v>0</v>
      </c>
      <c r="CB8">
        <f t="shared" si="3"/>
        <v>0</v>
      </c>
      <c r="CC8">
        <f t="shared" si="3"/>
        <v>0</v>
      </c>
    </row>
    <row r="9" spans="1:81">
      <c r="A9" s="1" t="s">
        <v>1428</v>
      </c>
      <c r="B9">
        <f>'Total Fuel Prices'!B86*(1-INDEX(Tax_share,MATCH('Total Fuel Prices'!$A$77,tax_fuel_labels,0),MATCH(B$1,'Tax_Share of Price'!$B$1:$AI$1,0)))</f>
        <v>2.2777859199904897E-6</v>
      </c>
      <c r="C9">
        <f>'Total Fuel Prices'!C86*(1-INDEX(Tax_share,MATCH('Total Fuel Prices'!$A$77,tax_fuel_labels,0),MATCH(C$1,'Tax_Share of Price'!$B$1:$AI$1,0)))</f>
        <v>2.2777859199904897E-6</v>
      </c>
      <c r="D9">
        <f>'Total Fuel Prices'!D86*(1-INDEX(Tax_share,MATCH('Total Fuel Prices'!$A$77,tax_fuel_labels,0),MATCH(D$1,'Tax_Share of Price'!$B$1:$AI$1,0)))</f>
        <v>2.2777859199904897E-6</v>
      </c>
      <c r="E9">
        <f>'Total Fuel Prices'!E86*(1-INDEX(Tax_share,MATCH('Total Fuel Prices'!$A$77,tax_fuel_labels,0),MATCH(E$1,'Tax_Share of Price'!$B$1:$AI$1,0)))</f>
        <v>2.2777859199904897E-6</v>
      </c>
      <c r="F9">
        <f>'Total Fuel Prices'!F86*(1-INDEX(Tax_share,MATCH('Total Fuel Prices'!$A$77,tax_fuel_labels,0),MATCH(F$1,'Tax_Share of Price'!$B$1:$AI$1,0)))</f>
        <v>2.2777859199904897E-6</v>
      </c>
      <c r="G9">
        <f>'Total Fuel Prices'!G86*(1-INDEX(Tax_share,MATCH('Total Fuel Prices'!$A$77,tax_fuel_labels,0),MATCH(G$1,'Tax_Share of Price'!$B$1:$AI$1,0)))</f>
        <v>2.2777859199904897E-6</v>
      </c>
      <c r="H9">
        <f>'Total Fuel Prices'!H86*(1-INDEX(Tax_share,MATCH('Total Fuel Prices'!$A$77,tax_fuel_labels,0),MATCH(H$1,'Tax_Share of Price'!$B$1:$AI$1,0)))</f>
        <v>2.2777859199904897E-6</v>
      </c>
      <c r="I9">
        <f>'Total Fuel Prices'!I86*(1-INDEX(Tax_share,MATCH('Total Fuel Prices'!$A$77,tax_fuel_labels,0),MATCH(I$1,'Tax_Share of Price'!$B$1:$AI$1,0)))</f>
        <v>2.2777859199904897E-6</v>
      </c>
      <c r="J9">
        <f>'Total Fuel Prices'!J86*(1-INDEX(Tax_share,MATCH('Total Fuel Prices'!$A$77,tax_fuel_labels,0),MATCH(J$1,'Tax_Share of Price'!$B$1:$AI$1,0)))</f>
        <v>2.2777859199904897E-6</v>
      </c>
      <c r="K9">
        <f>'Total Fuel Prices'!K86*(1-INDEX(Tax_share,MATCH('Total Fuel Prices'!$A$77,tax_fuel_labels,0),MATCH(K$1,'Tax_Share of Price'!$B$1:$AI$1,0)))</f>
        <v>2.2777859199904897E-6</v>
      </c>
      <c r="L9">
        <f>'Total Fuel Prices'!L86*(1-INDEX(Tax_share,MATCH('Total Fuel Prices'!$A$77,tax_fuel_labels,0),MATCH(L$1,'Tax_Share of Price'!$B$1:$AI$1,0)))</f>
        <v>2.2777859199904897E-6</v>
      </c>
      <c r="M9">
        <f>'Total Fuel Prices'!M86*(1-INDEX(Tax_share,MATCH('Total Fuel Prices'!$A$77,tax_fuel_labels,0),MATCH(M$1,'Tax_Share of Price'!$B$1:$AI$1,0)))</f>
        <v>2.2777859199904897E-6</v>
      </c>
      <c r="N9">
        <f>'Total Fuel Prices'!N86*(1-INDEX(Tax_share,MATCH('Total Fuel Prices'!$A$77,tax_fuel_labels,0),MATCH(N$1,'Tax_Share of Price'!$B$1:$AI$1,0)))</f>
        <v>2.2777859199904897E-6</v>
      </c>
      <c r="O9">
        <f>'Total Fuel Prices'!O86*(1-INDEX(Tax_share,MATCH('Total Fuel Prices'!$A$77,tax_fuel_labels,0),MATCH(O$1,'Tax_Share of Price'!$B$1:$AI$1,0)))</f>
        <v>2.2777859199904897E-6</v>
      </c>
      <c r="P9">
        <f>'Total Fuel Prices'!P86*(1-INDEX(Tax_share,MATCH('Total Fuel Prices'!$A$77,tax_fuel_labels,0),MATCH(P$1,'Tax_Share of Price'!$B$1:$AI$1,0)))</f>
        <v>2.2777859199904897E-6</v>
      </c>
      <c r="Q9">
        <f>'Total Fuel Prices'!Q86*(1-INDEX(Tax_share,MATCH('Total Fuel Prices'!$A$77,tax_fuel_labels,0),MATCH(Q$1,'Tax_Share of Price'!$B$1:$AI$1,0)))</f>
        <v>2.2777859199904897E-6</v>
      </c>
      <c r="R9">
        <f>'Total Fuel Prices'!R86*(1-INDEX(Tax_share,MATCH('Total Fuel Prices'!$A$77,tax_fuel_labels,0),MATCH(R$1,'Tax_Share of Price'!$B$1:$AI$1,0)))</f>
        <v>2.2777859199904897E-6</v>
      </c>
      <c r="S9">
        <f>'Total Fuel Prices'!S86*(1-INDEX(Tax_share,MATCH('Total Fuel Prices'!$A$77,tax_fuel_labels,0),MATCH(S$1,'Tax_Share of Price'!$B$1:$AI$1,0)))</f>
        <v>2.2777859199904897E-6</v>
      </c>
      <c r="T9">
        <f>'Total Fuel Prices'!T86*(1-INDEX(Tax_share,MATCH('Total Fuel Prices'!$A$77,tax_fuel_labels,0),MATCH(T$1,'Tax_Share of Price'!$B$1:$AI$1,0)))</f>
        <v>2.2777859199904897E-6</v>
      </c>
      <c r="U9">
        <f>'Total Fuel Prices'!U86*(1-INDEX(Tax_share,MATCH('Total Fuel Prices'!$A$77,tax_fuel_labels,0),MATCH(U$1,'Tax_Share of Price'!$B$1:$AI$1,0)))</f>
        <v>2.2777859199904897E-6</v>
      </c>
      <c r="V9">
        <f>'Total Fuel Prices'!V86*(1-INDEX(Tax_share,MATCH('Total Fuel Prices'!$A$77,tax_fuel_labels,0),MATCH(V$1,'Tax_Share of Price'!$B$1:$AI$1,0)))</f>
        <v>2.2777859199904897E-6</v>
      </c>
      <c r="W9">
        <f>'Total Fuel Prices'!W86*(1-INDEX(Tax_share,MATCH('Total Fuel Prices'!$A$77,tax_fuel_labels,0),MATCH(W$1,'Tax_Share of Price'!$B$1:$AI$1,0)))</f>
        <v>2.2777859199904897E-6</v>
      </c>
      <c r="X9">
        <f>'Total Fuel Prices'!X86*(1-INDEX(Tax_share,MATCH('Total Fuel Prices'!$A$77,tax_fuel_labels,0),MATCH(X$1,'Tax_Share of Price'!$B$1:$AI$1,0)))</f>
        <v>2.2777859199904897E-6</v>
      </c>
      <c r="Y9">
        <f>'Total Fuel Prices'!Y86*(1-INDEX(Tax_share,MATCH('Total Fuel Prices'!$A$77,tax_fuel_labels,0),MATCH(Y$1,'Tax_Share of Price'!$B$1:$AI$1,0)))</f>
        <v>2.2777859199904897E-6</v>
      </c>
      <c r="Z9">
        <f>'Total Fuel Prices'!Z86*(1-INDEX(Tax_share,MATCH('Total Fuel Prices'!$A$77,tax_fuel_labels,0),MATCH(Z$1,'Tax_Share of Price'!$B$1:$AI$1,0)))</f>
        <v>2.2777859199904897E-6</v>
      </c>
      <c r="AA9">
        <f>'Total Fuel Prices'!AA86*(1-INDEX(Tax_share,MATCH('Total Fuel Prices'!$A$77,tax_fuel_labels,0),MATCH(AA$1,'Tax_Share of Price'!$B$1:$AI$1,0)))</f>
        <v>2.2777859199904897E-6</v>
      </c>
      <c r="AB9">
        <f>'Total Fuel Prices'!AB86*(1-INDEX(Tax_share,MATCH('Total Fuel Prices'!$A$77,tax_fuel_labels,0),MATCH(AB$1,'Tax_Share of Price'!$B$1:$AI$1,0)))</f>
        <v>2.2777859199904897E-6</v>
      </c>
      <c r="AC9">
        <f>'Total Fuel Prices'!AC86*(1-INDEX(Tax_share,MATCH('Total Fuel Prices'!$A$77,tax_fuel_labels,0),MATCH(AC$1,'Tax_Share of Price'!$B$1:$AI$1,0)))</f>
        <v>2.2777859199904897E-6</v>
      </c>
      <c r="AD9">
        <f>'Total Fuel Prices'!AD86*(1-INDEX(Tax_share,MATCH('Total Fuel Prices'!$A$77,tax_fuel_labels,0),MATCH(AD$1,'Tax_Share of Price'!$B$1:$AI$1,0)))</f>
        <v>2.2777859199904897E-6</v>
      </c>
      <c r="AE9">
        <f>'Total Fuel Prices'!AE86*(1-INDEX(Tax_share,MATCH('Total Fuel Prices'!$A$77,tax_fuel_labels,0),MATCH(AE$1,'Tax_Share of Price'!$B$1:$AI$1,0)))</f>
        <v>2.2777859199904897E-6</v>
      </c>
      <c r="AF9">
        <f t="shared" si="1"/>
        <v>2.2777859199904897E-6</v>
      </c>
      <c r="AG9">
        <f t="shared" si="3"/>
        <v>2.2777859199904897E-6</v>
      </c>
      <c r="AH9">
        <f t="shared" si="3"/>
        <v>2.2777859199904897E-6</v>
      </c>
      <c r="AI9">
        <f t="shared" si="3"/>
        <v>2.2777859199904897E-6</v>
      </c>
      <c r="AJ9">
        <f t="shared" si="3"/>
        <v>2.2777859199904897E-6</v>
      </c>
      <c r="AK9">
        <f t="shared" si="3"/>
        <v>2.2777859199904897E-6</v>
      </c>
      <c r="AL9">
        <f t="shared" si="3"/>
        <v>2.2777859199904897E-6</v>
      </c>
      <c r="AM9">
        <f t="shared" si="3"/>
        <v>2.2777859199904897E-6</v>
      </c>
      <c r="AN9">
        <f t="shared" si="3"/>
        <v>2.2777859199904897E-6</v>
      </c>
      <c r="AO9">
        <f t="shared" si="3"/>
        <v>2.2777859199904897E-6</v>
      </c>
      <c r="AP9">
        <f t="shared" si="3"/>
        <v>2.2777859199904897E-6</v>
      </c>
      <c r="AQ9">
        <f t="shared" si="3"/>
        <v>2.2777859199904897E-6</v>
      </c>
      <c r="AR9">
        <f t="shared" si="3"/>
        <v>2.2777859199904897E-6</v>
      </c>
      <c r="AS9">
        <f t="shared" si="3"/>
        <v>2.2777859199904897E-6</v>
      </c>
      <c r="AT9">
        <f t="shared" si="3"/>
        <v>2.2777859199904897E-6</v>
      </c>
      <c r="AU9">
        <f t="shared" si="3"/>
        <v>2.2777859199904897E-6</v>
      </c>
      <c r="AV9">
        <f t="shared" si="3"/>
        <v>2.2777859199904897E-6</v>
      </c>
      <c r="AW9">
        <f t="shared" si="3"/>
        <v>2.2777859199904897E-6</v>
      </c>
      <c r="AX9">
        <f t="shared" si="3"/>
        <v>2.2777859199904897E-6</v>
      </c>
      <c r="AY9">
        <f t="shared" si="3"/>
        <v>2.2777859199904897E-6</v>
      </c>
      <c r="AZ9">
        <f t="shared" si="3"/>
        <v>2.2777859199904897E-6</v>
      </c>
      <c r="BA9">
        <f t="shared" si="3"/>
        <v>2.2777859199904897E-6</v>
      </c>
      <c r="BB9">
        <f t="shared" si="3"/>
        <v>2.2777859199904897E-6</v>
      </c>
      <c r="BC9">
        <f t="shared" si="3"/>
        <v>2.2777859199904897E-6</v>
      </c>
      <c r="BD9">
        <f t="shared" si="3"/>
        <v>2.2777859199904897E-6</v>
      </c>
      <c r="BE9">
        <f t="shared" si="3"/>
        <v>2.2777859199904897E-6</v>
      </c>
      <c r="BF9">
        <f t="shared" si="3"/>
        <v>2.2777859199904897E-6</v>
      </c>
      <c r="BG9">
        <f t="shared" si="3"/>
        <v>2.2777859199904897E-6</v>
      </c>
      <c r="BH9">
        <f t="shared" si="3"/>
        <v>2.2777859199904897E-6</v>
      </c>
      <c r="BI9">
        <f t="shared" si="3"/>
        <v>2.2777859199904897E-6</v>
      </c>
      <c r="BJ9">
        <f t="shared" si="3"/>
        <v>2.2777859199904897E-6</v>
      </c>
      <c r="BK9">
        <f t="shared" si="3"/>
        <v>2.2777859199904897E-6</v>
      </c>
      <c r="BL9">
        <f t="shared" si="3"/>
        <v>2.2777859199904897E-6</v>
      </c>
      <c r="BM9">
        <f t="shared" si="3"/>
        <v>2.2777859199904897E-6</v>
      </c>
      <c r="BN9">
        <f t="shared" si="3"/>
        <v>2.2777859199904897E-6</v>
      </c>
      <c r="BO9">
        <f t="shared" si="3"/>
        <v>2.2777859199904897E-6</v>
      </c>
      <c r="BP9">
        <f t="shared" si="3"/>
        <v>2.2777859199904897E-6</v>
      </c>
      <c r="BQ9">
        <f t="shared" si="3"/>
        <v>2.2777859199904897E-6</v>
      </c>
      <c r="BR9">
        <f t="shared" si="3"/>
        <v>2.2777859199904897E-6</v>
      </c>
      <c r="BS9">
        <f t="shared" si="3"/>
        <v>2.2777859199904897E-6</v>
      </c>
      <c r="BT9">
        <f t="shared" si="3"/>
        <v>2.2777859199904897E-6</v>
      </c>
      <c r="BU9">
        <f t="shared" si="3"/>
        <v>2.2777859199904897E-6</v>
      </c>
      <c r="BV9">
        <f t="shared" si="3"/>
        <v>2.2777859199904897E-6</v>
      </c>
      <c r="BW9">
        <f t="shared" si="3"/>
        <v>2.2777859199904897E-6</v>
      </c>
      <c r="BX9">
        <f t="shared" si="3"/>
        <v>2.2777859199904897E-6</v>
      </c>
      <c r="BY9">
        <f t="shared" si="3"/>
        <v>2.2777859199904897E-6</v>
      </c>
      <c r="BZ9">
        <f t="shared" si="3"/>
        <v>2.2777859199904897E-6</v>
      </c>
      <c r="CA9">
        <f t="shared" si="3"/>
        <v>2.2777859199904897E-6</v>
      </c>
      <c r="CB9">
        <f t="shared" si="3"/>
        <v>2.2777859199904897E-6</v>
      </c>
      <c r="CC9">
        <f t="shared" si="3"/>
        <v>2.2777859199904897E-6</v>
      </c>
    </row>
    <row r="12" spans="1:81">
      <c r="B12" s="7"/>
    </row>
  </sheetData>
  <pageMargins left="0.7" right="0.7" top="0.75" bottom="0.75" header="0.3" footer="0.3"/>
  <pageSetup orientation="portrait"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tabColor rgb="FF002060"/>
  </sheetPr>
  <dimension ref="A1:CC9"/>
  <sheetViews>
    <sheetView topLeftCell="AB1" workbookViewId="0">
      <selection activeCell="AF4" sqref="AF4"/>
    </sheetView>
  </sheetViews>
  <sheetFormatPr defaultColWidth="9.140625" defaultRowHeight="15"/>
  <cols>
    <col min="1" max="1" width="41.42578125" customWidth="1"/>
    <col min="2" max="3" width="16.28515625" customWidth="1"/>
    <col min="4" max="27" width="10" customWidth="1"/>
  </cols>
  <sheetData>
    <row r="1" spans="1:81">
      <c r="A1" s="1" t="s">
        <v>1420</v>
      </c>
      <c r="B1" s="1">
        <v>2021</v>
      </c>
      <c r="C1" s="1">
        <v>2022</v>
      </c>
      <c r="D1" s="1">
        <v>2023</v>
      </c>
      <c r="E1" s="1">
        <v>2024</v>
      </c>
      <c r="F1" s="1">
        <v>2025</v>
      </c>
      <c r="G1" s="1">
        <v>2026</v>
      </c>
      <c r="H1" s="1">
        <v>2027</v>
      </c>
      <c r="I1" s="1">
        <v>2028</v>
      </c>
      <c r="J1" s="1">
        <v>2029</v>
      </c>
      <c r="K1" s="1">
        <v>2030</v>
      </c>
      <c r="L1" s="1">
        <v>2031</v>
      </c>
      <c r="M1" s="1">
        <v>2032</v>
      </c>
      <c r="N1" s="1">
        <v>2033</v>
      </c>
      <c r="O1" s="1">
        <v>2034</v>
      </c>
      <c r="P1" s="1">
        <v>2035</v>
      </c>
      <c r="Q1" s="1">
        <v>2036</v>
      </c>
      <c r="R1" s="1">
        <v>2037</v>
      </c>
      <c r="S1" s="1">
        <v>2038</v>
      </c>
      <c r="T1" s="1">
        <v>2039</v>
      </c>
      <c r="U1" s="1">
        <v>2040</v>
      </c>
      <c r="V1" s="1">
        <v>2041</v>
      </c>
      <c r="W1" s="1">
        <v>2042</v>
      </c>
      <c r="X1" s="1">
        <v>2043</v>
      </c>
      <c r="Y1" s="1">
        <v>2044</v>
      </c>
      <c r="Z1" s="1">
        <v>2045</v>
      </c>
      <c r="AA1" s="1">
        <v>2046</v>
      </c>
      <c r="AB1" s="1">
        <v>2047</v>
      </c>
      <c r="AC1" s="1">
        <v>2048</v>
      </c>
      <c r="AD1" s="1">
        <v>2049</v>
      </c>
      <c r="AE1" s="1">
        <v>2050</v>
      </c>
      <c r="AF1" s="1">
        <v>2051</v>
      </c>
      <c r="AG1" s="1">
        <v>2052</v>
      </c>
      <c r="AH1" s="1">
        <v>2053</v>
      </c>
      <c r="AI1" s="1">
        <v>2054</v>
      </c>
      <c r="AJ1" s="1">
        <v>2055</v>
      </c>
      <c r="AK1" s="1">
        <v>2056</v>
      </c>
      <c r="AL1" s="1">
        <v>2057</v>
      </c>
      <c r="AM1" s="1">
        <v>2058</v>
      </c>
      <c r="AN1" s="1">
        <v>2059</v>
      </c>
      <c r="AO1" s="1">
        <v>2060</v>
      </c>
      <c r="AP1" s="1">
        <v>2061</v>
      </c>
      <c r="AQ1" s="1">
        <v>2062</v>
      </c>
      <c r="AR1" s="1">
        <v>2063</v>
      </c>
      <c r="AS1" s="1">
        <v>2064</v>
      </c>
      <c r="AT1" s="1">
        <v>2065</v>
      </c>
      <c r="AU1" s="1">
        <v>2066</v>
      </c>
      <c r="AV1" s="1">
        <v>2067</v>
      </c>
      <c r="AW1" s="1">
        <v>2068</v>
      </c>
      <c r="AX1" s="1">
        <v>2069</v>
      </c>
      <c r="AY1" s="1">
        <v>2070</v>
      </c>
      <c r="AZ1" s="1">
        <v>2071</v>
      </c>
      <c r="BA1" s="1">
        <v>2072</v>
      </c>
      <c r="BB1" s="1">
        <v>2073</v>
      </c>
      <c r="BC1" s="1">
        <v>2074</v>
      </c>
      <c r="BD1" s="1">
        <v>2075</v>
      </c>
      <c r="BE1" s="1">
        <v>2076</v>
      </c>
      <c r="BF1" s="1">
        <v>2077</v>
      </c>
      <c r="BG1" s="1">
        <v>2078</v>
      </c>
      <c r="BH1" s="1">
        <v>2079</v>
      </c>
      <c r="BI1" s="1">
        <v>2080</v>
      </c>
      <c r="BJ1" s="1">
        <v>2081</v>
      </c>
      <c r="BK1" s="1">
        <v>2082</v>
      </c>
      <c r="BL1" s="1">
        <v>2083</v>
      </c>
      <c r="BM1" s="1">
        <v>2084</v>
      </c>
      <c r="BN1" s="1">
        <v>2085</v>
      </c>
      <c r="BO1" s="1">
        <v>2086</v>
      </c>
      <c r="BP1" s="1">
        <v>2087</v>
      </c>
      <c r="BQ1" s="1">
        <v>2088</v>
      </c>
      <c r="BR1" s="1">
        <v>2089</v>
      </c>
      <c r="BS1" s="1">
        <v>2090</v>
      </c>
      <c r="BT1" s="1">
        <v>2091</v>
      </c>
      <c r="BU1" s="1">
        <v>2092</v>
      </c>
      <c r="BV1" s="1">
        <v>2093</v>
      </c>
      <c r="BW1" s="1">
        <v>2094</v>
      </c>
      <c r="BX1" s="1">
        <v>2095</v>
      </c>
      <c r="BY1" s="1">
        <v>2096</v>
      </c>
      <c r="BZ1" s="1">
        <v>2097</v>
      </c>
      <c r="CA1" s="1">
        <v>2098</v>
      </c>
      <c r="CB1" s="1">
        <v>2099</v>
      </c>
      <c r="CC1" s="1">
        <v>2100</v>
      </c>
    </row>
    <row r="2" spans="1:81">
      <c r="A2" s="1" t="s">
        <v>1421</v>
      </c>
      <c r="B2">
        <f>'Total Fuel Prices'!B89*(1-INDEX(Tax_share,MATCH('Total Fuel Prices'!$A$87,tax_fuel_labels,0),MATCH(B$1,'Tax_Share of Price'!$B$1:$AI$1,0)))</f>
        <v>1.2626852772965708E-5</v>
      </c>
      <c r="C2">
        <f>'Total Fuel Prices'!C89*(1-INDEX(Tax_share,MATCH('Total Fuel Prices'!$A$87,tax_fuel_labels,0),MATCH(C$1,'Tax_Share of Price'!$B$1:$AI$1,0)))</f>
        <v>1.2626852772965708E-5</v>
      </c>
      <c r="D2">
        <f>'Total Fuel Prices'!D89*(1-INDEX(Tax_share,MATCH('Total Fuel Prices'!$A$87,tax_fuel_labels,0),MATCH(D$1,'Tax_Share of Price'!$B$1:$AI$1,0)))</f>
        <v>1.2753408928321174E-5</v>
      </c>
      <c r="E2">
        <f>'Total Fuel Prices'!E89*(1-INDEX(Tax_share,MATCH('Total Fuel Prices'!$A$87,tax_fuel_labels,0),MATCH(E$1,'Tax_Share of Price'!$B$1:$AI$1,0)))</f>
        <v>1.2626852772965708E-5</v>
      </c>
      <c r="F2">
        <f>'Total Fuel Prices'!F89*(1-INDEX(Tax_share,MATCH('Total Fuel Prices'!$A$87,tax_fuel_labels,0),MATCH(F$1,'Tax_Share of Price'!$B$1:$AI$1,0)))</f>
        <v>1.2644110430514179E-5</v>
      </c>
      <c r="G2">
        <f>'Total Fuel Prices'!G89*(1-INDEX(Tax_share,MATCH('Total Fuel Prices'!$A$87,tax_fuel_labels,0),MATCH(G$1,'Tax_Share of Price'!$B$1:$AI$1,0)))</f>
        <v>1.2644110430514179E-5</v>
      </c>
      <c r="H2">
        <f>'Total Fuel Prices'!H89*(1-INDEX(Tax_share,MATCH('Total Fuel Prices'!$A$87,tax_fuel_labels,0),MATCH(H$1,'Tax_Share of Price'!$B$1:$AI$1,0)))</f>
        <v>1.2592337457868763E-5</v>
      </c>
      <c r="I2">
        <f>'Total Fuel Prices'!I89*(1-INDEX(Tax_share,MATCH('Total Fuel Prices'!$A$87,tax_fuel_labels,0),MATCH(I$1,'Tax_Share of Price'!$B$1:$AI$1,0)))</f>
        <v>1.2425513434900197E-5</v>
      </c>
      <c r="J2">
        <f>'Total Fuel Prices'!J89*(1-INDEX(Tax_share,MATCH('Total Fuel Prices'!$A$87,tax_fuel_labels,0),MATCH(J$1,'Tax_Share of Price'!$B$1:$AI$1,0)))</f>
        <v>1.2569327247804134E-5</v>
      </c>
      <c r="K2">
        <f>'Total Fuel Prices'!K89*(1-INDEX(Tax_share,MATCH('Total Fuel Prices'!$A$87,tax_fuel_labels,0),MATCH(K$1,'Tax_Share of Price'!$B$1:$AI$1,0)))</f>
        <v>1.2672873193094968E-5</v>
      </c>
      <c r="L2">
        <f>'Total Fuel Prices'!L89*(1-INDEX(Tax_share,MATCH('Total Fuel Prices'!$A$87,tax_fuel_labels,0),MATCH(L$1,'Tax_Share of Price'!$B$1:$AI$1,0)))</f>
        <v>1.282819211103122E-5</v>
      </c>
      <c r="M2">
        <f>'Total Fuel Prices'!M89*(1-INDEX(Tax_share,MATCH('Total Fuel Prices'!$A$87,tax_fuel_labels,0),MATCH(M$1,'Tax_Share of Price'!$B$1:$AI$1,0)))</f>
        <v>1.289147018870895E-5</v>
      </c>
      <c r="N2">
        <f>'Total Fuel Prices'!N89*(1-INDEX(Tax_share,MATCH('Total Fuel Prices'!$A$87,tax_fuel_labels,0),MATCH(N$1,'Tax_Share of Price'!$B$1:$AI$1,0)))</f>
        <v>1.3064046764193679E-5</v>
      </c>
      <c r="O2">
        <f>'Total Fuel Prices'!O89*(1-INDEX(Tax_share,MATCH('Total Fuel Prices'!$A$87,tax_fuel_labels,0),MATCH(O$1,'Tax_Share of Price'!$B$1:$AI$1,0)))</f>
        <v>1.3466725440324703E-5</v>
      </c>
      <c r="P2">
        <f>'Total Fuel Prices'!P89*(1-INDEX(Tax_share,MATCH('Total Fuel Prices'!$A$87,tax_fuel_labels,0),MATCH(P$1,'Tax_Share of Price'!$B$1:$AI$1,0)))</f>
        <v>1.3558766280583223E-5</v>
      </c>
      <c r="Q2">
        <f>'Total Fuel Prices'!Q89*(1-INDEX(Tax_share,MATCH('Total Fuel Prices'!$A$87,tax_fuel_labels,0),MATCH(Q$1,'Tax_Share of Price'!$B$1:$AI$1,0)))</f>
        <v>1.3679569883422532E-5</v>
      </c>
      <c r="R2">
        <f>'Total Fuel Prices'!R89*(1-INDEX(Tax_share,MATCH('Total Fuel Prices'!$A$87,tax_fuel_labels,0),MATCH(R$1,'Tax_Share of Price'!$B$1:$AI$1,0)))</f>
        <v>1.3921177089101144E-5</v>
      </c>
      <c r="S2">
        <f>'Total Fuel Prices'!S89*(1-INDEX(Tax_share,MATCH('Total Fuel Prices'!$A$87,tax_fuel_labels,0),MATCH(S$1,'Tax_Share of Price'!$B$1:$AI$1,0)))</f>
        <v>1.4145526637231285E-5</v>
      </c>
      <c r="T2">
        <f>'Total Fuel Prices'!T89*(1-INDEX(Tax_share,MATCH('Total Fuel Prices'!$A$87,tax_fuel_labels,0),MATCH(T$1,'Tax_Share of Price'!$B$1:$AI$1,0)))</f>
        <v>1.4295093002651383E-5</v>
      </c>
      <c r="U2">
        <f>'Total Fuel Prices'!U89*(1-INDEX(Tax_share,MATCH('Total Fuel Prices'!$A$87,tax_fuel_labels,0),MATCH(U$1,'Tax_Share of Price'!$B$1:$AI$1,0)))</f>
        <v>1.4467669578136108E-5</v>
      </c>
      <c r="V2">
        <f>'Total Fuel Prices'!V89*(1-INDEX(Tax_share,MATCH('Total Fuel Prices'!$A$87,tax_fuel_labels,0),MATCH(V$1,'Tax_Share of Price'!$B$1:$AI$1,0)))</f>
        <v>1.4507937445749211E-5</v>
      </c>
      <c r="W2">
        <f>'Total Fuel Prices'!W89*(1-INDEX(Tax_share,MATCH('Total Fuel Prices'!$A$87,tax_fuel_labels,0),MATCH(W$1,'Tax_Share of Price'!$B$1:$AI$1,0)))</f>
        <v>1.4669008916201619E-5</v>
      </c>
      <c r="X2">
        <f>'Total Fuel Prices'!X89*(1-INDEX(Tax_share,MATCH('Total Fuel Prices'!$A$87,tax_fuel_labels,0),MATCH(X$1,'Tax_Share of Price'!$B$1:$AI$1,0)))</f>
        <v>1.4864595701750974E-5</v>
      </c>
      <c r="Y2">
        <f>'Total Fuel Prices'!Y89*(1-INDEX(Tax_share,MATCH('Total Fuel Prices'!$A$87,tax_fuel_labels,0),MATCH(Y$1,'Tax_Share of Price'!$B$1:$AI$1,0)))</f>
        <v>1.4916368674396393E-5</v>
      </c>
      <c r="Z2">
        <f>'Total Fuel Prices'!Z89*(1-INDEX(Tax_share,MATCH('Total Fuel Prices'!$A$87,tax_fuel_labels,0),MATCH(Z$1,'Tax_Share of Price'!$B$1:$AI$1,0)))</f>
        <v>1.5025667172203384E-5</v>
      </c>
      <c r="AA2">
        <f>'Total Fuel Prices'!AA89*(1-INDEX(Tax_share,MATCH('Total Fuel Prices'!$A$87,tax_fuel_labels,0),MATCH(AA$1,'Tax_Share of Price'!$B$1:$AI$1,0)))</f>
        <v>1.5255769272849684E-5</v>
      </c>
      <c r="AB2">
        <f>'Total Fuel Prices'!AB89*(1-INDEX(Tax_share,MATCH('Total Fuel Prices'!$A$87,tax_fuel_labels,0),MATCH(AB$1,'Tax_Share of Price'!$B$1:$AI$1,0)))</f>
        <v>1.5382325428205148E-5</v>
      </c>
      <c r="AC2">
        <f>'Total Fuel Prices'!AC89*(1-INDEX(Tax_share,MATCH('Total Fuel Prices'!$A$87,tax_fuel_labels,0),MATCH(AC$1,'Tax_Share of Price'!$B$1:$AI$1,0)))</f>
        <v>1.5503129031044455E-5</v>
      </c>
      <c r="AD2">
        <f>'Total Fuel Prices'!AD89*(1-INDEX(Tax_share,MATCH('Total Fuel Prices'!$A$87,tax_fuel_labels,0),MATCH(AD$1,'Tax_Share of Price'!$B$1:$AI$1,0)))</f>
        <v>1.5698715816593809E-5</v>
      </c>
      <c r="AE2">
        <f>'Total Fuel Prices'!AE89*(1-INDEX(Tax_share,MATCH('Total Fuel Prices'!$A$87,tax_fuel_labels,0),MATCH(AE$1,'Tax_Share of Price'!$B$1:$AI$1,0)))</f>
        <v>1.575048878923923E-5</v>
      </c>
      <c r="AF2">
        <f>$AE2</f>
        <v>1.575048878923923E-5</v>
      </c>
      <c r="AG2">
        <f t="shared" ref="AG2:CC7" si="0">$AE2</f>
        <v>1.575048878923923E-5</v>
      </c>
      <c r="AH2">
        <f t="shared" si="0"/>
        <v>1.575048878923923E-5</v>
      </c>
      <c r="AI2">
        <f t="shared" si="0"/>
        <v>1.575048878923923E-5</v>
      </c>
      <c r="AJ2">
        <f t="shared" si="0"/>
        <v>1.575048878923923E-5</v>
      </c>
      <c r="AK2">
        <f t="shared" si="0"/>
        <v>1.575048878923923E-5</v>
      </c>
      <c r="AL2">
        <f t="shared" si="0"/>
        <v>1.575048878923923E-5</v>
      </c>
      <c r="AM2">
        <f t="shared" si="0"/>
        <v>1.575048878923923E-5</v>
      </c>
      <c r="AN2">
        <f t="shared" si="0"/>
        <v>1.575048878923923E-5</v>
      </c>
      <c r="AO2">
        <f t="shared" si="0"/>
        <v>1.575048878923923E-5</v>
      </c>
      <c r="AP2">
        <f t="shared" si="0"/>
        <v>1.575048878923923E-5</v>
      </c>
      <c r="AQ2">
        <f t="shared" si="0"/>
        <v>1.575048878923923E-5</v>
      </c>
      <c r="AR2">
        <f t="shared" si="0"/>
        <v>1.575048878923923E-5</v>
      </c>
      <c r="AS2">
        <f t="shared" si="0"/>
        <v>1.575048878923923E-5</v>
      </c>
      <c r="AT2">
        <f t="shared" si="0"/>
        <v>1.575048878923923E-5</v>
      </c>
      <c r="AU2">
        <f t="shared" si="0"/>
        <v>1.575048878923923E-5</v>
      </c>
      <c r="AV2">
        <f t="shared" si="0"/>
        <v>1.575048878923923E-5</v>
      </c>
      <c r="AW2">
        <f t="shared" si="0"/>
        <v>1.575048878923923E-5</v>
      </c>
      <c r="AX2">
        <f t="shared" si="0"/>
        <v>1.575048878923923E-5</v>
      </c>
      <c r="AY2">
        <f t="shared" si="0"/>
        <v>1.575048878923923E-5</v>
      </c>
      <c r="AZ2">
        <f t="shared" si="0"/>
        <v>1.575048878923923E-5</v>
      </c>
      <c r="BA2">
        <f t="shared" si="0"/>
        <v>1.575048878923923E-5</v>
      </c>
      <c r="BB2">
        <f t="shared" si="0"/>
        <v>1.575048878923923E-5</v>
      </c>
      <c r="BC2">
        <f t="shared" si="0"/>
        <v>1.575048878923923E-5</v>
      </c>
      <c r="BD2">
        <f t="shared" si="0"/>
        <v>1.575048878923923E-5</v>
      </c>
      <c r="BE2">
        <f t="shared" si="0"/>
        <v>1.575048878923923E-5</v>
      </c>
      <c r="BF2">
        <f t="shared" si="0"/>
        <v>1.575048878923923E-5</v>
      </c>
      <c r="BG2">
        <f t="shared" si="0"/>
        <v>1.575048878923923E-5</v>
      </c>
      <c r="BH2">
        <f t="shared" si="0"/>
        <v>1.575048878923923E-5</v>
      </c>
      <c r="BI2">
        <f t="shared" si="0"/>
        <v>1.575048878923923E-5</v>
      </c>
      <c r="BJ2">
        <f t="shared" si="0"/>
        <v>1.575048878923923E-5</v>
      </c>
      <c r="BK2">
        <f t="shared" si="0"/>
        <v>1.575048878923923E-5</v>
      </c>
      <c r="BL2">
        <f t="shared" si="0"/>
        <v>1.575048878923923E-5</v>
      </c>
      <c r="BM2">
        <f t="shared" si="0"/>
        <v>1.575048878923923E-5</v>
      </c>
      <c r="BN2">
        <f t="shared" si="0"/>
        <v>1.575048878923923E-5</v>
      </c>
      <c r="BO2">
        <f t="shared" si="0"/>
        <v>1.575048878923923E-5</v>
      </c>
      <c r="BP2">
        <f t="shared" si="0"/>
        <v>1.575048878923923E-5</v>
      </c>
      <c r="BQ2">
        <f t="shared" si="0"/>
        <v>1.575048878923923E-5</v>
      </c>
      <c r="BR2">
        <f t="shared" si="0"/>
        <v>1.575048878923923E-5</v>
      </c>
      <c r="BS2">
        <f t="shared" si="0"/>
        <v>1.575048878923923E-5</v>
      </c>
      <c r="BT2">
        <f t="shared" si="0"/>
        <v>1.575048878923923E-5</v>
      </c>
      <c r="BU2">
        <f t="shared" si="0"/>
        <v>1.575048878923923E-5</v>
      </c>
      <c r="BV2">
        <f t="shared" si="0"/>
        <v>1.575048878923923E-5</v>
      </c>
      <c r="BW2">
        <f t="shared" si="0"/>
        <v>1.575048878923923E-5</v>
      </c>
      <c r="BX2">
        <f t="shared" si="0"/>
        <v>1.575048878923923E-5</v>
      </c>
      <c r="BY2">
        <f t="shared" si="0"/>
        <v>1.575048878923923E-5</v>
      </c>
      <c r="BZ2">
        <f t="shared" si="0"/>
        <v>1.575048878923923E-5</v>
      </c>
      <c r="CA2">
        <f t="shared" si="0"/>
        <v>1.575048878923923E-5</v>
      </c>
      <c r="CB2">
        <f t="shared" si="0"/>
        <v>1.575048878923923E-5</v>
      </c>
      <c r="CC2">
        <f t="shared" si="0"/>
        <v>1.575048878923923E-5</v>
      </c>
    </row>
    <row r="3" spans="1:81">
      <c r="A3" s="1" t="s">
        <v>1422</v>
      </c>
      <c r="B3">
        <f>'Total Fuel Prices'!B90*(1-INDEX(Tax_share,MATCH('Total Fuel Prices'!$A$87,tax_fuel_labels,0),MATCH(B$1,'Tax_Share of Price'!$B$1:$AI$1,0)))</f>
        <v>0</v>
      </c>
      <c r="C3">
        <f>'Total Fuel Prices'!C90*(1-INDEX(Tax_share,MATCH('Total Fuel Prices'!$A$87,tax_fuel_labels,0),MATCH(C$1,'Tax_Share of Price'!$B$1:$AI$1,0)))</f>
        <v>0</v>
      </c>
      <c r="D3">
        <f>'Total Fuel Prices'!D90*(1-INDEX(Tax_share,MATCH('Total Fuel Prices'!$A$87,tax_fuel_labels,0),MATCH(D$1,'Tax_Share of Price'!$B$1:$AI$1,0)))</f>
        <v>0</v>
      </c>
      <c r="E3">
        <f>'Total Fuel Prices'!E90*(1-INDEX(Tax_share,MATCH('Total Fuel Prices'!$A$87,tax_fuel_labels,0),MATCH(E$1,'Tax_Share of Price'!$B$1:$AI$1,0)))</f>
        <v>0</v>
      </c>
      <c r="F3">
        <f>'Total Fuel Prices'!F90*(1-INDEX(Tax_share,MATCH('Total Fuel Prices'!$A$87,tax_fuel_labels,0),MATCH(F$1,'Tax_Share of Price'!$B$1:$AI$1,0)))</f>
        <v>0</v>
      </c>
      <c r="G3">
        <f>'Total Fuel Prices'!G90*(1-INDEX(Tax_share,MATCH('Total Fuel Prices'!$A$87,tax_fuel_labels,0),MATCH(G$1,'Tax_Share of Price'!$B$1:$AI$1,0)))</f>
        <v>0</v>
      </c>
      <c r="H3">
        <f>'Total Fuel Prices'!H90*(1-INDEX(Tax_share,MATCH('Total Fuel Prices'!$A$87,tax_fuel_labels,0),MATCH(H$1,'Tax_Share of Price'!$B$1:$AI$1,0)))</f>
        <v>0</v>
      </c>
      <c r="I3">
        <f>'Total Fuel Prices'!I90*(1-INDEX(Tax_share,MATCH('Total Fuel Prices'!$A$87,tax_fuel_labels,0),MATCH(I$1,'Tax_Share of Price'!$B$1:$AI$1,0)))</f>
        <v>0</v>
      </c>
      <c r="J3">
        <f>'Total Fuel Prices'!J90*(1-INDEX(Tax_share,MATCH('Total Fuel Prices'!$A$87,tax_fuel_labels,0),MATCH(J$1,'Tax_Share of Price'!$B$1:$AI$1,0)))</f>
        <v>0</v>
      </c>
      <c r="K3">
        <f>'Total Fuel Prices'!K90*(1-INDEX(Tax_share,MATCH('Total Fuel Prices'!$A$87,tax_fuel_labels,0),MATCH(K$1,'Tax_Share of Price'!$B$1:$AI$1,0)))</f>
        <v>0</v>
      </c>
      <c r="L3">
        <f>'Total Fuel Prices'!L90*(1-INDEX(Tax_share,MATCH('Total Fuel Prices'!$A$87,tax_fuel_labels,0),MATCH(L$1,'Tax_Share of Price'!$B$1:$AI$1,0)))</f>
        <v>0</v>
      </c>
      <c r="M3">
        <f>'Total Fuel Prices'!M90*(1-INDEX(Tax_share,MATCH('Total Fuel Prices'!$A$87,tax_fuel_labels,0),MATCH(M$1,'Tax_Share of Price'!$B$1:$AI$1,0)))</f>
        <v>0</v>
      </c>
      <c r="N3">
        <f>'Total Fuel Prices'!N90*(1-INDEX(Tax_share,MATCH('Total Fuel Prices'!$A$87,tax_fuel_labels,0),MATCH(N$1,'Tax_Share of Price'!$B$1:$AI$1,0)))</f>
        <v>0</v>
      </c>
      <c r="O3">
        <f>'Total Fuel Prices'!O90*(1-INDEX(Tax_share,MATCH('Total Fuel Prices'!$A$87,tax_fuel_labels,0),MATCH(O$1,'Tax_Share of Price'!$B$1:$AI$1,0)))</f>
        <v>0</v>
      </c>
      <c r="P3">
        <f>'Total Fuel Prices'!P90*(1-INDEX(Tax_share,MATCH('Total Fuel Prices'!$A$87,tax_fuel_labels,0),MATCH(P$1,'Tax_Share of Price'!$B$1:$AI$1,0)))</f>
        <v>0</v>
      </c>
      <c r="Q3">
        <f>'Total Fuel Prices'!Q90*(1-INDEX(Tax_share,MATCH('Total Fuel Prices'!$A$87,tax_fuel_labels,0),MATCH(Q$1,'Tax_Share of Price'!$B$1:$AI$1,0)))</f>
        <v>0</v>
      </c>
      <c r="R3">
        <f>'Total Fuel Prices'!R90*(1-INDEX(Tax_share,MATCH('Total Fuel Prices'!$A$87,tax_fuel_labels,0),MATCH(R$1,'Tax_Share of Price'!$B$1:$AI$1,0)))</f>
        <v>0</v>
      </c>
      <c r="S3">
        <f>'Total Fuel Prices'!S90*(1-INDEX(Tax_share,MATCH('Total Fuel Prices'!$A$87,tax_fuel_labels,0),MATCH(S$1,'Tax_Share of Price'!$B$1:$AI$1,0)))</f>
        <v>0</v>
      </c>
      <c r="T3">
        <f>'Total Fuel Prices'!T90*(1-INDEX(Tax_share,MATCH('Total Fuel Prices'!$A$87,tax_fuel_labels,0),MATCH(T$1,'Tax_Share of Price'!$B$1:$AI$1,0)))</f>
        <v>0</v>
      </c>
      <c r="U3">
        <f>'Total Fuel Prices'!U90*(1-INDEX(Tax_share,MATCH('Total Fuel Prices'!$A$87,tax_fuel_labels,0),MATCH(U$1,'Tax_Share of Price'!$B$1:$AI$1,0)))</f>
        <v>0</v>
      </c>
      <c r="V3">
        <f>'Total Fuel Prices'!V90*(1-INDEX(Tax_share,MATCH('Total Fuel Prices'!$A$87,tax_fuel_labels,0),MATCH(V$1,'Tax_Share of Price'!$B$1:$AI$1,0)))</f>
        <v>0</v>
      </c>
      <c r="W3">
        <f>'Total Fuel Prices'!W90*(1-INDEX(Tax_share,MATCH('Total Fuel Prices'!$A$87,tax_fuel_labels,0),MATCH(W$1,'Tax_Share of Price'!$B$1:$AI$1,0)))</f>
        <v>0</v>
      </c>
      <c r="X3">
        <f>'Total Fuel Prices'!X90*(1-INDEX(Tax_share,MATCH('Total Fuel Prices'!$A$87,tax_fuel_labels,0),MATCH(X$1,'Tax_Share of Price'!$B$1:$AI$1,0)))</f>
        <v>0</v>
      </c>
      <c r="Y3">
        <f>'Total Fuel Prices'!Y90*(1-INDEX(Tax_share,MATCH('Total Fuel Prices'!$A$87,tax_fuel_labels,0),MATCH(Y$1,'Tax_Share of Price'!$B$1:$AI$1,0)))</f>
        <v>0</v>
      </c>
      <c r="Z3">
        <f>'Total Fuel Prices'!Z90*(1-INDEX(Tax_share,MATCH('Total Fuel Prices'!$A$87,tax_fuel_labels,0),MATCH(Z$1,'Tax_Share of Price'!$B$1:$AI$1,0)))</f>
        <v>0</v>
      </c>
      <c r="AA3">
        <f>'Total Fuel Prices'!AA90*(1-INDEX(Tax_share,MATCH('Total Fuel Prices'!$A$87,tax_fuel_labels,0),MATCH(AA$1,'Tax_Share of Price'!$B$1:$AI$1,0)))</f>
        <v>0</v>
      </c>
      <c r="AB3">
        <f>'Total Fuel Prices'!AB90*(1-INDEX(Tax_share,MATCH('Total Fuel Prices'!$A$87,tax_fuel_labels,0),MATCH(AB$1,'Tax_Share of Price'!$B$1:$AI$1,0)))</f>
        <v>0</v>
      </c>
      <c r="AC3">
        <f>'Total Fuel Prices'!AC90*(1-INDEX(Tax_share,MATCH('Total Fuel Prices'!$A$87,tax_fuel_labels,0),MATCH(AC$1,'Tax_Share of Price'!$B$1:$AI$1,0)))</f>
        <v>0</v>
      </c>
      <c r="AD3">
        <f>'Total Fuel Prices'!AD90*(1-INDEX(Tax_share,MATCH('Total Fuel Prices'!$A$87,tax_fuel_labels,0),MATCH(AD$1,'Tax_Share of Price'!$B$1:$AI$1,0)))</f>
        <v>0</v>
      </c>
      <c r="AE3">
        <f>'Total Fuel Prices'!AE90*(1-INDEX(Tax_share,MATCH('Total Fuel Prices'!$A$87,tax_fuel_labels,0),MATCH(AE$1,'Tax_Share of Price'!$B$1:$AI$1,0)))</f>
        <v>0</v>
      </c>
      <c r="AF3">
        <f>$AE3</f>
        <v>0</v>
      </c>
      <c r="AG3">
        <f t="shared" ref="AF3:AU9" si="1">$AE3</f>
        <v>0</v>
      </c>
      <c r="AH3">
        <f t="shared" si="1"/>
        <v>0</v>
      </c>
      <c r="AI3">
        <f t="shared" si="1"/>
        <v>0</v>
      </c>
      <c r="AJ3">
        <f t="shared" si="1"/>
        <v>0</v>
      </c>
      <c r="AK3">
        <f t="shared" si="1"/>
        <v>0</v>
      </c>
      <c r="AL3">
        <f t="shared" si="1"/>
        <v>0</v>
      </c>
      <c r="AM3">
        <f t="shared" si="1"/>
        <v>0</v>
      </c>
      <c r="AN3">
        <f t="shared" si="1"/>
        <v>0</v>
      </c>
      <c r="AO3">
        <f t="shared" si="1"/>
        <v>0</v>
      </c>
      <c r="AP3">
        <f t="shared" si="1"/>
        <v>0</v>
      </c>
      <c r="AQ3">
        <f t="shared" si="1"/>
        <v>0</v>
      </c>
      <c r="AR3">
        <f t="shared" si="1"/>
        <v>0</v>
      </c>
      <c r="AS3">
        <f t="shared" si="1"/>
        <v>0</v>
      </c>
      <c r="AT3">
        <f t="shared" si="1"/>
        <v>0</v>
      </c>
      <c r="AU3">
        <f t="shared" si="1"/>
        <v>0</v>
      </c>
      <c r="AV3">
        <f t="shared" si="0"/>
        <v>0</v>
      </c>
      <c r="AW3">
        <f t="shared" si="0"/>
        <v>0</v>
      </c>
      <c r="AX3">
        <f t="shared" si="0"/>
        <v>0</v>
      </c>
      <c r="AY3">
        <f t="shared" si="0"/>
        <v>0</v>
      </c>
      <c r="AZ3">
        <f t="shared" si="0"/>
        <v>0</v>
      </c>
      <c r="BA3">
        <f t="shared" si="0"/>
        <v>0</v>
      </c>
      <c r="BB3">
        <f t="shared" si="0"/>
        <v>0</v>
      </c>
      <c r="BC3">
        <f t="shared" si="0"/>
        <v>0</v>
      </c>
      <c r="BD3">
        <f t="shared" si="0"/>
        <v>0</v>
      </c>
      <c r="BE3">
        <f t="shared" si="0"/>
        <v>0</v>
      </c>
      <c r="BF3">
        <f t="shared" si="0"/>
        <v>0</v>
      </c>
      <c r="BG3">
        <f t="shared" si="0"/>
        <v>0</v>
      </c>
      <c r="BH3">
        <f t="shared" si="0"/>
        <v>0</v>
      </c>
      <c r="BI3">
        <f t="shared" si="0"/>
        <v>0</v>
      </c>
      <c r="BJ3">
        <f t="shared" si="0"/>
        <v>0</v>
      </c>
      <c r="BK3">
        <f t="shared" si="0"/>
        <v>0</v>
      </c>
      <c r="BL3">
        <f t="shared" si="0"/>
        <v>0</v>
      </c>
      <c r="BM3">
        <f t="shared" si="0"/>
        <v>0</v>
      </c>
      <c r="BN3">
        <f t="shared" si="0"/>
        <v>0</v>
      </c>
      <c r="BO3">
        <f t="shared" si="0"/>
        <v>0</v>
      </c>
      <c r="BP3">
        <f t="shared" si="0"/>
        <v>0</v>
      </c>
      <c r="BQ3">
        <f t="shared" si="0"/>
        <v>0</v>
      </c>
      <c r="BR3">
        <f t="shared" si="0"/>
        <v>0</v>
      </c>
      <c r="BS3">
        <f t="shared" si="0"/>
        <v>0</v>
      </c>
      <c r="BT3">
        <f t="shared" si="0"/>
        <v>0</v>
      </c>
      <c r="BU3">
        <f t="shared" si="0"/>
        <v>0</v>
      </c>
      <c r="BV3">
        <f t="shared" si="0"/>
        <v>0</v>
      </c>
      <c r="BW3">
        <f t="shared" si="0"/>
        <v>0</v>
      </c>
      <c r="BX3">
        <f t="shared" si="0"/>
        <v>0</v>
      </c>
      <c r="BY3">
        <f t="shared" si="0"/>
        <v>0</v>
      </c>
      <c r="BZ3">
        <f t="shared" si="0"/>
        <v>0</v>
      </c>
      <c r="CA3">
        <f t="shared" si="0"/>
        <v>0</v>
      </c>
      <c r="CB3">
        <f t="shared" si="0"/>
        <v>0</v>
      </c>
      <c r="CC3">
        <f t="shared" si="0"/>
        <v>0</v>
      </c>
    </row>
    <row r="4" spans="1:81">
      <c r="A4" s="1" t="s">
        <v>1423</v>
      </c>
      <c r="B4">
        <f>'Total Fuel Prices'!B91*(1-INDEX(Tax_share,MATCH('Total Fuel Prices'!$A$87,tax_fuel_labels,0),MATCH(B$1,'Tax_Share of Price'!$B$1:$AI$1,0)))</f>
        <v>0</v>
      </c>
      <c r="C4">
        <f>'Total Fuel Prices'!C91*(1-INDEX(Tax_share,MATCH('Total Fuel Prices'!$A$87,tax_fuel_labels,0),MATCH(C$1,'Tax_Share of Price'!$B$1:$AI$1,0)))</f>
        <v>0</v>
      </c>
      <c r="D4">
        <f>'Total Fuel Prices'!D91*(1-INDEX(Tax_share,MATCH('Total Fuel Prices'!$A$87,tax_fuel_labels,0),MATCH(D$1,'Tax_Share of Price'!$B$1:$AI$1,0)))</f>
        <v>0</v>
      </c>
      <c r="E4">
        <f>'Total Fuel Prices'!E91*(1-INDEX(Tax_share,MATCH('Total Fuel Prices'!$A$87,tax_fuel_labels,0),MATCH(E$1,'Tax_Share of Price'!$B$1:$AI$1,0)))</f>
        <v>0</v>
      </c>
      <c r="F4">
        <f>'Total Fuel Prices'!F91*(1-INDEX(Tax_share,MATCH('Total Fuel Prices'!$A$87,tax_fuel_labels,0),MATCH(F$1,'Tax_Share of Price'!$B$1:$AI$1,0)))</f>
        <v>0</v>
      </c>
      <c r="G4">
        <f>'Total Fuel Prices'!G91*(1-INDEX(Tax_share,MATCH('Total Fuel Prices'!$A$87,tax_fuel_labels,0),MATCH(G$1,'Tax_Share of Price'!$B$1:$AI$1,0)))</f>
        <v>0</v>
      </c>
      <c r="H4">
        <f>'Total Fuel Prices'!H91*(1-INDEX(Tax_share,MATCH('Total Fuel Prices'!$A$87,tax_fuel_labels,0),MATCH(H$1,'Tax_Share of Price'!$B$1:$AI$1,0)))</f>
        <v>0</v>
      </c>
      <c r="I4">
        <f>'Total Fuel Prices'!I91*(1-INDEX(Tax_share,MATCH('Total Fuel Prices'!$A$87,tax_fuel_labels,0),MATCH(I$1,'Tax_Share of Price'!$B$1:$AI$1,0)))</f>
        <v>0</v>
      </c>
      <c r="J4">
        <f>'Total Fuel Prices'!J91*(1-INDEX(Tax_share,MATCH('Total Fuel Prices'!$A$87,tax_fuel_labels,0),MATCH(J$1,'Tax_Share of Price'!$B$1:$AI$1,0)))</f>
        <v>0</v>
      </c>
      <c r="K4">
        <f>'Total Fuel Prices'!K91*(1-INDEX(Tax_share,MATCH('Total Fuel Prices'!$A$87,tax_fuel_labels,0),MATCH(K$1,'Tax_Share of Price'!$B$1:$AI$1,0)))</f>
        <v>0</v>
      </c>
      <c r="L4">
        <f>'Total Fuel Prices'!L91*(1-INDEX(Tax_share,MATCH('Total Fuel Prices'!$A$87,tax_fuel_labels,0),MATCH(L$1,'Tax_Share of Price'!$B$1:$AI$1,0)))</f>
        <v>0</v>
      </c>
      <c r="M4">
        <f>'Total Fuel Prices'!M91*(1-INDEX(Tax_share,MATCH('Total Fuel Prices'!$A$87,tax_fuel_labels,0),MATCH(M$1,'Tax_Share of Price'!$B$1:$AI$1,0)))</f>
        <v>0</v>
      </c>
      <c r="N4">
        <f>'Total Fuel Prices'!N91*(1-INDEX(Tax_share,MATCH('Total Fuel Prices'!$A$87,tax_fuel_labels,0),MATCH(N$1,'Tax_Share of Price'!$B$1:$AI$1,0)))</f>
        <v>0</v>
      </c>
      <c r="O4">
        <f>'Total Fuel Prices'!O91*(1-INDEX(Tax_share,MATCH('Total Fuel Prices'!$A$87,tax_fuel_labels,0),MATCH(O$1,'Tax_Share of Price'!$B$1:$AI$1,0)))</f>
        <v>0</v>
      </c>
      <c r="P4">
        <f>'Total Fuel Prices'!P91*(1-INDEX(Tax_share,MATCH('Total Fuel Prices'!$A$87,tax_fuel_labels,0),MATCH(P$1,'Tax_Share of Price'!$B$1:$AI$1,0)))</f>
        <v>0</v>
      </c>
      <c r="Q4">
        <f>'Total Fuel Prices'!Q91*(1-INDEX(Tax_share,MATCH('Total Fuel Prices'!$A$87,tax_fuel_labels,0),MATCH(Q$1,'Tax_Share of Price'!$B$1:$AI$1,0)))</f>
        <v>0</v>
      </c>
      <c r="R4">
        <f>'Total Fuel Prices'!R91*(1-INDEX(Tax_share,MATCH('Total Fuel Prices'!$A$87,tax_fuel_labels,0),MATCH(R$1,'Tax_Share of Price'!$B$1:$AI$1,0)))</f>
        <v>0</v>
      </c>
      <c r="S4">
        <f>'Total Fuel Prices'!S91*(1-INDEX(Tax_share,MATCH('Total Fuel Prices'!$A$87,tax_fuel_labels,0),MATCH(S$1,'Tax_Share of Price'!$B$1:$AI$1,0)))</f>
        <v>0</v>
      </c>
      <c r="T4">
        <f>'Total Fuel Prices'!T91*(1-INDEX(Tax_share,MATCH('Total Fuel Prices'!$A$87,tax_fuel_labels,0),MATCH(T$1,'Tax_Share of Price'!$B$1:$AI$1,0)))</f>
        <v>0</v>
      </c>
      <c r="U4">
        <f>'Total Fuel Prices'!U91*(1-INDEX(Tax_share,MATCH('Total Fuel Prices'!$A$87,tax_fuel_labels,0),MATCH(U$1,'Tax_Share of Price'!$B$1:$AI$1,0)))</f>
        <v>0</v>
      </c>
      <c r="V4">
        <f>'Total Fuel Prices'!V91*(1-INDEX(Tax_share,MATCH('Total Fuel Prices'!$A$87,tax_fuel_labels,0),MATCH(V$1,'Tax_Share of Price'!$B$1:$AI$1,0)))</f>
        <v>0</v>
      </c>
      <c r="W4">
        <f>'Total Fuel Prices'!W91*(1-INDEX(Tax_share,MATCH('Total Fuel Prices'!$A$87,tax_fuel_labels,0),MATCH(W$1,'Tax_Share of Price'!$B$1:$AI$1,0)))</f>
        <v>0</v>
      </c>
      <c r="X4">
        <f>'Total Fuel Prices'!X91*(1-INDEX(Tax_share,MATCH('Total Fuel Prices'!$A$87,tax_fuel_labels,0),MATCH(X$1,'Tax_Share of Price'!$B$1:$AI$1,0)))</f>
        <v>0</v>
      </c>
      <c r="Y4">
        <f>'Total Fuel Prices'!Y91*(1-INDEX(Tax_share,MATCH('Total Fuel Prices'!$A$87,tax_fuel_labels,0),MATCH(Y$1,'Tax_Share of Price'!$B$1:$AI$1,0)))</f>
        <v>0</v>
      </c>
      <c r="Z4">
        <f>'Total Fuel Prices'!Z91*(1-INDEX(Tax_share,MATCH('Total Fuel Prices'!$A$87,tax_fuel_labels,0),MATCH(Z$1,'Tax_Share of Price'!$B$1:$AI$1,0)))</f>
        <v>0</v>
      </c>
      <c r="AA4">
        <f>'Total Fuel Prices'!AA91*(1-INDEX(Tax_share,MATCH('Total Fuel Prices'!$A$87,tax_fuel_labels,0),MATCH(AA$1,'Tax_Share of Price'!$B$1:$AI$1,0)))</f>
        <v>0</v>
      </c>
      <c r="AB4">
        <f>'Total Fuel Prices'!AB91*(1-INDEX(Tax_share,MATCH('Total Fuel Prices'!$A$87,tax_fuel_labels,0),MATCH(AB$1,'Tax_Share of Price'!$B$1:$AI$1,0)))</f>
        <v>0</v>
      </c>
      <c r="AC4">
        <f>'Total Fuel Prices'!AC91*(1-INDEX(Tax_share,MATCH('Total Fuel Prices'!$A$87,tax_fuel_labels,0),MATCH(AC$1,'Tax_Share of Price'!$B$1:$AI$1,0)))</f>
        <v>0</v>
      </c>
      <c r="AD4">
        <f>'Total Fuel Prices'!AD91*(1-INDEX(Tax_share,MATCH('Total Fuel Prices'!$A$87,tax_fuel_labels,0),MATCH(AD$1,'Tax_Share of Price'!$B$1:$AI$1,0)))</f>
        <v>0</v>
      </c>
      <c r="AE4">
        <f>'Total Fuel Prices'!AE91*(1-INDEX(Tax_share,MATCH('Total Fuel Prices'!$A$87,tax_fuel_labels,0),MATCH(AE$1,'Tax_Share of Price'!$B$1:$AI$1,0)))</f>
        <v>0</v>
      </c>
      <c r="AF4">
        <f t="shared" si="1"/>
        <v>0</v>
      </c>
      <c r="AG4">
        <f t="shared" si="0"/>
        <v>0</v>
      </c>
      <c r="AH4">
        <f t="shared" si="0"/>
        <v>0</v>
      </c>
      <c r="AI4">
        <f t="shared" si="0"/>
        <v>0</v>
      </c>
      <c r="AJ4">
        <f t="shared" si="0"/>
        <v>0</v>
      </c>
      <c r="AK4">
        <f t="shared" si="0"/>
        <v>0</v>
      </c>
      <c r="AL4">
        <f t="shared" si="0"/>
        <v>0</v>
      </c>
      <c r="AM4">
        <f t="shared" si="0"/>
        <v>0</v>
      </c>
      <c r="AN4">
        <f t="shared" si="0"/>
        <v>0</v>
      </c>
      <c r="AO4">
        <f t="shared" si="0"/>
        <v>0</v>
      </c>
      <c r="AP4">
        <f t="shared" si="0"/>
        <v>0</v>
      </c>
      <c r="AQ4">
        <f t="shared" si="0"/>
        <v>0</v>
      </c>
      <c r="AR4">
        <f t="shared" si="0"/>
        <v>0</v>
      </c>
      <c r="AS4">
        <f t="shared" si="0"/>
        <v>0</v>
      </c>
      <c r="AT4">
        <f t="shared" si="0"/>
        <v>0</v>
      </c>
      <c r="AU4">
        <f t="shared" si="0"/>
        <v>0</v>
      </c>
      <c r="AV4">
        <f t="shared" si="0"/>
        <v>0</v>
      </c>
      <c r="AW4">
        <f t="shared" si="0"/>
        <v>0</v>
      </c>
      <c r="AX4">
        <f t="shared" si="0"/>
        <v>0</v>
      </c>
      <c r="AY4">
        <f t="shared" si="0"/>
        <v>0</v>
      </c>
      <c r="AZ4">
        <f t="shared" si="0"/>
        <v>0</v>
      </c>
      <c r="BA4">
        <f t="shared" si="0"/>
        <v>0</v>
      </c>
      <c r="BB4">
        <f t="shared" si="0"/>
        <v>0</v>
      </c>
      <c r="BC4">
        <f t="shared" si="0"/>
        <v>0</v>
      </c>
      <c r="BD4">
        <f t="shared" si="0"/>
        <v>0</v>
      </c>
      <c r="BE4">
        <f t="shared" si="0"/>
        <v>0</v>
      </c>
      <c r="BF4">
        <f t="shared" si="0"/>
        <v>0</v>
      </c>
      <c r="BG4">
        <f t="shared" si="0"/>
        <v>0</v>
      </c>
      <c r="BH4">
        <f t="shared" si="0"/>
        <v>0</v>
      </c>
      <c r="BI4">
        <f t="shared" si="0"/>
        <v>0</v>
      </c>
      <c r="BJ4">
        <f t="shared" si="0"/>
        <v>0</v>
      </c>
      <c r="BK4">
        <f t="shared" si="0"/>
        <v>0</v>
      </c>
      <c r="BL4">
        <f t="shared" si="0"/>
        <v>0</v>
      </c>
      <c r="BM4">
        <f t="shared" si="0"/>
        <v>0</v>
      </c>
      <c r="BN4">
        <f t="shared" si="0"/>
        <v>0</v>
      </c>
      <c r="BO4">
        <f t="shared" si="0"/>
        <v>0</v>
      </c>
      <c r="BP4">
        <f t="shared" si="0"/>
        <v>0</v>
      </c>
      <c r="BQ4">
        <f t="shared" si="0"/>
        <v>0</v>
      </c>
      <c r="BR4">
        <f t="shared" si="0"/>
        <v>0</v>
      </c>
      <c r="BS4">
        <f t="shared" si="0"/>
        <v>0</v>
      </c>
      <c r="BT4">
        <f t="shared" si="0"/>
        <v>0</v>
      </c>
      <c r="BU4">
        <f t="shared" si="0"/>
        <v>0</v>
      </c>
      <c r="BV4">
        <f t="shared" si="0"/>
        <v>0</v>
      </c>
      <c r="BW4">
        <f t="shared" si="0"/>
        <v>0</v>
      </c>
      <c r="BX4">
        <f t="shared" si="0"/>
        <v>0</v>
      </c>
      <c r="BY4">
        <f t="shared" si="0"/>
        <v>0</v>
      </c>
      <c r="BZ4">
        <f t="shared" si="0"/>
        <v>0</v>
      </c>
      <c r="CA4">
        <f t="shared" si="0"/>
        <v>0</v>
      </c>
      <c r="CB4">
        <f t="shared" si="0"/>
        <v>0</v>
      </c>
      <c r="CC4">
        <f t="shared" si="0"/>
        <v>0</v>
      </c>
    </row>
    <row r="5" spans="1:81">
      <c r="A5" s="1" t="s">
        <v>1424</v>
      </c>
      <c r="B5">
        <f>'Total Fuel Prices'!B92*(1-INDEX(Tax_share,MATCH('Total Fuel Prices'!$A$87,tax_fuel_labels,0),MATCH(B$1,'Tax_Share of Price'!$B$1:$AI$1,0)))</f>
        <v>0</v>
      </c>
      <c r="C5">
        <f>'Total Fuel Prices'!C92*(1-INDEX(Tax_share,MATCH('Total Fuel Prices'!$A$87,tax_fuel_labels,0),MATCH(C$1,'Tax_Share of Price'!$B$1:$AI$1,0)))</f>
        <v>0</v>
      </c>
      <c r="D5">
        <f>'Total Fuel Prices'!D92*(1-INDEX(Tax_share,MATCH('Total Fuel Prices'!$A$87,tax_fuel_labels,0),MATCH(D$1,'Tax_Share of Price'!$B$1:$AI$1,0)))</f>
        <v>0</v>
      </c>
      <c r="E5">
        <f>'Total Fuel Prices'!E92*(1-INDEX(Tax_share,MATCH('Total Fuel Prices'!$A$87,tax_fuel_labels,0),MATCH(E$1,'Tax_Share of Price'!$B$1:$AI$1,0)))</f>
        <v>0</v>
      </c>
      <c r="F5">
        <f>'Total Fuel Prices'!F92*(1-INDEX(Tax_share,MATCH('Total Fuel Prices'!$A$87,tax_fuel_labels,0),MATCH(F$1,'Tax_Share of Price'!$B$1:$AI$1,0)))</f>
        <v>0</v>
      </c>
      <c r="G5">
        <f>'Total Fuel Prices'!G92*(1-INDEX(Tax_share,MATCH('Total Fuel Prices'!$A$87,tax_fuel_labels,0),MATCH(G$1,'Tax_Share of Price'!$B$1:$AI$1,0)))</f>
        <v>0</v>
      </c>
      <c r="H5">
        <f>'Total Fuel Prices'!H92*(1-INDEX(Tax_share,MATCH('Total Fuel Prices'!$A$87,tax_fuel_labels,0),MATCH(H$1,'Tax_Share of Price'!$B$1:$AI$1,0)))</f>
        <v>0</v>
      </c>
      <c r="I5">
        <f>'Total Fuel Prices'!I92*(1-INDEX(Tax_share,MATCH('Total Fuel Prices'!$A$87,tax_fuel_labels,0),MATCH(I$1,'Tax_Share of Price'!$B$1:$AI$1,0)))</f>
        <v>0</v>
      </c>
      <c r="J5">
        <f>'Total Fuel Prices'!J92*(1-INDEX(Tax_share,MATCH('Total Fuel Prices'!$A$87,tax_fuel_labels,0),MATCH(J$1,'Tax_Share of Price'!$B$1:$AI$1,0)))</f>
        <v>0</v>
      </c>
      <c r="K5">
        <f>'Total Fuel Prices'!K92*(1-INDEX(Tax_share,MATCH('Total Fuel Prices'!$A$87,tax_fuel_labels,0),MATCH(K$1,'Tax_Share of Price'!$B$1:$AI$1,0)))</f>
        <v>0</v>
      </c>
      <c r="L5">
        <f>'Total Fuel Prices'!L92*(1-INDEX(Tax_share,MATCH('Total Fuel Prices'!$A$87,tax_fuel_labels,0),MATCH(L$1,'Tax_Share of Price'!$B$1:$AI$1,0)))</f>
        <v>0</v>
      </c>
      <c r="M5">
        <f>'Total Fuel Prices'!M92*(1-INDEX(Tax_share,MATCH('Total Fuel Prices'!$A$87,tax_fuel_labels,0),MATCH(M$1,'Tax_Share of Price'!$B$1:$AI$1,0)))</f>
        <v>0</v>
      </c>
      <c r="N5">
        <f>'Total Fuel Prices'!N92*(1-INDEX(Tax_share,MATCH('Total Fuel Prices'!$A$87,tax_fuel_labels,0),MATCH(N$1,'Tax_Share of Price'!$B$1:$AI$1,0)))</f>
        <v>0</v>
      </c>
      <c r="O5">
        <f>'Total Fuel Prices'!O92*(1-INDEX(Tax_share,MATCH('Total Fuel Prices'!$A$87,tax_fuel_labels,0),MATCH(O$1,'Tax_Share of Price'!$B$1:$AI$1,0)))</f>
        <v>0</v>
      </c>
      <c r="P5">
        <f>'Total Fuel Prices'!P92*(1-INDEX(Tax_share,MATCH('Total Fuel Prices'!$A$87,tax_fuel_labels,0),MATCH(P$1,'Tax_Share of Price'!$B$1:$AI$1,0)))</f>
        <v>0</v>
      </c>
      <c r="Q5">
        <f>'Total Fuel Prices'!Q92*(1-INDEX(Tax_share,MATCH('Total Fuel Prices'!$A$87,tax_fuel_labels,0),MATCH(Q$1,'Tax_Share of Price'!$B$1:$AI$1,0)))</f>
        <v>0</v>
      </c>
      <c r="R5">
        <f>'Total Fuel Prices'!R92*(1-INDEX(Tax_share,MATCH('Total Fuel Prices'!$A$87,tax_fuel_labels,0),MATCH(R$1,'Tax_Share of Price'!$B$1:$AI$1,0)))</f>
        <v>0</v>
      </c>
      <c r="S5">
        <f>'Total Fuel Prices'!S92*(1-INDEX(Tax_share,MATCH('Total Fuel Prices'!$A$87,tax_fuel_labels,0),MATCH(S$1,'Tax_Share of Price'!$B$1:$AI$1,0)))</f>
        <v>0</v>
      </c>
      <c r="T5">
        <f>'Total Fuel Prices'!T92*(1-INDEX(Tax_share,MATCH('Total Fuel Prices'!$A$87,tax_fuel_labels,0),MATCH(T$1,'Tax_Share of Price'!$B$1:$AI$1,0)))</f>
        <v>0</v>
      </c>
      <c r="U5">
        <f>'Total Fuel Prices'!U92*(1-INDEX(Tax_share,MATCH('Total Fuel Prices'!$A$87,tax_fuel_labels,0),MATCH(U$1,'Tax_Share of Price'!$B$1:$AI$1,0)))</f>
        <v>0</v>
      </c>
      <c r="V5">
        <f>'Total Fuel Prices'!V92*(1-INDEX(Tax_share,MATCH('Total Fuel Prices'!$A$87,tax_fuel_labels,0),MATCH(V$1,'Tax_Share of Price'!$B$1:$AI$1,0)))</f>
        <v>0</v>
      </c>
      <c r="W5">
        <f>'Total Fuel Prices'!W92*(1-INDEX(Tax_share,MATCH('Total Fuel Prices'!$A$87,tax_fuel_labels,0),MATCH(W$1,'Tax_Share of Price'!$B$1:$AI$1,0)))</f>
        <v>0</v>
      </c>
      <c r="X5">
        <f>'Total Fuel Prices'!X92*(1-INDEX(Tax_share,MATCH('Total Fuel Prices'!$A$87,tax_fuel_labels,0),MATCH(X$1,'Tax_Share of Price'!$B$1:$AI$1,0)))</f>
        <v>0</v>
      </c>
      <c r="Y5">
        <f>'Total Fuel Prices'!Y92*(1-INDEX(Tax_share,MATCH('Total Fuel Prices'!$A$87,tax_fuel_labels,0),MATCH(Y$1,'Tax_Share of Price'!$B$1:$AI$1,0)))</f>
        <v>0</v>
      </c>
      <c r="Z5">
        <f>'Total Fuel Prices'!Z92*(1-INDEX(Tax_share,MATCH('Total Fuel Prices'!$A$87,tax_fuel_labels,0),MATCH(Z$1,'Tax_Share of Price'!$B$1:$AI$1,0)))</f>
        <v>0</v>
      </c>
      <c r="AA5">
        <f>'Total Fuel Prices'!AA92*(1-INDEX(Tax_share,MATCH('Total Fuel Prices'!$A$87,tax_fuel_labels,0),MATCH(AA$1,'Tax_Share of Price'!$B$1:$AI$1,0)))</f>
        <v>0</v>
      </c>
      <c r="AB5">
        <f>'Total Fuel Prices'!AB92*(1-INDEX(Tax_share,MATCH('Total Fuel Prices'!$A$87,tax_fuel_labels,0),MATCH(AB$1,'Tax_Share of Price'!$B$1:$AI$1,0)))</f>
        <v>0</v>
      </c>
      <c r="AC5">
        <f>'Total Fuel Prices'!AC92*(1-INDEX(Tax_share,MATCH('Total Fuel Prices'!$A$87,tax_fuel_labels,0),MATCH(AC$1,'Tax_Share of Price'!$B$1:$AI$1,0)))</f>
        <v>0</v>
      </c>
      <c r="AD5">
        <f>'Total Fuel Prices'!AD92*(1-INDEX(Tax_share,MATCH('Total Fuel Prices'!$A$87,tax_fuel_labels,0),MATCH(AD$1,'Tax_Share of Price'!$B$1:$AI$1,0)))</f>
        <v>0</v>
      </c>
      <c r="AE5">
        <f>'Total Fuel Prices'!AE92*(1-INDEX(Tax_share,MATCH('Total Fuel Prices'!$A$87,tax_fuel_labels,0),MATCH(AE$1,'Tax_Share of Price'!$B$1:$AI$1,0)))</f>
        <v>0</v>
      </c>
      <c r="AF5">
        <f t="shared" si="1"/>
        <v>0</v>
      </c>
      <c r="AG5">
        <f t="shared" si="0"/>
        <v>0</v>
      </c>
      <c r="AH5">
        <f t="shared" si="0"/>
        <v>0</v>
      </c>
      <c r="AI5">
        <f t="shared" si="0"/>
        <v>0</v>
      </c>
      <c r="AJ5">
        <f t="shared" si="0"/>
        <v>0</v>
      </c>
      <c r="AK5">
        <f t="shared" si="0"/>
        <v>0</v>
      </c>
      <c r="AL5">
        <f t="shared" si="0"/>
        <v>0</v>
      </c>
      <c r="AM5">
        <f t="shared" si="0"/>
        <v>0</v>
      </c>
      <c r="AN5">
        <f t="shared" si="0"/>
        <v>0</v>
      </c>
      <c r="AO5">
        <f t="shared" si="0"/>
        <v>0</v>
      </c>
      <c r="AP5">
        <f t="shared" si="0"/>
        <v>0</v>
      </c>
      <c r="AQ5">
        <f t="shared" si="0"/>
        <v>0</v>
      </c>
      <c r="AR5">
        <f t="shared" si="0"/>
        <v>0</v>
      </c>
      <c r="AS5">
        <f t="shared" si="0"/>
        <v>0</v>
      </c>
      <c r="AT5">
        <f t="shared" si="0"/>
        <v>0</v>
      </c>
      <c r="AU5">
        <f t="shared" si="0"/>
        <v>0</v>
      </c>
      <c r="AV5">
        <f t="shared" si="0"/>
        <v>0</v>
      </c>
      <c r="AW5">
        <f t="shared" si="0"/>
        <v>0</v>
      </c>
      <c r="AX5">
        <f t="shared" si="0"/>
        <v>0</v>
      </c>
      <c r="AY5">
        <f t="shared" si="0"/>
        <v>0</v>
      </c>
      <c r="AZ5">
        <f t="shared" si="0"/>
        <v>0</v>
      </c>
      <c r="BA5">
        <f t="shared" si="0"/>
        <v>0</v>
      </c>
      <c r="BB5">
        <f t="shared" si="0"/>
        <v>0</v>
      </c>
      <c r="BC5">
        <f t="shared" si="0"/>
        <v>0</v>
      </c>
      <c r="BD5">
        <f t="shared" si="0"/>
        <v>0</v>
      </c>
      <c r="BE5">
        <f t="shared" si="0"/>
        <v>0</v>
      </c>
      <c r="BF5">
        <f t="shared" si="0"/>
        <v>0</v>
      </c>
      <c r="BG5">
        <f t="shared" si="0"/>
        <v>0</v>
      </c>
      <c r="BH5">
        <f t="shared" si="0"/>
        <v>0</v>
      </c>
      <c r="BI5">
        <f t="shared" si="0"/>
        <v>0</v>
      </c>
      <c r="BJ5">
        <f t="shared" si="0"/>
        <v>0</v>
      </c>
      <c r="BK5">
        <f t="shared" si="0"/>
        <v>0</v>
      </c>
      <c r="BL5">
        <f t="shared" si="0"/>
        <v>0</v>
      </c>
      <c r="BM5">
        <f t="shared" si="0"/>
        <v>0</v>
      </c>
      <c r="BN5">
        <f t="shared" si="0"/>
        <v>0</v>
      </c>
      <c r="BO5">
        <f t="shared" si="0"/>
        <v>0</v>
      </c>
      <c r="BP5">
        <f t="shared" si="0"/>
        <v>0</v>
      </c>
      <c r="BQ5">
        <f t="shared" si="0"/>
        <v>0</v>
      </c>
      <c r="BR5">
        <f t="shared" si="0"/>
        <v>0</v>
      </c>
      <c r="BS5">
        <f t="shared" si="0"/>
        <v>0</v>
      </c>
      <c r="BT5">
        <f t="shared" si="0"/>
        <v>0</v>
      </c>
      <c r="BU5">
        <f t="shared" si="0"/>
        <v>0</v>
      </c>
      <c r="BV5">
        <f t="shared" si="0"/>
        <v>0</v>
      </c>
      <c r="BW5">
        <f t="shared" si="0"/>
        <v>0</v>
      </c>
      <c r="BX5">
        <f t="shared" si="0"/>
        <v>0</v>
      </c>
      <c r="BY5">
        <f t="shared" si="0"/>
        <v>0</v>
      </c>
      <c r="BZ5">
        <f t="shared" si="0"/>
        <v>0</v>
      </c>
      <c r="CA5">
        <f t="shared" si="0"/>
        <v>0</v>
      </c>
      <c r="CB5">
        <f t="shared" si="0"/>
        <v>0</v>
      </c>
      <c r="CC5">
        <f t="shared" si="0"/>
        <v>0</v>
      </c>
    </row>
    <row r="6" spans="1:81">
      <c r="A6" s="1" t="s">
        <v>1425</v>
      </c>
      <c r="B6">
        <f>'Total Fuel Prices'!B93*(1-INDEX(Tax_share,MATCH('Total Fuel Prices'!$A$87,tax_fuel_labels,0),MATCH(B$1,'Tax_Share of Price'!$B$1:$AI$1,0)))</f>
        <v>0</v>
      </c>
      <c r="C6">
        <f>'Total Fuel Prices'!C93*(1-INDEX(Tax_share,MATCH('Total Fuel Prices'!$A$87,tax_fuel_labels,0),MATCH(C$1,'Tax_Share of Price'!$B$1:$AI$1,0)))</f>
        <v>0</v>
      </c>
      <c r="D6">
        <f>'Total Fuel Prices'!D93*(1-INDEX(Tax_share,MATCH('Total Fuel Prices'!$A$87,tax_fuel_labels,0),MATCH(D$1,'Tax_Share of Price'!$B$1:$AI$1,0)))</f>
        <v>0</v>
      </c>
      <c r="E6">
        <f>'Total Fuel Prices'!E93*(1-INDEX(Tax_share,MATCH('Total Fuel Prices'!$A$87,tax_fuel_labels,0),MATCH(E$1,'Tax_Share of Price'!$B$1:$AI$1,0)))</f>
        <v>0</v>
      </c>
      <c r="F6">
        <f>'Total Fuel Prices'!F93*(1-INDEX(Tax_share,MATCH('Total Fuel Prices'!$A$87,tax_fuel_labels,0),MATCH(F$1,'Tax_Share of Price'!$B$1:$AI$1,0)))</f>
        <v>0</v>
      </c>
      <c r="G6">
        <f>'Total Fuel Prices'!G93*(1-INDEX(Tax_share,MATCH('Total Fuel Prices'!$A$87,tax_fuel_labels,0),MATCH(G$1,'Tax_Share of Price'!$B$1:$AI$1,0)))</f>
        <v>0</v>
      </c>
      <c r="H6">
        <f>'Total Fuel Prices'!H93*(1-INDEX(Tax_share,MATCH('Total Fuel Prices'!$A$87,tax_fuel_labels,0),MATCH(H$1,'Tax_Share of Price'!$B$1:$AI$1,0)))</f>
        <v>0</v>
      </c>
      <c r="I6">
        <f>'Total Fuel Prices'!I93*(1-INDEX(Tax_share,MATCH('Total Fuel Prices'!$A$87,tax_fuel_labels,0),MATCH(I$1,'Tax_Share of Price'!$B$1:$AI$1,0)))</f>
        <v>0</v>
      </c>
      <c r="J6">
        <f>'Total Fuel Prices'!J93*(1-INDEX(Tax_share,MATCH('Total Fuel Prices'!$A$87,tax_fuel_labels,0),MATCH(J$1,'Tax_Share of Price'!$B$1:$AI$1,0)))</f>
        <v>0</v>
      </c>
      <c r="K6">
        <f>'Total Fuel Prices'!K93*(1-INDEX(Tax_share,MATCH('Total Fuel Prices'!$A$87,tax_fuel_labels,0),MATCH(K$1,'Tax_Share of Price'!$B$1:$AI$1,0)))</f>
        <v>0</v>
      </c>
      <c r="L6">
        <f>'Total Fuel Prices'!L93*(1-INDEX(Tax_share,MATCH('Total Fuel Prices'!$A$87,tax_fuel_labels,0),MATCH(L$1,'Tax_Share of Price'!$B$1:$AI$1,0)))</f>
        <v>0</v>
      </c>
      <c r="M6">
        <f>'Total Fuel Prices'!M93*(1-INDEX(Tax_share,MATCH('Total Fuel Prices'!$A$87,tax_fuel_labels,0),MATCH(M$1,'Tax_Share of Price'!$B$1:$AI$1,0)))</f>
        <v>0</v>
      </c>
      <c r="N6">
        <f>'Total Fuel Prices'!N93*(1-INDEX(Tax_share,MATCH('Total Fuel Prices'!$A$87,tax_fuel_labels,0),MATCH(N$1,'Tax_Share of Price'!$B$1:$AI$1,0)))</f>
        <v>0</v>
      </c>
      <c r="O6">
        <f>'Total Fuel Prices'!O93*(1-INDEX(Tax_share,MATCH('Total Fuel Prices'!$A$87,tax_fuel_labels,0),MATCH(O$1,'Tax_Share of Price'!$B$1:$AI$1,0)))</f>
        <v>0</v>
      </c>
      <c r="P6">
        <f>'Total Fuel Prices'!P93*(1-INDEX(Tax_share,MATCH('Total Fuel Prices'!$A$87,tax_fuel_labels,0),MATCH(P$1,'Tax_Share of Price'!$B$1:$AI$1,0)))</f>
        <v>0</v>
      </c>
      <c r="Q6">
        <f>'Total Fuel Prices'!Q93*(1-INDEX(Tax_share,MATCH('Total Fuel Prices'!$A$87,tax_fuel_labels,0),MATCH(Q$1,'Tax_Share of Price'!$B$1:$AI$1,0)))</f>
        <v>0</v>
      </c>
      <c r="R6">
        <f>'Total Fuel Prices'!R93*(1-INDEX(Tax_share,MATCH('Total Fuel Prices'!$A$87,tax_fuel_labels,0),MATCH(R$1,'Tax_Share of Price'!$B$1:$AI$1,0)))</f>
        <v>0</v>
      </c>
      <c r="S6">
        <f>'Total Fuel Prices'!S93*(1-INDEX(Tax_share,MATCH('Total Fuel Prices'!$A$87,tax_fuel_labels,0),MATCH(S$1,'Tax_Share of Price'!$B$1:$AI$1,0)))</f>
        <v>0</v>
      </c>
      <c r="T6">
        <f>'Total Fuel Prices'!T93*(1-INDEX(Tax_share,MATCH('Total Fuel Prices'!$A$87,tax_fuel_labels,0),MATCH(T$1,'Tax_Share of Price'!$B$1:$AI$1,0)))</f>
        <v>0</v>
      </c>
      <c r="U6">
        <f>'Total Fuel Prices'!U93*(1-INDEX(Tax_share,MATCH('Total Fuel Prices'!$A$87,tax_fuel_labels,0),MATCH(U$1,'Tax_Share of Price'!$B$1:$AI$1,0)))</f>
        <v>0</v>
      </c>
      <c r="V6">
        <f>'Total Fuel Prices'!V93*(1-INDEX(Tax_share,MATCH('Total Fuel Prices'!$A$87,tax_fuel_labels,0),MATCH(V$1,'Tax_Share of Price'!$B$1:$AI$1,0)))</f>
        <v>0</v>
      </c>
      <c r="W6">
        <f>'Total Fuel Prices'!W93*(1-INDEX(Tax_share,MATCH('Total Fuel Prices'!$A$87,tax_fuel_labels,0),MATCH(W$1,'Tax_Share of Price'!$B$1:$AI$1,0)))</f>
        <v>0</v>
      </c>
      <c r="X6">
        <f>'Total Fuel Prices'!X93*(1-INDEX(Tax_share,MATCH('Total Fuel Prices'!$A$87,tax_fuel_labels,0),MATCH(X$1,'Tax_Share of Price'!$B$1:$AI$1,0)))</f>
        <v>0</v>
      </c>
      <c r="Y6">
        <f>'Total Fuel Prices'!Y93*(1-INDEX(Tax_share,MATCH('Total Fuel Prices'!$A$87,tax_fuel_labels,0),MATCH(Y$1,'Tax_Share of Price'!$B$1:$AI$1,0)))</f>
        <v>0</v>
      </c>
      <c r="Z6">
        <f>'Total Fuel Prices'!Z93*(1-INDEX(Tax_share,MATCH('Total Fuel Prices'!$A$87,tax_fuel_labels,0),MATCH(Z$1,'Tax_Share of Price'!$B$1:$AI$1,0)))</f>
        <v>0</v>
      </c>
      <c r="AA6">
        <f>'Total Fuel Prices'!AA93*(1-INDEX(Tax_share,MATCH('Total Fuel Prices'!$A$87,tax_fuel_labels,0),MATCH(AA$1,'Tax_Share of Price'!$B$1:$AI$1,0)))</f>
        <v>0</v>
      </c>
      <c r="AB6">
        <f>'Total Fuel Prices'!AB93*(1-INDEX(Tax_share,MATCH('Total Fuel Prices'!$A$87,tax_fuel_labels,0),MATCH(AB$1,'Tax_Share of Price'!$B$1:$AI$1,0)))</f>
        <v>0</v>
      </c>
      <c r="AC6">
        <f>'Total Fuel Prices'!AC93*(1-INDEX(Tax_share,MATCH('Total Fuel Prices'!$A$87,tax_fuel_labels,0),MATCH(AC$1,'Tax_Share of Price'!$B$1:$AI$1,0)))</f>
        <v>0</v>
      </c>
      <c r="AD6">
        <f>'Total Fuel Prices'!AD93*(1-INDEX(Tax_share,MATCH('Total Fuel Prices'!$A$87,tax_fuel_labels,0),MATCH(AD$1,'Tax_Share of Price'!$B$1:$AI$1,0)))</f>
        <v>0</v>
      </c>
      <c r="AE6">
        <f>'Total Fuel Prices'!AE93*(1-INDEX(Tax_share,MATCH('Total Fuel Prices'!$A$87,tax_fuel_labels,0),MATCH(AE$1,'Tax_Share of Price'!$B$1:$AI$1,0)))</f>
        <v>0</v>
      </c>
      <c r="AF6">
        <f t="shared" si="1"/>
        <v>0</v>
      </c>
      <c r="AG6">
        <f t="shared" si="0"/>
        <v>0</v>
      </c>
      <c r="AH6">
        <f t="shared" si="0"/>
        <v>0</v>
      </c>
      <c r="AI6">
        <f t="shared" si="0"/>
        <v>0</v>
      </c>
      <c r="AJ6">
        <f t="shared" si="0"/>
        <v>0</v>
      </c>
      <c r="AK6">
        <f t="shared" si="0"/>
        <v>0</v>
      </c>
      <c r="AL6">
        <f t="shared" si="0"/>
        <v>0</v>
      </c>
      <c r="AM6">
        <f t="shared" si="0"/>
        <v>0</v>
      </c>
      <c r="AN6">
        <f t="shared" si="0"/>
        <v>0</v>
      </c>
      <c r="AO6">
        <f t="shared" si="0"/>
        <v>0</v>
      </c>
      <c r="AP6">
        <f t="shared" si="0"/>
        <v>0</v>
      </c>
      <c r="AQ6">
        <f t="shared" si="0"/>
        <v>0</v>
      </c>
      <c r="AR6">
        <f t="shared" si="0"/>
        <v>0</v>
      </c>
      <c r="AS6">
        <f t="shared" si="0"/>
        <v>0</v>
      </c>
      <c r="AT6">
        <f t="shared" si="0"/>
        <v>0</v>
      </c>
      <c r="AU6">
        <f t="shared" si="0"/>
        <v>0</v>
      </c>
      <c r="AV6">
        <f t="shared" si="0"/>
        <v>0</v>
      </c>
      <c r="AW6">
        <f t="shared" si="0"/>
        <v>0</v>
      </c>
      <c r="AX6">
        <f t="shared" si="0"/>
        <v>0</v>
      </c>
      <c r="AY6">
        <f t="shared" si="0"/>
        <v>0</v>
      </c>
      <c r="AZ6">
        <f t="shared" si="0"/>
        <v>0</v>
      </c>
      <c r="BA6">
        <f t="shared" si="0"/>
        <v>0</v>
      </c>
      <c r="BB6">
        <f t="shared" si="0"/>
        <v>0</v>
      </c>
      <c r="BC6">
        <f t="shared" si="0"/>
        <v>0</v>
      </c>
      <c r="BD6">
        <f t="shared" si="0"/>
        <v>0</v>
      </c>
      <c r="BE6">
        <f t="shared" si="0"/>
        <v>0</v>
      </c>
      <c r="BF6">
        <f t="shared" si="0"/>
        <v>0</v>
      </c>
      <c r="BG6">
        <f t="shared" si="0"/>
        <v>0</v>
      </c>
      <c r="BH6">
        <f t="shared" si="0"/>
        <v>0</v>
      </c>
      <c r="BI6">
        <f t="shared" si="0"/>
        <v>0</v>
      </c>
      <c r="BJ6">
        <f t="shared" si="0"/>
        <v>0</v>
      </c>
      <c r="BK6">
        <f t="shared" si="0"/>
        <v>0</v>
      </c>
      <c r="BL6">
        <f t="shared" si="0"/>
        <v>0</v>
      </c>
      <c r="BM6">
        <f t="shared" si="0"/>
        <v>0</v>
      </c>
      <c r="BN6">
        <f t="shared" si="0"/>
        <v>0</v>
      </c>
      <c r="BO6">
        <f t="shared" si="0"/>
        <v>0</v>
      </c>
      <c r="BP6">
        <f t="shared" si="0"/>
        <v>0</v>
      </c>
      <c r="BQ6">
        <f t="shared" si="0"/>
        <v>0</v>
      </c>
      <c r="BR6">
        <f t="shared" si="0"/>
        <v>0</v>
      </c>
      <c r="BS6">
        <f t="shared" si="0"/>
        <v>0</v>
      </c>
      <c r="BT6">
        <f t="shared" si="0"/>
        <v>0</v>
      </c>
      <c r="BU6">
        <f t="shared" si="0"/>
        <v>0</v>
      </c>
      <c r="BV6">
        <f t="shared" si="0"/>
        <v>0</v>
      </c>
      <c r="BW6">
        <f t="shared" si="0"/>
        <v>0</v>
      </c>
      <c r="BX6">
        <f t="shared" si="0"/>
        <v>0</v>
      </c>
      <c r="BY6">
        <f t="shared" si="0"/>
        <v>0</v>
      </c>
      <c r="BZ6">
        <f t="shared" si="0"/>
        <v>0</v>
      </c>
      <c r="CA6">
        <f t="shared" si="0"/>
        <v>0</v>
      </c>
      <c r="CB6">
        <f t="shared" si="0"/>
        <v>0</v>
      </c>
      <c r="CC6">
        <f t="shared" si="0"/>
        <v>0</v>
      </c>
    </row>
    <row r="7" spans="1:81">
      <c r="A7" s="1" t="s">
        <v>1426</v>
      </c>
      <c r="B7">
        <f>'Total Fuel Prices'!B94*(1-INDEX(Tax_share,MATCH('Total Fuel Prices'!$A$87,tax_fuel_labels,0),MATCH(B$1,'Tax_Share of Price'!$B$1:$AI$1,0)))</f>
        <v>0</v>
      </c>
      <c r="C7">
        <f>'Total Fuel Prices'!C94*(1-INDEX(Tax_share,MATCH('Total Fuel Prices'!$A$87,tax_fuel_labels,0),MATCH(C$1,'Tax_Share of Price'!$B$1:$AI$1,0)))</f>
        <v>0</v>
      </c>
      <c r="D7">
        <f>'Total Fuel Prices'!D94*(1-INDEX(Tax_share,MATCH('Total Fuel Prices'!$A$87,tax_fuel_labels,0),MATCH(D$1,'Tax_Share of Price'!$B$1:$AI$1,0)))</f>
        <v>0</v>
      </c>
      <c r="E7">
        <f>'Total Fuel Prices'!E94*(1-INDEX(Tax_share,MATCH('Total Fuel Prices'!$A$87,tax_fuel_labels,0),MATCH(E$1,'Tax_Share of Price'!$B$1:$AI$1,0)))</f>
        <v>0</v>
      </c>
      <c r="F7">
        <f>'Total Fuel Prices'!F94*(1-INDEX(Tax_share,MATCH('Total Fuel Prices'!$A$87,tax_fuel_labels,0),MATCH(F$1,'Tax_Share of Price'!$B$1:$AI$1,0)))</f>
        <v>0</v>
      </c>
      <c r="G7">
        <f>'Total Fuel Prices'!G94*(1-INDEX(Tax_share,MATCH('Total Fuel Prices'!$A$87,tax_fuel_labels,0),MATCH(G$1,'Tax_Share of Price'!$B$1:$AI$1,0)))</f>
        <v>0</v>
      </c>
      <c r="H7">
        <f>'Total Fuel Prices'!H94*(1-INDEX(Tax_share,MATCH('Total Fuel Prices'!$A$87,tax_fuel_labels,0),MATCH(H$1,'Tax_Share of Price'!$B$1:$AI$1,0)))</f>
        <v>0</v>
      </c>
      <c r="I7">
        <f>'Total Fuel Prices'!I94*(1-INDEX(Tax_share,MATCH('Total Fuel Prices'!$A$87,tax_fuel_labels,0),MATCH(I$1,'Tax_Share of Price'!$B$1:$AI$1,0)))</f>
        <v>0</v>
      </c>
      <c r="J7">
        <f>'Total Fuel Prices'!J94*(1-INDEX(Tax_share,MATCH('Total Fuel Prices'!$A$87,tax_fuel_labels,0),MATCH(J$1,'Tax_Share of Price'!$B$1:$AI$1,0)))</f>
        <v>0</v>
      </c>
      <c r="K7">
        <f>'Total Fuel Prices'!K94*(1-INDEX(Tax_share,MATCH('Total Fuel Prices'!$A$87,tax_fuel_labels,0),MATCH(K$1,'Tax_Share of Price'!$B$1:$AI$1,0)))</f>
        <v>0</v>
      </c>
      <c r="L7">
        <f>'Total Fuel Prices'!L94*(1-INDEX(Tax_share,MATCH('Total Fuel Prices'!$A$87,tax_fuel_labels,0),MATCH(L$1,'Tax_Share of Price'!$B$1:$AI$1,0)))</f>
        <v>0</v>
      </c>
      <c r="M7">
        <f>'Total Fuel Prices'!M94*(1-INDEX(Tax_share,MATCH('Total Fuel Prices'!$A$87,tax_fuel_labels,0),MATCH(M$1,'Tax_Share of Price'!$B$1:$AI$1,0)))</f>
        <v>0</v>
      </c>
      <c r="N7">
        <f>'Total Fuel Prices'!N94*(1-INDEX(Tax_share,MATCH('Total Fuel Prices'!$A$87,tax_fuel_labels,0),MATCH(N$1,'Tax_Share of Price'!$B$1:$AI$1,0)))</f>
        <v>0</v>
      </c>
      <c r="O7">
        <f>'Total Fuel Prices'!O94*(1-INDEX(Tax_share,MATCH('Total Fuel Prices'!$A$87,tax_fuel_labels,0),MATCH(O$1,'Tax_Share of Price'!$B$1:$AI$1,0)))</f>
        <v>0</v>
      </c>
      <c r="P7">
        <f>'Total Fuel Prices'!P94*(1-INDEX(Tax_share,MATCH('Total Fuel Prices'!$A$87,tax_fuel_labels,0),MATCH(P$1,'Tax_Share of Price'!$B$1:$AI$1,0)))</f>
        <v>0</v>
      </c>
      <c r="Q7">
        <f>'Total Fuel Prices'!Q94*(1-INDEX(Tax_share,MATCH('Total Fuel Prices'!$A$87,tax_fuel_labels,0),MATCH(Q$1,'Tax_Share of Price'!$B$1:$AI$1,0)))</f>
        <v>0</v>
      </c>
      <c r="R7">
        <f>'Total Fuel Prices'!R94*(1-INDEX(Tax_share,MATCH('Total Fuel Prices'!$A$87,tax_fuel_labels,0),MATCH(R$1,'Tax_Share of Price'!$B$1:$AI$1,0)))</f>
        <v>0</v>
      </c>
      <c r="S7">
        <f>'Total Fuel Prices'!S94*(1-INDEX(Tax_share,MATCH('Total Fuel Prices'!$A$87,tax_fuel_labels,0),MATCH(S$1,'Tax_Share of Price'!$B$1:$AI$1,0)))</f>
        <v>0</v>
      </c>
      <c r="T7">
        <f>'Total Fuel Prices'!T94*(1-INDEX(Tax_share,MATCH('Total Fuel Prices'!$A$87,tax_fuel_labels,0),MATCH(T$1,'Tax_Share of Price'!$B$1:$AI$1,0)))</f>
        <v>0</v>
      </c>
      <c r="U7">
        <f>'Total Fuel Prices'!U94*(1-INDEX(Tax_share,MATCH('Total Fuel Prices'!$A$87,tax_fuel_labels,0),MATCH(U$1,'Tax_Share of Price'!$B$1:$AI$1,0)))</f>
        <v>0</v>
      </c>
      <c r="V7">
        <f>'Total Fuel Prices'!V94*(1-INDEX(Tax_share,MATCH('Total Fuel Prices'!$A$87,tax_fuel_labels,0),MATCH(V$1,'Tax_Share of Price'!$B$1:$AI$1,0)))</f>
        <v>0</v>
      </c>
      <c r="W7">
        <f>'Total Fuel Prices'!W94*(1-INDEX(Tax_share,MATCH('Total Fuel Prices'!$A$87,tax_fuel_labels,0),MATCH(W$1,'Tax_Share of Price'!$B$1:$AI$1,0)))</f>
        <v>0</v>
      </c>
      <c r="X7">
        <f>'Total Fuel Prices'!X94*(1-INDEX(Tax_share,MATCH('Total Fuel Prices'!$A$87,tax_fuel_labels,0),MATCH(X$1,'Tax_Share of Price'!$B$1:$AI$1,0)))</f>
        <v>0</v>
      </c>
      <c r="Y7">
        <f>'Total Fuel Prices'!Y94*(1-INDEX(Tax_share,MATCH('Total Fuel Prices'!$A$87,tax_fuel_labels,0),MATCH(Y$1,'Tax_Share of Price'!$B$1:$AI$1,0)))</f>
        <v>0</v>
      </c>
      <c r="Z7">
        <f>'Total Fuel Prices'!Z94*(1-INDEX(Tax_share,MATCH('Total Fuel Prices'!$A$87,tax_fuel_labels,0),MATCH(Z$1,'Tax_Share of Price'!$B$1:$AI$1,0)))</f>
        <v>0</v>
      </c>
      <c r="AA7">
        <f>'Total Fuel Prices'!AA94*(1-INDEX(Tax_share,MATCH('Total Fuel Prices'!$A$87,tax_fuel_labels,0),MATCH(AA$1,'Tax_Share of Price'!$B$1:$AI$1,0)))</f>
        <v>0</v>
      </c>
      <c r="AB7">
        <f>'Total Fuel Prices'!AB94*(1-INDEX(Tax_share,MATCH('Total Fuel Prices'!$A$87,tax_fuel_labels,0),MATCH(AB$1,'Tax_Share of Price'!$B$1:$AI$1,0)))</f>
        <v>0</v>
      </c>
      <c r="AC7">
        <f>'Total Fuel Prices'!AC94*(1-INDEX(Tax_share,MATCH('Total Fuel Prices'!$A$87,tax_fuel_labels,0),MATCH(AC$1,'Tax_Share of Price'!$B$1:$AI$1,0)))</f>
        <v>0</v>
      </c>
      <c r="AD7">
        <f>'Total Fuel Prices'!AD94*(1-INDEX(Tax_share,MATCH('Total Fuel Prices'!$A$87,tax_fuel_labels,0),MATCH(AD$1,'Tax_Share of Price'!$B$1:$AI$1,0)))</f>
        <v>0</v>
      </c>
      <c r="AE7">
        <f>'Total Fuel Prices'!AE94*(1-INDEX(Tax_share,MATCH('Total Fuel Prices'!$A$87,tax_fuel_labels,0),MATCH(AE$1,'Tax_Share of Price'!$B$1:$AI$1,0)))</f>
        <v>0</v>
      </c>
      <c r="AF7">
        <f t="shared" si="1"/>
        <v>0</v>
      </c>
      <c r="AG7">
        <f t="shared" si="0"/>
        <v>0</v>
      </c>
      <c r="AH7">
        <f t="shared" si="0"/>
        <v>0</v>
      </c>
      <c r="AI7">
        <f t="shared" si="0"/>
        <v>0</v>
      </c>
      <c r="AJ7">
        <f t="shared" si="0"/>
        <v>0</v>
      </c>
      <c r="AK7">
        <f t="shared" si="0"/>
        <v>0</v>
      </c>
      <c r="AL7">
        <f t="shared" si="0"/>
        <v>0</v>
      </c>
      <c r="AM7">
        <f t="shared" si="0"/>
        <v>0</v>
      </c>
      <c r="AN7">
        <f t="shared" si="0"/>
        <v>0</v>
      </c>
      <c r="AO7">
        <f t="shared" si="0"/>
        <v>0</v>
      </c>
      <c r="AP7">
        <f t="shared" si="0"/>
        <v>0</v>
      </c>
      <c r="AQ7">
        <f t="shared" si="0"/>
        <v>0</v>
      </c>
      <c r="AR7">
        <f t="shared" si="0"/>
        <v>0</v>
      </c>
      <c r="AS7">
        <f t="shared" si="0"/>
        <v>0</v>
      </c>
      <c r="AT7">
        <f t="shared" si="0"/>
        <v>0</v>
      </c>
      <c r="AU7">
        <f t="shared" si="0"/>
        <v>0</v>
      </c>
      <c r="AV7">
        <f t="shared" si="0"/>
        <v>0</v>
      </c>
      <c r="AW7">
        <f t="shared" si="0"/>
        <v>0</v>
      </c>
      <c r="AX7">
        <f t="shared" si="0"/>
        <v>0</v>
      </c>
      <c r="AY7">
        <f t="shared" si="0"/>
        <v>0</v>
      </c>
      <c r="AZ7">
        <f t="shared" si="0"/>
        <v>0</v>
      </c>
      <c r="BA7">
        <f t="shared" si="0"/>
        <v>0</v>
      </c>
      <c r="BB7">
        <f t="shared" si="0"/>
        <v>0</v>
      </c>
      <c r="BC7">
        <f t="shared" si="0"/>
        <v>0</v>
      </c>
      <c r="BD7">
        <f t="shared" si="0"/>
        <v>0</v>
      </c>
      <c r="BE7">
        <f t="shared" si="0"/>
        <v>0</v>
      </c>
      <c r="BF7">
        <f t="shared" ref="AG7:CC9" si="2">$AE7</f>
        <v>0</v>
      </c>
      <c r="BG7">
        <f t="shared" si="2"/>
        <v>0</v>
      </c>
      <c r="BH7">
        <f t="shared" si="2"/>
        <v>0</v>
      </c>
      <c r="BI7">
        <f t="shared" si="2"/>
        <v>0</v>
      </c>
      <c r="BJ7">
        <f t="shared" si="2"/>
        <v>0</v>
      </c>
      <c r="BK7">
        <f t="shared" si="2"/>
        <v>0</v>
      </c>
      <c r="BL7">
        <f t="shared" si="2"/>
        <v>0</v>
      </c>
      <c r="BM7">
        <f t="shared" si="2"/>
        <v>0</v>
      </c>
      <c r="BN7">
        <f t="shared" si="2"/>
        <v>0</v>
      </c>
      <c r="BO7">
        <f t="shared" si="2"/>
        <v>0</v>
      </c>
      <c r="BP7">
        <f t="shared" si="2"/>
        <v>0</v>
      </c>
      <c r="BQ7">
        <f t="shared" si="2"/>
        <v>0</v>
      </c>
      <c r="BR7">
        <f t="shared" si="2"/>
        <v>0</v>
      </c>
      <c r="BS7">
        <f t="shared" si="2"/>
        <v>0</v>
      </c>
      <c r="BT7">
        <f t="shared" si="2"/>
        <v>0</v>
      </c>
      <c r="BU7">
        <f t="shared" si="2"/>
        <v>0</v>
      </c>
      <c r="BV7">
        <f t="shared" si="2"/>
        <v>0</v>
      </c>
      <c r="BW7">
        <f t="shared" si="2"/>
        <v>0</v>
      </c>
      <c r="BX7">
        <f t="shared" si="2"/>
        <v>0</v>
      </c>
      <c r="BY7">
        <f t="shared" si="2"/>
        <v>0</v>
      </c>
      <c r="BZ7">
        <f t="shared" si="2"/>
        <v>0</v>
      </c>
      <c r="CA7">
        <f t="shared" si="2"/>
        <v>0</v>
      </c>
      <c r="CB7">
        <f t="shared" si="2"/>
        <v>0</v>
      </c>
      <c r="CC7">
        <f t="shared" si="2"/>
        <v>0</v>
      </c>
    </row>
    <row r="8" spans="1:81">
      <c r="A8" s="1" t="s">
        <v>1427</v>
      </c>
      <c r="B8">
        <f>'Total Fuel Prices'!B95*(1-INDEX(Tax_share,MATCH('Total Fuel Prices'!$A$87,tax_fuel_labels,0),MATCH(B$1,'Tax_Share of Price'!$B$1:$AI$1,0)))</f>
        <v>0</v>
      </c>
      <c r="C8">
        <f>'Total Fuel Prices'!C95*(1-INDEX(Tax_share,MATCH('Total Fuel Prices'!$A$87,tax_fuel_labels,0),MATCH(C$1,'Tax_Share of Price'!$B$1:$AI$1,0)))</f>
        <v>0</v>
      </c>
      <c r="D8">
        <f>'Total Fuel Prices'!D95*(1-INDEX(Tax_share,MATCH('Total Fuel Prices'!$A$87,tax_fuel_labels,0),MATCH(D$1,'Tax_Share of Price'!$B$1:$AI$1,0)))</f>
        <v>0</v>
      </c>
      <c r="E8">
        <f>'Total Fuel Prices'!E95*(1-INDEX(Tax_share,MATCH('Total Fuel Prices'!$A$87,tax_fuel_labels,0),MATCH(E$1,'Tax_Share of Price'!$B$1:$AI$1,0)))</f>
        <v>0</v>
      </c>
      <c r="F8">
        <f>'Total Fuel Prices'!F95*(1-INDEX(Tax_share,MATCH('Total Fuel Prices'!$A$87,tax_fuel_labels,0),MATCH(F$1,'Tax_Share of Price'!$B$1:$AI$1,0)))</f>
        <v>0</v>
      </c>
      <c r="G8">
        <f>'Total Fuel Prices'!G95*(1-INDEX(Tax_share,MATCH('Total Fuel Prices'!$A$87,tax_fuel_labels,0),MATCH(G$1,'Tax_Share of Price'!$B$1:$AI$1,0)))</f>
        <v>0</v>
      </c>
      <c r="H8">
        <f>'Total Fuel Prices'!H95*(1-INDEX(Tax_share,MATCH('Total Fuel Prices'!$A$87,tax_fuel_labels,0),MATCH(H$1,'Tax_Share of Price'!$B$1:$AI$1,0)))</f>
        <v>0</v>
      </c>
      <c r="I8">
        <f>'Total Fuel Prices'!I95*(1-INDEX(Tax_share,MATCH('Total Fuel Prices'!$A$87,tax_fuel_labels,0),MATCH(I$1,'Tax_Share of Price'!$B$1:$AI$1,0)))</f>
        <v>0</v>
      </c>
      <c r="J8">
        <f>'Total Fuel Prices'!J95*(1-INDEX(Tax_share,MATCH('Total Fuel Prices'!$A$87,tax_fuel_labels,0),MATCH(J$1,'Tax_Share of Price'!$B$1:$AI$1,0)))</f>
        <v>0</v>
      </c>
      <c r="K8">
        <f>'Total Fuel Prices'!K95*(1-INDEX(Tax_share,MATCH('Total Fuel Prices'!$A$87,tax_fuel_labels,0),MATCH(K$1,'Tax_Share of Price'!$B$1:$AI$1,0)))</f>
        <v>0</v>
      </c>
      <c r="L8">
        <f>'Total Fuel Prices'!L95*(1-INDEX(Tax_share,MATCH('Total Fuel Prices'!$A$87,tax_fuel_labels,0),MATCH(L$1,'Tax_Share of Price'!$B$1:$AI$1,0)))</f>
        <v>0</v>
      </c>
      <c r="M8">
        <f>'Total Fuel Prices'!M95*(1-INDEX(Tax_share,MATCH('Total Fuel Prices'!$A$87,tax_fuel_labels,0),MATCH(M$1,'Tax_Share of Price'!$B$1:$AI$1,0)))</f>
        <v>0</v>
      </c>
      <c r="N8">
        <f>'Total Fuel Prices'!N95*(1-INDEX(Tax_share,MATCH('Total Fuel Prices'!$A$87,tax_fuel_labels,0),MATCH(N$1,'Tax_Share of Price'!$B$1:$AI$1,0)))</f>
        <v>0</v>
      </c>
      <c r="O8">
        <f>'Total Fuel Prices'!O95*(1-INDEX(Tax_share,MATCH('Total Fuel Prices'!$A$87,tax_fuel_labels,0),MATCH(O$1,'Tax_Share of Price'!$B$1:$AI$1,0)))</f>
        <v>0</v>
      </c>
      <c r="P8">
        <f>'Total Fuel Prices'!P95*(1-INDEX(Tax_share,MATCH('Total Fuel Prices'!$A$87,tax_fuel_labels,0),MATCH(P$1,'Tax_Share of Price'!$B$1:$AI$1,0)))</f>
        <v>0</v>
      </c>
      <c r="Q8">
        <f>'Total Fuel Prices'!Q95*(1-INDEX(Tax_share,MATCH('Total Fuel Prices'!$A$87,tax_fuel_labels,0),MATCH(Q$1,'Tax_Share of Price'!$B$1:$AI$1,0)))</f>
        <v>0</v>
      </c>
      <c r="R8">
        <f>'Total Fuel Prices'!R95*(1-INDEX(Tax_share,MATCH('Total Fuel Prices'!$A$87,tax_fuel_labels,0),MATCH(R$1,'Tax_Share of Price'!$B$1:$AI$1,0)))</f>
        <v>0</v>
      </c>
      <c r="S8">
        <f>'Total Fuel Prices'!S95*(1-INDEX(Tax_share,MATCH('Total Fuel Prices'!$A$87,tax_fuel_labels,0),MATCH(S$1,'Tax_Share of Price'!$B$1:$AI$1,0)))</f>
        <v>0</v>
      </c>
      <c r="T8">
        <f>'Total Fuel Prices'!T95*(1-INDEX(Tax_share,MATCH('Total Fuel Prices'!$A$87,tax_fuel_labels,0),MATCH(T$1,'Tax_Share of Price'!$B$1:$AI$1,0)))</f>
        <v>0</v>
      </c>
      <c r="U8">
        <f>'Total Fuel Prices'!U95*(1-INDEX(Tax_share,MATCH('Total Fuel Prices'!$A$87,tax_fuel_labels,0),MATCH(U$1,'Tax_Share of Price'!$B$1:$AI$1,0)))</f>
        <v>0</v>
      </c>
      <c r="V8">
        <f>'Total Fuel Prices'!V95*(1-INDEX(Tax_share,MATCH('Total Fuel Prices'!$A$87,tax_fuel_labels,0),MATCH(V$1,'Tax_Share of Price'!$B$1:$AI$1,0)))</f>
        <v>0</v>
      </c>
      <c r="W8">
        <f>'Total Fuel Prices'!W95*(1-INDEX(Tax_share,MATCH('Total Fuel Prices'!$A$87,tax_fuel_labels,0),MATCH(W$1,'Tax_Share of Price'!$B$1:$AI$1,0)))</f>
        <v>0</v>
      </c>
      <c r="X8">
        <f>'Total Fuel Prices'!X95*(1-INDEX(Tax_share,MATCH('Total Fuel Prices'!$A$87,tax_fuel_labels,0),MATCH(X$1,'Tax_Share of Price'!$B$1:$AI$1,0)))</f>
        <v>0</v>
      </c>
      <c r="Y8">
        <f>'Total Fuel Prices'!Y95*(1-INDEX(Tax_share,MATCH('Total Fuel Prices'!$A$87,tax_fuel_labels,0),MATCH(Y$1,'Tax_Share of Price'!$B$1:$AI$1,0)))</f>
        <v>0</v>
      </c>
      <c r="Z8">
        <f>'Total Fuel Prices'!Z95*(1-INDEX(Tax_share,MATCH('Total Fuel Prices'!$A$87,tax_fuel_labels,0),MATCH(Z$1,'Tax_Share of Price'!$B$1:$AI$1,0)))</f>
        <v>0</v>
      </c>
      <c r="AA8">
        <f>'Total Fuel Prices'!AA95*(1-INDEX(Tax_share,MATCH('Total Fuel Prices'!$A$87,tax_fuel_labels,0),MATCH(AA$1,'Tax_Share of Price'!$B$1:$AI$1,0)))</f>
        <v>0</v>
      </c>
      <c r="AB8">
        <f>'Total Fuel Prices'!AB95*(1-INDEX(Tax_share,MATCH('Total Fuel Prices'!$A$87,tax_fuel_labels,0),MATCH(AB$1,'Tax_Share of Price'!$B$1:$AI$1,0)))</f>
        <v>0</v>
      </c>
      <c r="AC8">
        <f>'Total Fuel Prices'!AC95*(1-INDEX(Tax_share,MATCH('Total Fuel Prices'!$A$87,tax_fuel_labels,0),MATCH(AC$1,'Tax_Share of Price'!$B$1:$AI$1,0)))</f>
        <v>0</v>
      </c>
      <c r="AD8">
        <f>'Total Fuel Prices'!AD95*(1-INDEX(Tax_share,MATCH('Total Fuel Prices'!$A$87,tax_fuel_labels,0),MATCH(AD$1,'Tax_Share of Price'!$B$1:$AI$1,0)))</f>
        <v>0</v>
      </c>
      <c r="AE8">
        <f>'Total Fuel Prices'!AE95*(1-INDEX(Tax_share,MATCH('Total Fuel Prices'!$A$87,tax_fuel_labels,0),MATCH(AE$1,'Tax_Share of Price'!$B$1:$AI$1,0)))</f>
        <v>0</v>
      </c>
      <c r="AF8">
        <f t="shared" si="1"/>
        <v>0</v>
      </c>
      <c r="AG8">
        <f t="shared" si="2"/>
        <v>0</v>
      </c>
      <c r="AH8">
        <f t="shared" si="2"/>
        <v>0</v>
      </c>
      <c r="AI8">
        <f t="shared" si="2"/>
        <v>0</v>
      </c>
      <c r="AJ8">
        <f t="shared" si="2"/>
        <v>0</v>
      </c>
      <c r="AK8">
        <f t="shared" si="2"/>
        <v>0</v>
      </c>
      <c r="AL8">
        <f t="shared" si="2"/>
        <v>0</v>
      </c>
      <c r="AM8">
        <f t="shared" si="2"/>
        <v>0</v>
      </c>
      <c r="AN8">
        <f t="shared" si="2"/>
        <v>0</v>
      </c>
      <c r="AO8">
        <f t="shared" si="2"/>
        <v>0</v>
      </c>
      <c r="AP8">
        <f t="shared" si="2"/>
        <v>0</v>
      </c>
      <c r="AQ8">
        <f t="shared" si="2"/>
        <v>0</v>
      </c>
      <c r="AR8">
        <f t="shared" si="2"/>
        <v>0</v>
      </c>
      <c r="AS8">
        <f t="shared" si="2"/>
        <v>0</v>
      </c>
      <c r="AT8">
        <f t="shared" si="2"/>
        <v>0</v>
      </c>
      <c r="AU8">
        <f t="shared" si="2"/>
        <v>0</v>
      </c>
      <c r="AV8">
        <f t="shared" si="2"/>
        <v>0</v>
      </c>
      <c r="AW8">
        <f t="shared" si="2"/>
        <v>0</v>
      </c>
      <c r="AX8">
        <f t="shared" si="2"/>
        <v>0</v>
      </c>
      <c r="AY8">
        <f t="shared" si="2"/>
        <v>0</v>
      </c>
      <c r="AZ8">
        <f t="shared" si="2"/>
        <v>0</v>
      </c>
      <c r="BA8">
        <f t="shared" si="2"/>
        <v>0</v>
      </c>
      <c r="BB8">
        <f t="shared" si="2"/>
        <v>0</v>
      </c>
      <c r="BC8">
        <f t="shared" si="2"/>
        <v>0</v>
      </c>
      <c r="BD8">
        <f t="shared" si="2"/>
        <v>0</v>
      </c>
      <c r="BE8">
        <f t="shared" si="2"/>
        <v>0</v>
      </c>
      <c r="BF8">
        <f t="shared" si="2"/>
        <v>0</v>
      </c>
      <c r="BG8">
        <f t="shared" si="2"/>
        <v>0</v>
      </c>
      <c r="BH8">
        <f t="shared" si="2"/>
        <v>0</v>
      </c>
      <c r="BI8">
        <f t="shared" si="2"/>
        <v>0</v>
      </c>
      <c r="BJ8">
        <f t="shared" si="2"/>
        <v>0</v>
      </c>
      <c r="BK8">
        <f t="shared" si="2"/>
        <v>0</v>
      </c>
      <c r="BL8">
        <f t="shared" si="2"/>
        <v>0</v>
      </c>
      <c r="BM8">
        <f t="shared" si="2"/>
        <v>0</v>
      </c>
      <c r="BN8">
        <f t="shared" si="2"/>
        <v>0</v>
      </c>
      <c r="BO8">
        <f t="shared" si="2"/>
        <v>0</v>
      </c>
      <c r="BP8">
        <f t="shared" si="2"/>
        <v>0</v>
      </c>
      <c r="BQ8">
        <f t="shared" si="2"/>
        <v>0</v>
      </c>
      <c r="BR8">
        <f t="shared" si="2"/>
        <v>0</v>
      </c>
      <c r="BS8">
        <f t="shared" si="2"/>
        <v>0</v>
      </c>
      <c r="BT8">
        <f t="shared" si="2"/>
        <v>0</v>
      </c>
      <c r="BU8">
        <f t="shared" si="2"/>
        <v>0</v>
      </c>
      <c r="BV8">
        <f t="shared" si="2"/>
        <v>0</v>
      </c>
      <c r="BW8">
        <f t="shared" si="2"/>
        <v>0</v>
      </c>
      <c r="BX8">
        <f t="shared" si="2"/>
        <v>0</v>
      </c>
      <c r="BY8">
        <f t="shared" si="2"/>
        <v>0</v>
      </c>
      <c r="BZ8">
        <f t="shared" si="2"/>
        <v>0</v>
      </c>
      <c r="CA8">
        <f t="shared" si="2"/>
        <v>0</v>
      </c>
      <c r="CB8">
        <f t="shared" si="2"/>
        <v>0</v>
      </c>
      <c r="CC8">
        <f t="shared" si="2"/>
        <v>0</v>
      </c>
    </row>
    <row r="9" spans="1:81">
      <c r="A9" s="1" t="s">
        <v>1428</v>
      </c>
      <c r="B9">
        <f>'Total Fuel Prices'!B96*(1-INDEX(Tax_share,MATCH('Total Fuel Prices'!$A$87,tax_fuel_labels,0),MATCH(B$1,'Tax_Share of Price'!$B$1:$AI$1,0)))</f>
        <v>0</v>
      </c>
      <c r="C9">
        <f>'Total Fuel Prices'!C96*(1-INDEX(Tax_share,MATCH('Total Fuel Prices'!$A$87,tax_fuel_labels,0),MATCH(C$1,'Tax_Share of Price'!$B$1:$AI$1,0)))</f>
        <v>0</v>
      </c>
      <c r="D9">
        <f>'Total Fuel Prices'!D96*(1-INDEX(Tax_share,MATCH('Total Fuel Prices'!$A$87,tax_fuel_labels,0),MATCH(D$1,'Tax_Share of Price'!$B$1:$AI$1,0)))</f>
        <v>0</v>
      </c>
      <c r="E9">
        <f>'Total Fuel Prices'!E96*(1-INDEX(Tax_share,MATCH('Total Fuel Prices'!$A$87,tax_fuel_labels,0),MATCH(E$1,'Tax_Share of Price'!$B$1:$AI$1,0)))</f>
        <v>0</v>
      </c>
      <c r="F9">
        <f>'Total Fuel Prices'!F96*(1-INDEX(Tax_share,MATCH('Total Fuel Prices'!$A$87,tax_fuel_labels,0),MATCH(F$1,'Tax_Share of Price'!$B$1:$AI$1,0)))</f>
        <v>0</v>
      </c>
      <c r="G9">
        <f>'Total Fuel Prices'!G96*(1-INDEX(Tax_share,MATCH('Total Fuel Prices'!$A$87,tax_fuel_labels,0),MATCH(G$1,'Tax_Share of Price'!$B$1:$AI$1,0)))</f>
        <v>0</v>
      </c>
      <c r="H9">
        <f>'Total Fuel Prices'!H96*(1-INDEX(Tax_share,MATCH('Total Fuel Prices'!$A$87,tax_fuel_labels,0),MATCH(H$1,'Tax_Share of Price'!$B$1:$AI$1,0)))</f>
        <v>0</v>
      </c>
      <c r="I9">
        <f>'Total Fuel Prices'!I96*(1-INDEX(Tax_share,MATCH('Total Fuel Prices'!$A$87,tax_fuel_labels,0),MATCH(I$1,'Tax_Share of Price'!$B$1:$AI$1,0)))</f>
        <v>0</v>
      </c>
      <c r="J9">
        <f>'Total Fuel Prices'!J96*(1-INDEX(Tax_share,MATCH('Total Fuel Prices'!$A$87,tax_fuel_labels,0),MATCH(J$1,'Tax_Share of Price'!$B$1:$AI$1,0)))</f>
        <v>0</v>
      </c>
      <c r="K9">
        <f>'Total Fuel Prices'!K96*(1-INDEX(Tax_share,MATCH('Total Fuel Prices'!$A$87,tax_fuel_labels,0),MATCH(K$1,'Tax_Share of Price'!$B$1:$AI$1,0)))</f>
        <v>0</v>
      </c>
      <c r="L9">
        <f>'Total Fuel Prices'!L96*(1-INDEX(Tax_share,MATCH('Total Fuel Prices'!$A$87,tax_fuel_labels,0),MATCH(L$1,'Tax_Share of Price'!$B$1:$AI$1,0)))</f>
        <v>0</v>
      </c>
      <c r="M9">
        <f>'Total Fuel Prices'!M96*(1-INDEX(Tax_share,MATCH('Total Fuel Prices'!$A$87,tax_fuel_labels,0),MATCH(M$1,'Tax_Share of Price'!$B$1:$AI$1,0)))</f>
        <v>0</v>
      </c>
      <c r="N9">
        <f>'Total Fuel Prices'!N96*(1-INDEX(Tax_share,MATCH('Total Fuel Prices'!$A$87,tax_fuel_labels,0),MATCH(N$1,'Tax_Share of Price'!$B$1:$AI$1,0)))</f>
        <v>0</v>
      </c>
      <c r="O9">
        <f>'Total Fuel Prices'!O96*(1-INDEX(Tax_share,MATCH('Total Fuel Prices'!$A$87,tax_fuel_labels,0),MATCH(O$1,'Tax_Share of Price'!$B$1:$AI$1,0)))</f>
        <v>0</v>
      </c>
      <c r="P9">
        <f>'Total Fuel Prices'!P96*(1-INDEX(Tax_share,MATCH('Total Fuel Prices'!$A$87,tax_fuel_labels,0),MATCH(P$1,'Tax_Share of Price'!$B$1:$AI$1,0)))</f>
        <v>0</v>
      </c>
      <c r="Q9">
        <f>'Total Fuel Prices'!Q96*(1-INDEX(Tax_share,MATCH('Total Fuel Prices'!$A$87,tax_fuel_labels,0),MATCH(Q$1,'Tax_Share of Price'!$B$1:$AI$1,0)))</f>
        <v>0</v>
      </c>
      <c r="R9">
        <f>'Total Fuel Prices'!R96*(1-INDEX(Tax_share,MATCH('Total Fuel Prices'!$A$87,tax_fuel_labels,0),MATCH(R$1,'Tax_Share of Price'!$B$1:$AI$1,0)))</f>
        <v>0</v>
      </c>
      <c r="S9">
        <f>'Total Fuel Prices'!S96*(1-INDEX(Tax_share,MATCH('Total Fuel Prices'!$A$87,tax_fuel_labels,0),MATCH(S$1,'Tax_Share of Price'!$B$1:$AI$1,0)))</f>
        <v>0</v>
      </c>
      <c r="T9">
        <f>'Total Fuel Prices'!T96*(1-INDEX(Tax_share,MATCH('Total Fuel Prices'!$A$87,tax_fuel_labels,0),MATCH(T$1,'Tax_Share of Price'!$B$1:$AI$1,0)))</f>
        <v>0</v>
      </c>
      <c r="U9">
        <f>'Total Fuel Prices'!U96*(1-INDEX(Tax_share,MATCH('Total Fuel Prices'!$A$87,tax_fuel_labels,0),MATCH(U$1,'Tax_Share of Price'!$B$1:$AI$1,0)))</f>
        <v>0</v>
      </c>
      <c r="V9">
        <f>'Total Fuel Prices'!V96*(1-INDEX(Tax_share,MATCH('Total Fuel Prices'!$A$87,tax_fuel_labels,0),MATCH(V$1,'Tax_Share of Price'!$B$1:$AI$1,0)))</f>
        <v>0</v>
      </c>
      <c r="W9">
        <f>'Total Fuel Prices'!W96*(1-INDEX(Tax_share,MATCH('Total Fuel Prices'!$A$87,tax_fuel_labels,0),MATCH(W$1,'Tax_Share of Price'!$B$1:$AI$1,0)))</f>
        <v>0</v>
      </c>
      <c r="X9">
        <f>'Total Fuel Prices'!X96*(1-INDEX(Tax_share,MATCH('Total Fuel Prices'!$A$87,tax_fuel_labels,0),MATCH(X$1,'Tax_Share of Price'!$B$1:$AI$1,0)))</f>
        <v>0</v>
      </c>
      <c r="Y9">
        <f>'Total Fuel Prices'!Y96*(1-INDEX(Tax_share,MATCH('Total Fuel Prices'!$A$87,tax_fuel_labels,0),MATCH(Y$1,'Tax_Share of Price'!$B$1:$AI$1,0)))</f>
        <v>0</v>
      </c>
      <c r="Z9">
        <f>'Total Fuel Prices'!Z96*(1-INDEX(Tax_share,MATCH('Total Fuel Prices'!$A$87,tax_fuel_labels,0),MATCH(Z$1,'Tax_Share of Price'!$B$1:$AI$1,0)))</f>
        <v>0</v>
      </c>
      <c r="AA9">
        <f>'Total Fuel Prices'!AA96*(1-INDEX(Tax_share,MATCH('Total Fuel Prices'!$A$87,tax_fuel_labels,0),MATCH(AA$1,'Tax_Share of Price'!$B$1:$AI$1,0)))</f>
        <v>0</v>
      </c>
      <c r="AB9">
        <f>'Total Fuel Prices'!AB96*(1-INDEX(Tax_share,MATCH('Total Fuel Prices'!$A$87,tax_fuel_labels,0),MATCH(AB$1,'Tax_Share of Price'!$B$1:$AI$1,0)))</f>
        <v>0</v>
      </c>
      <c r="AC9">
        <f>'Total Fuel Prices'!AC96*(1-INDEX(Tax_share,MATCH('Total Fuel Prices'!$A$87,tax_fuel_labels,0),MATCH(AC$1,'Tax_Share of Price'!$B$1:$AI$1,0)))</f>
        <v>0</v>
      </c>
      <c r="AD9">
        <f>'Total Fuel Prices'!AD96*(1-INDEX(Tax_share,MATCH('Total Fuel Prices'!$A$87,tax_fuel_labels,0),MATCH(AD$1,'Tax_Share of Price'!$B$1:$AI$1,0)))</f>
        <v>0</v>
      </c>
      <c r="AE9">
        <f>'Total Fuel Prices'!AE96*(1-INDEX(Tax_share,MATCH('Total Fuel Prices'!$A$87,tax_fuel_labels,0),MATCH(AE$1,'Tax_Share of Price'!$B$1:$AI$1,0)))</f>
        <v>0</v>
      </c>
      <c r="AF9">
        <f t="shared" si="1"/>
        <v>0</v>
      </c>
      <c r="AG9">
        <f t="shared" si="2"/>
        <v>0</v>
      </c>
      <c r="AH9">
        <f t="shared" si="2"/>
        <v>0</v>
      </c>
      <c r="AI9">
        <f t="shared" si="2"/>
        <v>0</v>
      </c>
      <c r="AJ9">
        <f t="shared" si="2"/>
        <v>0</v>
      </c>
      <c r="AK9">
        <f t="shared" si="2"/>
        <v>0</v>
      </c>
      <c r="AL9">
        <f t="shared" si="2"/>
        <v>0</v>
      </c>
      <c r="AM9">
        <f t="shared" si="2"/>
        <v>0</v>
      </c>
      <c r="AN9">
        <f t="shared" si="2"/>
        <v>0</v>
      </c>
      <c r="AO9">
        <f t="shared" si="2"/>
        <v>0</v>
      </c>
      <c r="AP9">
        <f t="shared" si="2"/>
        <v>0</v>
      </c>
      <c r="AQ9">
        <f t="shared" si="2"/>
        <v>0</v>
      </c>
      <c r="AR9">
        <f t="shared" si="2"/>
        <v>0</v>
      </c>
      <c r="AS9">
        <f t="shared" si="2"/>
        <v>0</v>
      </c>
      <c r="AT9">
        <f t="shared" si="2"/>
        <v>0</v>
      </c>
      <c r="AU9">
        <f t="shared" si="2"/>
        <v>0</v>
      </c>
      <c r="AV9">
        <f t="shared" si="2"/>
        <v>0</v>
      </c>
      <c r="AW9">
        <f t="shared" si="2"/>
        <v>0</v>
      </c>
      <c r="AX9">
        <f t="shared" si="2"/>
        <v>0</v>
      </c>
      <c r="AY9">
        <f t="shared" si="2"/>
        <v>0</v>
      </c>
      <c r="AZ9">
        <f t="shared" si="2"/>
        <v>0</v>
      </c>
      <c r="BA9">
        <f t="shared" si="2"/>
        <v>0</v>
      </c>
      <c r="BB9">
        <f t="shared" si="2"/>
        <v>0</v>
      </c>
      <c r="BC9">
        <f t="shared" si="2"/>
        <v>0</v>
      </c>
      <c r="BD9">
        <f t="shared" si="2"/>
        <v>0</v>
      </c>
      <c r="BE9">
        <f t="shared" si="2"/>
        <v>0</v>
      </c>
      <c r="BF9">
        <f t="shared" si="2"/>
        <v>0</v>
      </c>
      <c r="BG9">
        <f t="shared" si="2"/>
        <v>0</v>
      </c>
      <c r="BH9">
        <f t="shared" si="2"/>
        <v>0</v>
      </c>
      <c r="BI9">
        <f t="shared" si="2"/>
        <v>0</v>
      </c>
      <c r="BJ9">
        <f t="shared" si="2"/>
        <v>0</v>
      </c>
      <c r="BK9">
        <f t="shared" si="2"/>
        <v>0</v>
      </c>
      <c r="BL9">
        <f t="shared" si="2"/>
        <v>0</v>
      </c>
      <c r="BM9">
        <f t="shared" si="2"/>
        <v>0</v>
      </c>
      <c r="BN9">
        <f t="shared" si="2"/>
        <v>0</v>
      </c>
      <c r="BO9">
        <f t="shared" si="2"/>
        <v>0</v>
      </c>
      <c r="BP9">
        <f t="shared" si="2"/>
        <v>0</v>
      </c>
      <c r="BQ9">
        <f t="shared" si="2"/>
        <v>0</v>
      </c>
      <c r="BR9">
        <f t="shared" si="2"/>
        <v>0</v>
      </c>
      <c r="BS9">
        <f t="shared" si="2"/>
        <v>0</v>
      </c>
      <c r="BT9">
        <f t="shared" si="2"/>
        <v>0</v>
      </c>
      <c r="BU9">
        <f t="shared" si="2"/>
        <v>0</v>
      </c>
      <c r="BV9">
        <f t="shared" si="2"/>
        <v>0</v>
      </c>
      <c r="BW9">
        <f t="shared" si="2"/>
        <v>0</v>
      </c>
      <c r="BX9">
        <f t="shared" si="2"/>
        <v>0</v>
      </c>
      <c r="BY9">
        <f t="shared" si="2"/>
        <v>0</v>
      </c>
      <c r="BZ9">
        <f t="shared" si="2"/>
        <v>0</v>
      </c>
      <c r="CA9">
        <f t="shared" si="2"/>
        <v>0</v>
      </c>
      <c r="CB9">
        <f t="shared" si="2"/>
        <v>0</v>
      </c>
      <c r="CC9">
        <f t="shared" si="2"/>
        <v>0</v>
      </c>
    </row>
  </sheetData>
  <pageMargins left="0.7" right="0.7" top="0.75" bottom="0.75" header="0.3" footer="0.3"/>
  <pageSetup orientation="portrait"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tabColor rgb="FF002060"/>
  </sheetPr>
  <dimension ref="A1:CC9"/>
  <sheetViews>
    <sheetView topLeftCell="X1" workbookViewId="0">
      <selection activeCell="AF4" sqref="AF4"/>
    </sheetView>
  </sheetViews>
  <sheetFormatPr defaultColWidth="9.140625" defaultRowHeight="15"/>
  <cols>
    <col min="1" max="1" width="41.42578125" customWidth="1"/>
    <col min="2" max="3" width="11.140625" customWidth="1"/>
    <col min="4" max="27" width="10" customWidth="1"/>
  </cols>
  <sheetData>
    <row r="1" spans="1:81">
      <c r="A1" s="1" t="s">
        <v>1420</v>
      </c>
      <c r="B1" s="1">
        <v>2021</v>
      </c>
      <c r="C1" s="1">
        <v>2022</v>
      </c>
      <c r="D1" s="1">
        <v>2023</v>
      </c>
      <c r="E1" s="1">
        <v>2024</v>
      </c>
      <c r="F1" s="1">
        <v>2025</v>
      </c>
      <c r="G1" s="1">
        <v>2026</v>
      </c>
      <c r="H1" s="1">
        <v>2027</v>
      </c>
      <c r="I1" s="1">
        <v>2028</v>
      </c>
      <c r="J1" s="1">
        <v>2029</v>
      </c>
      <c r="K1" s="1">
        <v>2030</v>
      </c>
      <c r="L1" s="1">
        <v>2031</v>
      </c>
      <c r="M1" s="1">
        <v>2032</v>
      </c>
      <c r="N1" s="1">
        <v>2033</v>
      </c>
      <c r="O1" s="1">
        <v>2034</v>
      </c>
      <c r="P1" s="1">
        <v>2035</v>
      </c>
      <c r="Q1" s="1">
        <v>2036</v>
      </c>
      <c r="R1" s="1">
        <v>2037</v>
      </c>
      <c r="S1" s="1">
        <v>2038</v>
      </c>
      <c r="T1" s="1">
        <v>2039</v>
      </c>
      <c r="U1" s="1">
        <v>2040</v>
      </c>
      <c r="V1" s="1">
        <v>2041</v>
      </c>
      <c r="W1" s="1">
        <v>2042</v>
      </c>
      <c r="X1" s="1">
        <v>2043</v>
      </c>
      <c r="Y1" s="1">
        <v>2044</v>
      </c>
      <c r="Z1" s="1">
        <v>2045</v>
      </c>
      <c r="AA1" s="1">
        <v>2046</v>
      </c>
      <c r="AB1" s="1">
        <v>2047</v>
      </c>
      <c r="AC1" s="1">
        <v>2048</v>
      </c>
      <c r="AD1" s="1">
        <v>2049</v>
      </c>
      <c r="AE1" s="1">
        <v>2050</v>
      </c>
      <c r="AF1" s="1">
        <v>2051</v>
      </c>
      <c r="AG1" s="1">
        <v>2052</v>
      </c>
      <c r="AH1" s="1">
        <v>2053</v>
      </c>
      <c r="AI1" s="1">
        <v>2054</v>
      </c>
      <c r="AJ1" s="1">
        <v>2055</v>
      </c>
      <c r="AK1" s="1">
        <v>2056</v>
      </c>
      <c r="AL1" s="1">
        <v>2057</v>
      </c>
      <c r="AM1" s="1">
        <v>2058</v>
      </c>
      <c r="AN1" s="1">
        <v>2059</v>
      </c>
      <c r="AO1" s="1">
        <v>2060</v>
      </c>
      <c r="AP1" s="1">
        <v>2061</v>
      </c>
      <c r="AQ1" s="1">
        <v>2062</v>
      </c>
      <c r="AR1" s="1">
        <v>2063</v>
      </c>
      <c r="AS1" s="1">
        <v>2064</v>
      </c>
      <c r="AT1" s="1">
        <v>2065</v>
      </c>
      <c r="AU1" s="1">
        <v>2066</v>
      </c>
      <c r="AV1" s="1">
        <v>2067</v>
      </c>
      <c r="AW1" s="1">
        <v>2068</v>
      </c>
      <c r="AX1" s="1">
        <v>2069</v>
      </c>
      <c r="AY1" s="1">
        <v>2070</v>
      </c>
      <c r="AZ1" s="1">
        <v>2071</v>
      </c>
      <c r="BA1" s="1">
        <v>2072</v>
      </c>
      <c r="BB1" s="1">
        <v>2073</v>
      </c>
      <c r="BC1" s="1">
        <v>2074</v>
      </c>
      <c r="BD1" s="1">
        <v>2075</v>
      </c>
      <c r="BE1" s="1">
        <v>2076</v>
      </c>
      <c r="BF1" s="1">
        <v>2077</v>
      </c>
      <c r="BG1" s="1">
        <v>2078</v>
      </c>
      <c r="BH1" s="1">
        <v>2079</v>
      </c>
      <c r="BI1" s="1">
        <v>2080</v>
      </c>
      <c r="BJ1" s="1">
        <v>2081</v>
      </c>
      <c r="BK1" s="1">
        <v>2082</v>
      </c>
      <c r="BL1" s="1">
        <v>2083</v>
      </c>
      <c r="BM1" s="1">
        <v>2084</v>
      </c>
      <c r="BN1" s="1">
        <v>2085</v>
      </c>
      <c r="BO1" s="1">
        <v>2086</v>
      </c>
      <c r="BP1" s="1">
        <v>2087</v>
      </c>
      <c r="BQ1" s="1">
        <v>2088</v>
      </c>
      <c r="BR1" s="1">
        <v>2089</v>
      </c>
      <c r="BS1" s="1">
        <v>2090</v>
      </c>
      <c r="BT1" s="1">
        <v>2091</v>
      </c>
      <c r="BU1" s="1">
        <v>2092</v>
      </c>
      <c r="BV1" s="1">
        <v>2093</v>
      </c>
      <c r="BW1" s="1">
        <v>2094</v>
      </c>
      <c r="BX1" s="1">
        <v>2095</v>
      </c>
      <c r="BY1" s="1">
        <v>2096</v>
      </c>
      <c r="BZ1" s="1">
        <v>2097</v>
      </c>
      <c r="CA1" s="1">
        <v>2098</v>
      </c>
      <c r="CB1" s="1">
        <v>2099</v>
      </c>
      <c r="CC1" s="1">
        <v>2100</v>
      </c>
    </row>
    <row r="2" spans="1:81">
      <c r="A2" s="1" t="s">
        <v>1421</v>
      </c>
      <c r="B2">
        <f>'Total Fuel Prices'!B99*(1-INDEX(Tax_share,MATCH('Total Fuel Prices'!$A$97,tax_fuel_labels,0),MATCH(B$1,'Tax_Share of Price'!$B$1:$AI$1,0)))</f>
        <v>1.1113782217699962E-5</v>
      </c>
      <c r="C2">
        <f>'Total Fuel Prices'!C99*(1-INDEX(Tax_share,MATCH('Total Fuel Prices'!$A$97,tax_fuel_labels,0),MATCH(C$1,'Tax_Share of Price'!$B$1:$AI$1,0)))</f>
        <v>1.1113782217699962E-5</v>
      </c>
      <c r="D2">
        <f>'Total Fuel Prices'!D99*(1-INDEX(Tax_share,MATCH('Total Fuel Prices'!$A$97,tax_fuel_labels,0),MATCH(D$1,'Tax_Share of Price'!$B$1:$AI$1,0)))</f>
        <v>1.1514794978132433E-5</v>
      </c>
      <c r="E2">
        <f>'Total Fuel Prices'!E99*(1-INDEX(Tax_share,MATCH('Total Fuel Prices'!$A$97,tax_fuel_labels,0),MATCH(E$1,'Tax_Share of Price'!$B$1:$AI$1,0)))</f>
        <v>1.1113782217699962E-5</v>
      </c>
      <c r="F2">
        <f>'Total Fuel Prices'!F99*(1-INDEX(Tax_share,MATCH('Total Fuel Prices'!$A$97,tax_fuel_labels,0),MATCH(F$1,'Tax_Share of Price'!$B$1:$AI$1,0)))</f>
        <v>1.1176277712832297E-5</v>
      </c>
      <c r="G2">
        <f>'Total Fuel Prices'!G99*(1-INDEX(Tax_share,MATCH('Total Fuel Prices'!$A$97,tax_fuel_labels,0),MATCH(G$1,'Tax_Share of Price'!$B$1:$AI$1,0)))</f>
        <v>1.1348140324446213E-5</v>
      </c>
      <c r="H2">
        <f>'Total Fuel Prices'!H99*(1-INDEX(Tax_share,MATCH('Total Fuel Prices'!$A$97,tax_fuel_labels,0),MATCH(H$1,'Tax_Share of Price'!$B$1:$AI$1,0)))</f>
        <v>1.1415843777506241E-5</v>
      </c>
      <c r="I2">
        <f>'Total Fuel Prices'!I99*(1-INDEX(Tax_share,MATCH('Total Fuel Prices'!$A$97,tax_fuel_labels,0),MATCH(I$1,'Tax_Share of Price'!$B$1:$AI$1,0)))</f>
        <v>1.1618954136686324E-5</v>
      </c>
      <c r="J2">
        <f>'Total Fuel Prices'!J99*(1-INDEX(Tax_share,MATCH('Total Fuel Prices'!$A$97,tax_fuel_labels,0),MATCH(J$1,'Tax_Share of Price'!$B$1:$AI$1,0)))</f>
        <v>1.1691865547674048E-5</v>
      </c>
      <c r="K2">
        <f>'Total Fuel Prices'!K99*(1-INDEX(Tax_share,MATCH('Total Fuel Prices'!$A$97,tax_fuel_labels,0),MATCH(K$1,'Tax_Share of Price'!$B$1:$AI$1,0)))</f>
        <v>1.190539182270952E-5</v>
      </c>
      <c r="L2">
        <f>'Total Fuel Prices'!L99*(1-INDEX(Tax_share,MATCH('Total Fuel Prices'!$A$97,tax_fuel_labels,0),MATCH(L$1,'Tax_Share of Price'!$B$1:$AI$1,0)))</f>
        <v>1.1931431612347992E-5</v>
      </c>
      <c r="M2">
        <f>'Total Fuel Prices'!M99*(1-INDEX(Tax_share,MATCH('Total Fuel Prices'!$A$97,tax_fuel_labels,0),MATCH(M$1,'Tax_Share of Price'!$B$1:$AI$1,0)))</f>
        <v>1.2118918097744993E-5</v>
      </c>
      <c r="N2">
        <f>'Total Fuel Prices'!N99*(1-INDEX(Tax_share,MATCH('Total Fuel Prices'!$A$97,tax_fuel_labels,0),MATCH(N$1,'Tax_Share of Price'!$B$1:$AI$1,0)))</f>
        <v>1.2228285214226576E-5</v>
      </c>
      <c r="O2">
        <f>'Total Fuel Prices'!O99*(1-INDEX(Tax_share,MATCH('Total Fuel Prices'!$A$97,tax_fuel_labels,0),MATCH(O$1,'Tax_Share of Price'!$B$1:$AI$1,0)))</f>
        <v>1.2483475152683603E-5</v>
      </c>
      <c r="P2">
        <f>'Total Fuel Prices'!P99*(1-INDEX(Tax_share,MATCH('Total Fuel Prices'!$A$97,tax_fuel_labels,0),MATCH(P$1,'Tax_Share of Price'!$B$1:$AI$1,0)))</f>
        <v>1.2624090016731353E-5</v>
      </c>
      <c r="Q2">
        <f>'Total Fuel Prices'!Q99*(1-INDEX(Tax_share,MATCH('Total Fuel Prices'!$A$97,tax_fuel_labels,0),MATCH(Q$1,'Tax_Share of Price'!$B$1:$AI$1,0)))</f>
        <v>1.2717833259429855E-5</v>
      </c>
      <c r="R2">
        <f>'Total Fuel Prices'!R99*(1-INDEX(Tax_share,MATCH('Total Fuel Prices'!$A$97,tax_fuel_labels,0),MATCH(R$1,'Tax_Share of Price'!$B$1:$AI$1,0)))</f>
        <v>1.2920943618609938E-5</v>
      </c>
      <c r="S2">
        <f>'Total Fuel Prices'!S99*(1-INDEX(Tax_share,MATCH('Total Fuel Prices'!$A$97,tax_fuel_labels,0),MATCH(S$1,'Tax_Share of Price'!$B$1:$AI$1,0)))</f>
        <v>1.3025102777163826E-5</v>
      </c>
      <c r="T2">
        <f>'Total Fuel Prices'!T99*(1-INDEX(Tax_share,MATCH('Total Fuel Prices'!$A$97,tax_fuel_labels,0),MATCH(T$1,'Tax_Share of Price'!$B$1:$AI$1,0)))</f>
        <v>1.3139677851573106E-5</v>
      </c>
      <c r="U2">
        <f>'Total Fuel Prices'!U99*(1-INDEX(Tax_share,MATCH('Total Fuel Prices'!$A$97,tax_fuel_labels,0),MATCH(U$1,'Tax_Share of Price'!$B$1:$AI$1,0)))</f>
        <v>1.3275084757693159E-5</v>
      </c>
      <c r="V2">
        <f>'Total Fuel Prices'!V99*(1-INDEX(Tax_share,MATCH('Total Fuel Prices'!$A$97,tax_fuel_labels,0),MATCH(V$1,'Tax_Share of Price'!$B$1:$AI$1,0)))</f>
        <v>1.3363620042463967E-5</v>
      </c>
      <c r="W2">
        <f>'Total Fuel Prices'!W99*(1-INDEX(Tax_share,MATCH('Total Fuel Prices'!$A$97,tax_fuel_labels,0),MATCH(W$1,'Tax_Share of Price'!$B$1:$AI$1,0)))</f>
        <v>1.3478195116873244E-5</v>
      </c>
      <c r="X2">
        <f>'Total Fuel Prices'!X99*(1-INDEX(Tax_share,MATCH('Total Fuel Prices'!$A$97,tax_fuel_labels,0),MATCH(X$1,'Tax_Share of Price'!$B$1:$AI$1,0)))</f>
        <v>1.3592770191282522E-5</v>
      </c>
      <c r="Y2">
        <f>'Total Fuel Prices'!Y99*(1-INDEX(Tax_share,MATCH('Total Fuel Prices'!$A$97,tax_fuel_labels,0),MATCH(Y$1,'Tax_Share of Price'!$B$1:$AI$1,0)))</f>
        <v>1.3592770191282522E-5</v>
      </c>
      <c r="Z2">
        <f>'Total Fuel Prices'!Z99*(1-INDEX(Tax_share,MATCH('Total Fuel Prices'!$A$97,tax_fuel_labels,0),MATCH(Z$1,'Tax_Share of Price'!$B$1:$AI$1,0)))</f>
        <v>1.3681305476053327E-5</v>
      </c>
      <c r="AA2">
        <f>'Total Fuel Prices'!AA99*(1-INDEX(Tax_share,MATCH('Total Fuel Prices'!$A$97,tax_fuel_labels,0),MATCH(AA$1,'Tax_Share of Price'!$B$1:$AI$1,0)))</f>
        <v>1.3884415835233412E-5</v>
      </c>
      <c r="AB2">
        <f>'Total Fuel Prices'!AB99*(1-INDEX(Tax_share,MATCH('Total Fuel Prices'!$A$97,tax_fuel_labels,0),MATCH(AB$1,'Tax_Share of Price'!$B$1:$AI$1,0)))</f>
        <v>1.3967743162076523E-5</v>
      </c>
      <c r="AC2">
        <f>'Total Fuel Prices'!AC99*(1-INDEX(Tax_share,MATCH('Total Fuel Prices'!$A$97,tax_fuel_labels,0),MATCH(AC$1,'Tax_Share of Price'!$B$1:$AI$1,0)))</f>
        <v>1.4077110278558108E-5</v>
      </c>
      <c r="AD2">
        <f>'Total Fuel Prices'!AD99*(1-INDEX(Tax_share,MATCH('Total Fuel Prices'!$A$97,tax_fuel_labels,0),MATCH(AD$1,'Tax_Share of Price'!$B$1:$AI$1,0)))</f>
        <v>1.42698047218828E-5</v>
      </c>
      <c r="AE2">
        <f>'Total Fuel Prices'!AE99*(1-INDEX(Tax_share,MATCH('Total Fuel Prices'!$A$97,tax_fuel_labels,0),MATCH(AE$1,'Tax_Share of Price'!$B$1:$AI$1,0)))</f>
        <v>1.4275012679810496E-5</v>
      </c>
      <c r="AF2">
        <f>$AE2</f>
        <v>1.4275012679810496E-5</v>
      </c>
      <c r="AG2">
        <f t="shared" ref="AG2:CC7" si="0">$AE2</f>
        <v>1.4275012679810496E-5</v>
      </c>
      <c r="AH2">
        <f t="shared" si="0"/>
        <v>1.4275012679810496E-5</v>
      </c>
      <c r="AI2">
        <f t="shared" si="0"/>
        <v>1.4275012679810496E-5</v>
      </c>
      <c r="AJ2">
        <f t="shared" si="0"/>
        <v>1.4275012679810496E-5</v>
      </c>
      <c r="AK2">
        <f t="shared" si="0"/>
        <v>1.4275012679810496E-5</v>
      </c>
      <c r="AL2">
        <f t="shared" si="0"/>
        <v>1.4275012679810496E-5</v>
      </c>
      <c r="AM2">
        <f t="shared" si="0"/>
        <v>1.4275012679810496E-5</v>
      </c>
      <c r="AN2">
        <f t="shared" si="0"/>
        <v>1.4275012679810496E-5</v>
      </c>
      <c r="AO2">
        <f t="shared" si="0"/>
        <v>1.4275012679810496E-5</v>
      </c>
      <c r="AP2">
        <f t="shared" si="0"/>
        <v>1.4275012679810496E-5</v>
      </c>
      <c r="AQ2">
        <f t="shared" si="0"/>
        <v>1.4275012679810496E-5</v>
      </c>
      <c r="AR2">
        <f t="shared" si="0"/>
        <v>1.4275012679810496E-5</v>
      </c>
      <c r="AS2">
        <f t="shared" si="0"/>
        <v>1.4275012679810496E-5</v>
      </c>
      <c r="AT2">
        <f t="shared" si="0"/>
        <v>1.4275012679810496E-5</v>
      </c>
      <c r="AU2">
        <f t="shared" si="0"/>
        <v>1.4275012679810496E-5</v>
      </c>
      <c r="AV2">
        <f t="shared" si="0"/>
        <v>1.4275012679810496E-5</v>
      </c>
      <c r="AW2">
        <f t="shared" si="0"/>
        <v>1.4275012679810496E-5</v>
      </c>
      <c r="AX2">
        <f t="shared" si="0"/>
        <v>1.4275012679810496E-5</v>
      </c>
      <c r="AY2">
        <f t="shared" si="0"/>
        <v>1.4275012679810496E-5</v>
      </c>
      <c r="AZ2">
        <f t="shared" si="0"/>
        <v>1.4275012679810496E-5</v>
      </c>
      <c r="BA2">
        <f t="shared" si="0"/>
        <v>1.4275012679810496E-5</v>
      </c>
      <c r="BB2">
        <f t="shared" si="0"/>
        <v>1.4275012679810496E-5</v>
      </c>
      <c r="BC2">
        <f t="shared" si="0"/>
        <v>1.4275012679810496E-5</v>
      </c>
      <c r="BD2">
        <f t="shared" si="0"/>
        <v>1.4275012679810496E-5</v>
      </c>
      <c r="BE2">
        <f t="shared" si="0"/>
        <v>1.4275012679810496E-5</v>
      </c>
      <c r="BF2">
        <f t="shared" si="0"/>
        <v>1.4275012679810496E-5</v>
      </c>
      <c r="BG2">
        <f t="shared" si="0"/>
        <v>1.4275012679810496E-5</v>
      </c>
      <c r="BH2">
        <f t="shared" si="0"/>
        <v>1.4275012679810496E-5</v>
      </c>
      <c r="BI2">
        <f t="shared" si="0"/>
        <v>1.4275012679810496E-5</v>
      </c>
      <c r="BJ2">
        <f t="shared" si="0"/>
        <v>1.4275012679810496E-5</v>
      </c>
      <c r="BK2">
        <f t="shared" si="0"/>
        <v>1.4275012679810496E-5</v>
      </c>
      <c r="BL2">
        <f t="shared" si="0"/>
        <v>1.4275012679810496E-5</v>
      </c>
      <c r="BM2">
        <f t="shared" si="0"/>
        <v>1.4275012679810496E-5</v>
      </c>
      <c r="BN2">
        <f t="shared" si="0"/>
        <v>1.4275012679810496E-5</v>
      </c>
      <c r="BO2">
        <f t="shared" si="0"/>
        <v>1.4275012679810496E-5</v>
      </c>
      <c r="BP2">
        <f t="shared" si="0"/>
        <v>1.4275012679810496E-5</v>
      </c>
      <c r="BQ2">
        <f t="shared" si="0"/>
        <v>1.4275012679810496E-5</v>
      </c>
      <c r="BR2">
        <f t="shared" si="0"/>
        <v>1.4275012679810496E-5</v>
      </c>
      <c r="BS2">
        <f t="shared" si="0"/>
        <v>1.4275012679810496E-5</v>
      </c>
      <c r="BT2">
        <f t="shared" si="0"/>
        <v>1.4275012679810496E-5</v>
      </c>
      <c r="BU2">
        <f t="shared" si="0"/>
        <v>1.4275012679810496E-5</v>
      </c>
      <c r="BV2">
        <f t="shared" si="0"/>
        <v>1.4275012679810496E-5</v>
      </c>
      <c r="BW2">
        <f t="shared" si="0"/>
        <v>1.4275012679810496E-5</v>
      </c>
      <c r="BX2">
        <f t="shared" si="0"/>
        <v>1.4275012679810496E-5</v>
      </c>
      <c r="BY2">
        <f t="shared" si="0"/>
        <v>1.4275012679810496E-5</v>
      </c>
      <c r="BZ2">
        <f t="shared" si="0"/>
        <v>1.4275012679810496E-5</v>
      </c>
      <c r="CA2">
        <f t="shared" si="0"/>
        <v>1.4275012679810496E-5</v>
      </c>
      <c r="CB2">
        <f t="shared" si="0"/>
        <v>1.4275012679810496E-5</v>
      </c>
      <c r="CC2">
        <f t="shared" si="0"/>
        <v>1.4275012679810496E-5</v>
      </c>
    </row>
    <row r="3" spans="1:81">
      <c r="A3" s="1" t="s">
        <v>1422</v>
      </c>
      <c r="B3">
        <f>'Total Fuel Prices'!B100*(1-INDEX(Tax_share,MATCH('Total Fuel Prices'!$A$97,tax_fuel_labels,0),MATCH(B$1,'Tax_Share of Price'!$B$1:$AI$1,0)))</f>
        <v>1.1113782217699962E-5</v>
      </c>
      <c r="C3">
        <f>'Total Fuel Prices'!C100*(1-INDEX(Tax_share,MATCH('Total Fuel Prices'!$A$97,tax_fuel_labels,0),MATCH(C$1,'Tax_Share of Price'!$B$1:$AI$1,0)))</f>
        <v>1.1113782217699962E-5</v>
      </c>
      <c r="D3">
        <f>'Total Fuel Prices'!D100*(1-INDEX(Tax_share,MATCH('Total Fuel Prices'!$A$97,tax_fuel_labels,0),MATCH(D$1,'Tax_Share of Price'!$B$1:$AI$1,0)))</f>
        <v>1.1421484306317653E-5</v>
      </c>
      <c r="E3">
        <f>'Total Fuel Prices'!E100*(1-INDEX(Tax_share,MATCH('Total Fuel Prices'!$A$97,tax_fuel_labels,0),MATCH(E$1,'Tax_Share of Price'!$B$1:$AI$1,0)))</f>
        <v>1.1113782217699962E-5</v>
      </c>
      <c r="F3">
        <f>'Total Fuel Prices'!F100*(1-INDEX(Tax_share,MATCH('Total Fuel Prices'!$A$97,tax_fuel_labels,0),MATCH(F$1,'Tax_Share of Price'!$B$1:$AI$1,0)))</f>
        <v>1.0727850784518452E-5</v>
      </c>
      <c r="G3">
        <f>'Total Fuel Prices'!G100*(1-INDEX(Tax_share,MATCH('Total Fuel Prices'!$A$97,tax_fuel_labels,0),MATCH(G$1,'Tax_Share of Price'!$B$1:$AI$1,0)))</f>
        <v>1.0430579275175938E-5</v>
      </c>
      <c r="H3">
        <f>'Total Fuel Prices'!H100*(1-INDEX(Tax_share,MATCH('Total Fuel Prices'!$A$97,tax_fuel_labels,0),MATCH(H$1,'Tax_Share of Price'!$B$1:$AI$1,0)))</f>
        <v>1.0081154869457545E-5</v>
      </c>
      <c r="I3">
        <f>'Total Fuel Prices'!I100*(1-INDEX(Tax_share,MATCH('Total Fuel Prices'!$A$97,tax_fuel_labels,0),MATCH(I$1,'Tax_Share of Price'!$B$1:$AI$1,0)))</f>
        <v>9.8673279943164406E-6</v>
      </c>
      <c r="J3">
        <f>'Total Fuel Prices'!J100*(1-INDEX(Tax_share,MATCH('Total Fuel Prices'!$A$97,tax_fuel_labels,0),MATCH(J$1,'Tax_Share of Price'!$B$1:$AI$1,0)))</f>
        <v>9.5231188782356331E-6</v>
      </c>
      <c r="K3">
        <f>'Total Fuel Prices'!K100*(1-INDEX(Tax_share,MATCH('Total Fuel Prices'!$A$97,tax_fuel_labels,0),MATCH(K$1,'Tax_Share of Price'!$B$1:$AI$1,0)))</f>
        <v>9.6378552502625673E-6</v>
      </c>
      <c r="L3">
        <f>'Total Fuel Prices'!L100*(1-INDEX(Tax_share,MATCH('Total Fuel Prices'!$A$97,tax_fuel_labels,0),MATCH(L$1,'Tax_Share of Price'!$B$1:$AI$1,0)))</f>
        <v>9.611778802074627E-6</v>
      </c>
      <c r="M3">
        <f>'Total Fuel Prices'!M100*(1-INDEX(Tax_share,MATCH('Total Fuel Prices'!$A$97,tax_fuel_labels,0),MATCH(M$1,'Tax_Share of Price'!$B$1:$AI$1,0)))</f>
        <v>9.7682374912022669E-6</v>
      </c>
      <c r="N3">
        <f>'Total Fuel Prices'!N100*(1-INDEX(Tax_share,MATCH('Total Fuel Prices'!$A$97,tax_fuel_labels,0),MATCH(N$1,'Tax_Share of Price'!$B$1:$AI$1,0)))</f>
        <v>9.8673279943164406E-6</v>
      </c>
      <c r="O3">
        <f>'Total Fuel Prices'!O100*(1-INDEX(Tax_share,MATCH('Total Fuel Prices'!$A$97,tax_fuel_labels,0),MATCH(O$1,'Tax_Share of Price'!$B$1:$AI$1,0)))</f>
        <v>9.9194808906923177E-6</v>
      </c>
      <c r="P3">
        <f>'Total Fuel Prices'!P100*(1-INDEX(Tax_share,MATCH('Total Fuel Prices'!$A$97,tax_fuel_labels,0),MATCH(P$1,'Tax_Share of Price'!$B$1:$AI$1,0)))</f>
        <v>1.0013356104168902E-5</v>
      </c>
      <c r="Q3">
        <f>'Total Fuel Prices'!Q100*(1-INDEX(Tax_share,MATCH('Total Fuel Prices'!$A$97,tax_fuel_labels,0),MATCH(Q$1,'Tax_Share of Price'!$B$1:$AI$1,0)))</f>
        <v>1.0091585448732721E-5</v>
      </c>
      <c r="R3">
        <f>'Total Fuel Prices'!R100*(1-INDEX(Tax_share,MATCH('Total Fuel Prices'!$A$97,tax_fuel_labels,0),MATCH(R$1,'Tax_Share of Price'!$B$1:$AI$1,0)))</f>
        <v>1.0284551165323475E-5</v>
      </c>
      <c r="S3">
        <f>'Total Fuel Prices'!S100*(1-INDEX(Tax_share,MATCH('Total Fuel Prices'!$A$97,tax_fuel_labels,0),MATCH(S$1,'Tax_Share of Price'!$B$1:$AI$1,0)))</f>
        <v>1.0414933406263174E-5</v>
      </c>
      <c r="T3">
        <f>'Total Fuel Prices'!T100*(1-INDEX(Tax_share,MATCH('Total Fuel Prices'!$A$97,tax_fuel_labels,0),MATCH(T$1,'Tax_Share of Price'!$B$1:$AI$1,0)))</f>
        <v>1.0540100357565287E-5</v>
      </c>
      <c r="U3">
        <f>'Total Fuel Prices'!U100*(1-INDEX(Tax_share,MATCH('Total Fuel Prices'!$A$97,tax_fuel_labels,0),MATCH(U$1,'Tax_Share of Price'!$B$1:$AI$1,0)))</f>
        <v>1.068612846741775E-5</v>
      </c>
      <c r="V3">
        <f>'Total Fuel Prices'!V100*(1-INDEX(Tax_share,MATCH('Total Fuel Prices'!$A$97,tax_fuel_labels,0),MATCH(V$1,'Tax_Share of Price'!$B$1:$AI$1,0)))</f>
        <v>1.075914252234398E-5</v>
      </c>
      <c r="W3">
        <f>'Total Fuel Prices'!W100*(1-INDEX(Tax_share,MATCH('Total Fuel Prices'!$A$97,tax_fuel_labels,0),MATCH(W$1,'Tax_Share of Price'!$B$1:$AI$1,0)))</f>
        <v>1.0811295418719861E-5</v>
      </c>
      <c r="X3">
        <f>'Total Fuel Prices'!X100*(1-INDEX(Tax_share,MATCH('Total Fuel Prices'!$A$97,tax_fuel_labels,0),MATCH(X$1,'Tax_Share of Price'!$B$1:$AI$1,0)))</f>
        <v>1.0936462370021971E-5</v>
      </c>
      <c r="Y3">
        <f>'Total Fuel Prices'!Y100*(1-INDEX(Tax_share,MATCH('Total Fuel Prices'!$A$97,tax_fuel_labels,0),MATCH(Y$1,'Tax_Share of Price'!$B$1:$AI$1,0)))</f>
        <v>1.09677541078475E-5</v>
      </c>
      <c r="Z3">
        <f>'Total Fuel Prices'!Z100*(1-INDEX(Tax_share,MATCH('Total Fuel Prices'!$A$97,tax_fuel_labels,0),MATCH(Z$1,'Tax_Share of Price'!$B$1:$AI$1,0)))</f>
        <v>1.107205990059926E-5</v>
      </c>
      <c r="AA3">
        <f>'Total Fuel Prices'!AA100*(1-INDEX(Tax_share,MATCH('Total Fuel Prices'!$A$97,tax_fuel_labels,0),MATCH(AA$1,'Tax_Share of Price'!$B$1:$AI$1,0)))</f>
        <v>1.1270240906827604E-5</v>
      </c>
      <c r="AB3">
        <f>'Total Fuel Prices'!AB100*(1-INDEX(Tax_share,MATCH('Total Fuel Prices'!$A$97,tax_fuel_labels,0),MATCH(AB$1,'Tax_Share of Price'!$B$1:$AI$1,0)))</f>
        <v>1.1348470251391423E-5</v>
      </c>
      <c r="AC3">
        <f>'Total Fuel Prices'!AC100*(1-INDEX(Tax_share,MATCH('Total Fuel Prices'!$A$97,tax_fuel_labels,0),MATCH(AC$1,'Tax_Share of Price'!$B$1:$AI$1,0)))</f>
        <v>1.1447560754505593E-5</v>
      </c>
      <c r="AD3">
        <f>'Total Fuel Prices'!AD100*(1-INDEX(Tax_share,MATCH('Total Fuel Prices'!$A$97,tax_fuel_labels,0),MATCH(AD$1,'Tax_Share of Price'!$B$1:$AI$1,0)))</f>
        <v>1.1656172340009112E-5</v>
      </c>
      <c r="AE3">
        <f>'Total Fuel Prices'!AE100*(1-INDEX(Tax_share,MATCH('Total Fuel Prices'!$A$97,tax_fuel_labels,0),MATCH(AE$1,'Tax_Share of Price'!$B$1:$AI$1,0)))</f>
        <v>1.1703109946747403E-5</v>
      </c>
      <c r="AF3">
        <f>$AE3</f>
        <v>1.1703109946747403E-5</v>
      </c>
      <c r="AG3">
        <f t="shared" ref="AF3:AU9" si="1">$AE3</f>
        <v>1.1703109946747403E-5</v>
      </c>
      <c r="AH3">
        <f t="shared" si="1"/>
        <v>1.1703109946747403E-5</v>
      </c>
      <c r="AI3">
        <f t="shared" si="1"/>
        <v>1.1703109946747403E-5</v>
      </c>
      <c r="AJ3">
        <f t="shared" si="1"/>
        <v>1.1703109946747403E-5</v>
      </c>
      <c r="AK3">
        <f t="shared" si="1"/>
        <v>1.1703109946747403E-5</v>
      </c>
      <c r="AL3">
        <f t="shared" si="1"/>
        <v>1.1703109946747403E-5</v>
      </c>
      <c r="AM3">
        <f t="shared" si="1"/>
        <v>1.1703109946747403E-5</v>
      </c>
      <c r="AN3">
        <f t="shared" si="1"/>
        <v>1.1703109946747403E-5</v>
      </c>
      <c r="AO3">
        <f t="shared" si="1"/>
        <v>1.1703109946747403E-5</v>
      </c>
      <c r="AP3">
        <f t="shared" si="1"/>
        <v>1.1703109946747403E-5</v>
      </c>
      <c r="AQ3">
        <f t="shared" si="1"/>
        <v>1.1703109946747403E-5</v>
      </c>
      <c r="AR3">
        <f t="shared" si="1"/>
        <v>1.1703109946747403E-5</v>
      </c>
      <c r="AS3">
        <f t="shared" si="1"/>
        <v>1.1703109946747403E-5</v>
      </c>
      <c r="AT3">
        <f t="shared" si="1"/>
        <v>1.1703109946747403E-5</v>
      </c>
      <c r="AU3">
        <f t="shared" si="1"/>
        <v>1.1703109946747403E-5</v>
      </c>
      <c r="AV3">
        <f t="shared" si="0"/>
        <v>1.1703109946747403E-5</v>
      </c>
      <c r="AW3">
        <f t="shared" si="0"/>
        <v>1.1703109946747403E-5</v>
      </c>
      <c r="AX3">
        <f t="shared" si="0"/>
        <v>1.1703109946747403E-5</v>
      </c>
      <c r="AY3">
        <f t="shared" si="0"/>
        <v>1.1703109946747403E-5</v>
      </c>
      <c r="AZ3">
        <f t="shared" si="0"/>
        <v>1.1703109946747403E-5</v>
      </c>
      <c r="BA3">
        <f t="shared" si="0"/>
        <v>1.1703109946747403E-5</v>
      </c>
      <c r="BB3">
        <f t="shared" si="0"/>
        <v>1.1703109946747403E-5</v>
      </c>
      <c r="BC3">
        <f t="shared" si="0"/>
        <v>1.1703109946747403E-5</v>
      </c>
      <c r="BD3">
        <f t="shared" si="0"/>
        <v>1.1703109946747403E-5</v>
      </c>
      <c r="BE3">
        <f t="shared" si="0"/>
        <v>1.1703109946747403E-5</v>
      </c>
      <c r="BF3">
        <f t="shared" si="0"/>
        <v>1.1703109946747403E-5</v>
      </c>
      <c r="BG3">
        <f t="shared" si="0"/>
        <v>1.1703109946747403E-5</v>
      </c>
      <c r="BH3">
        <f t="shared" si="0"/>
        <v>1.1703109946747403E-5</v>
      </c>
      <c r="BI3">
        <f t="shared" si="0"/>
        <v>1.1703109946747403E-5</v>
      </c>
      <c r="BJ3">
        <f t="shared" si="0"/>
        <v>1.1703109946747403E-5</v>
      </c>
      <c r="BK3">
        <f t="shared" si="0"/>
        <v>1.1703109946747403E-5</v>
      </c>
      <c r="BL3">
        <f t="shared" si="0"/>
        <v>1.1703109946747403E-5</v>
      </c>
      <c r="BM3">
        <f t="shared" si="0"/>
        <v>1.1703109946747403E-5</v>
      </c>
      <c r="BN3">
        <f t="shared" si="0"/>
        <v>1.1703109946747403E-5</v>
      </c>
      <c r="BO3">
        <f t="shared" si="0"/>
        <v>1.1703109946747403E-5</v>
      </c>
      <c r="BP3">
        <f t="shared" si="0"/>
        <v>1.1703109946747403E-5</v>
      </c>
      <c r="BQ3">
        <f t="shared" si="0"/>
        <v>1.1703109946747403E-5</v>
      </c>
      <c r="BR3">
        <f t="shared" si="0"/>
        <v>1.1703109946747403E-5</v>
      </c>
      <c r="BS3">
        <f t="shared" si="0"/>
        <v>1.1703109946747403E-5</v>
      </c>
      <c r="BT3">
        <f t="shared" si="0"/>
        <v>1.1703109946747403E-5</v>
      </c>
      <c r="BU3">
        <f t="shared" si="0"/>
        <v>1.1703109946747403E-5</v>
      </c>
      <c r="BV3">
        <f t="shared" si="0"/>
        <v>1.1703109946747403E-5</v>
      </c>
      <c r="BW3">
        <f t="shared" si="0"/>
        <v>1.1703109946747403E-5</v>
      </c>
      <c r="BX3">
        <f t="shared" si="0"/>
        <v>1.1703109946747403E-5</v>
      </c>
      <c r="BY3">
        <f t="shared" si="0"/>
        <v>1.1703109946747403E-5</v>
      </c>
      <c r="BZ3">
        <f t="shared" si="0"/>
        <v>1.1703109946747403E-5</v>
      </c>
      <c r="CA3">
        <f t="shared" si="0"/>
        <v>1.1703109946747403E-5</v>
      </c>
      <c r="CB3">
        <f t="shared" si="0"/>
        <v>1.1703109946747403E-5</v>
      </c>
      <c r="CC3">
        <f t="shared" si="0"/>
        <v>1.1703109946747403E-5</v>
      </c>
    </row>
    <row r="4" spans="1:81">
      <c r="A4" s="1" t="s">
        <v>1423</v>
      </c>
      <c r="B4">
        <f>'Total Fuel Prices'!B101*(1-INDEX(Tax_share,MATCH('Total Fuel Prices'!$A$97,tax_fuel_labels,0),MATCH(B$1,'Tax_Share of Price'!$B$1:$AI$1,0)))</f>
        <v>7.4988858465143946E-6</v>
      </c>
      <c r="C4">
        <f>'Total Fuel Prices'!C101*(1-INDEX(Tax_share,MATCH('Total Fuel Prices'!$A$97,tax_fuel_labels,0),MATCH(C$1,'Tax_Share of Price'!$B$1:$AI$1,0)))</f>
        <v>7.4988858465143946E-6</v>
      </c>
      <c r="D4">
        <f>'Total Fuel Prices'!D101*(1-INDEX(Tax_share,MATCH('Total Fuel Prices'!$A$97,tax_fuel_labels,0),MATCH(D$1,'Tax_Share of Price'!$B$1:$AI$1,0)))</f>
        <v>7.7066014638591582E-6</v>
      </c>
      <c r="E4">
        <f>'Total Fuel Prices'!E101*(1-INDEX(Tax_share,MATCH('Total Fuel Prices'!$A$97,tax_fuel_labels,0),MATCH(E$1,'Tax_Share of Price'!$B$1:$AI$1,0)))</f>
        <v>7.4988858465143946E-6</v>
      </c>
      <c r="F4">
        <f>'Total Fuel Prices'!F101*(1-INDEX(Tax_share,MATCH('Total Fuel Prices'!$A$97,tax_fuel_labels,0),MATCH(F$1,'Tax_Share of Price'!$B$1:$AI$1,0)))</f>
        <v>7.6150657680801103E-6</v>
      </c>
      <c r="G4">
        <f>'Total Fuel Prices'!G101*(1-INDEX(Tax_share,MATCH('Total Fuel Prices'!$A$97,tax_fuel_labels,0),MATCH(G$1,'Tax_Share of Price'!$B$1:$AI$1,0)))</f>
        <v>7.8192607817410663E-6</v>
      </c>
      <c r="H4">
        <f>'Total Fuel Prices'!H101*(1-INDEX(Tax_share,MATCH('Total Fuel Prices'!$A$97,tax_fuel_labels,0),MATCH(H$1,'Tax_Share of Price'!$B$1:$AI$1,0)))</f>
        <v>7.9600849290934482E-6</v>
      </c>
      <c r="I4">
        <f>'Total Fuel Prices'!I101*(1-INDEX(Tax_share,MATCH('Total Fuel Prices'!$A$97,tax_fuel_labels,0),MATCH(I$1,'Tax_Share of Price'!$B$1:$AI$1,0)))</f>
        <v>8.1924447722248812E-6</v>
      </c>
      <c r="J4">
        <f>'Total Fuel Prices'!J101*(1-INDEX(Tax_share,MATCH('Total Fuel Prices'!$A$97,tax_fuel_labels,0),MATCH(J$1,'Tax_Share of Price'!$B$1:$AI$1,0)))</f>
        <v>8.3473513343125016E-6</v>
      </c>
      <c r="K4">
        <f>'Total Fuel Prices'!K101*(1-INDEX(Tax_share,MATCH('Total Fuel Prices'!$A$97,tax_fuel_labels,0),MATCH(K$1,'Tax_Share of Price'!$B$1:$AI$1,0)))</f>
        <v>8.4740930669296466E-6</v>
      </c>
      <c r="L4">
        <f>'Total Fuel Prices'!L101*(1-INDEX(Tax_share,MATCH('Total Fuel Prices'!$A$97,tax_fuel_labels,0),MATCH(L$1,'Tax_Share of Price'!$B$1:$AI$1,0)))</f>
        <v>8.4846548779810759E-6</v>
      </c>
      <c r="M4">
        <f>'Total Fuel Prices'!M101*(1-INDEX(Tax_share,MATCH('Total Fuel Prices'!$A$97,tax_fuel_labels,0),MATCH(M$1,'Tax_Share of Price'!$B$1:$AI$1,0)))</f>
        <v>8.6043554032306008E-6</v>
      </c>
      <c r="N4">
        <f>'Total Fuel Prices'!N101*(1-INDEX(Tax_share,MATCH('Total Fuel Prices'!$A$97,tax_fuel_labels,0),MATCH(N$1,'Tax_Share of Price'!$B$1:$AI$1,0)))</f>
        <v>8.6747674769067934E-6</v>
      </c>
      <c r="O4">
        <f>'Total Fuel Prices'!O101*(1-INDEX(Tax_share,MATCH('Total Fuel Prices'!$A$97,tax_fuel_labels,0),MATCH(O$1,'Tax_Share of Price'!$B$1:$AI$1,0)))</f>
        <v>8.7170147211125089E-6</v>
      </c>
      <c r="P4">
        <f>'Total Fuel Prices'!P101*(1-INDEX(Tax_share,MATCH('Total Fuel Prices'!$A$97,tax_fuel_labels,0),MATCH(P$1,'Tax_Share of Price'!$B$1:$AI$1,0)))</f>
        <v>8.812071020575366E-6</v>
      </c>
      <c r="Q4">
        <f>'Total Fuel Prices'!Q101*(1-INDEX(Tax_share,MATCH('Total Fuel Prices'!$A$97,tax_fuel_labels,0),MATCH(Q$1,'Tax_Share of Price'!$B$1:$AI$1,0)))</f>
        <v>8.8719212832001293E-6</v>
      </c>
      <c r="R4">
        <f>'Total Fuel Prices'!R101*(1-INDEX(Tax_share,MATCH('Total Fuel Prices'!$A$97,tax_fuel_labels,0),MATCH(R$1,'Tax_Share of Price'!$B$1:$AI$1,0)))</f>
        <v>8.984580601082034E-6</v>
      </c>
      <c r="S4">
        <f>'Total Fuel Prices'!S101*(1-INDEX(Tax_share,MATCH('Total Fuel Prices'!$A$97,tax_fuel_labels,0),MATCH(S$1,'Tax_Share of Price'!$B$1:$AI$1,0)))</f>
        <v>9.0620338821258451E-6</v>
      </c>
      <c r="T4">
        <f>'Total Fuel Prices'!T101*(1-INDEX(Tax_share,MATCH('Total Fuel Prices'!$A$97,tax_fuel_labels,0),MATCH(T$1,'Tax_Share of Price'!$B$1:$AI$1,0)))</f>
        <v>9.1359665594858452E-6</v>
      </c>
      <c r="U4">
        <f>'Total Fuel Prices'!U101*(1-INDEX(Tax_share,MATCH('Total Fuel Prices'!$A$97,tax_fuel_labels,0),MATCH(U$1,'Tax_Share of Price'!$B$1:$AI$1,0)))</f>
        <v>9.2204610478972763E-6</v>
      </c>
      <c r="V4">
        <f>'Total Fuel Prices'!V101*(1-INDEX(Tax_share,MATCH('Total Fuel Prices'!$A$97,tax_fuel_labels,0),MATCH(V$1,'Tax_Share of Price'!$B$1:$AI$1,0)))</f>
        <v>9.2767907068382287E-6</v>
      </c>
      <c r="W4">
        <f>'Total Fuel Prices'!W101*(1-INDEX(Tax_share,MATCH('Total Fuel Prices'!$A$97,tax_fuel_labels,0),MATCH(W$1,'Tax_Share of Price'!$B$1:$AI$1,0)))</f>
        <v>9.3507233841982305E-6</v>
      </c>
      <c r="X4">
        <f>'Total Fuel Prices'!X101*(1-INDEX(Tax_share,MATCH('Total Fuel Prices'!$A$97,tax_fuel_labels,0),MATCH(X$1,'Tax_Share of Price'!$B$1:$AI$1,0)))</f>
        <v>9.4281766652420432E-6</v>
      </c>
      <c r="Y4">
        <f>'Total Fuel Prices'!Y101*(1-INDEX(Tax_share,MATCH('Total Fuel Prices'!$A$97,tax_fuel_labels,0),MATCH(Y$1,'Tax_Share of Price'!$B$1:$AI$1,0)))</f>
        <v>9.4316972689258507E-6</v>
      </c>
      <c r="Z4">
        <f>'Total Fuel Prices'!Z101*(1-INDEX(Tax_share,MATCH('Total Fuel Prices'!$A$97,tax_fuel_labels,0),MATCH(Z$1,'Tax_Share of Price'!$B$1:$AI$1,0)))</f>
        <v>9.4985887389182341E-6</v>
      </c>
      <c r="AA4">
        <f>'Total Fuel Prices'!AA101*(1-INDEX(Tax_share,MATCH('Total Fuel Prices'!$A$97,tax_fuel_labels,0),MATCH(AA$1,'Tax_Share of Price'!$B$1:$AI$1,0)))</f>
        <v>9.6288510752191866E-6</v>
      </c>
      <c r="AB4">
        <f>'Total Fuel Prices'!AB101*(1-INDEX(Tax_share,MATCH('Total Fuel Prices'!$A$97,tax_fuel_labels,0),MATCH(AB$1,'Tax_Share of Price'!$B$1:$AI$1,0)))</f>
        <v>9.6851807341601407E-6</v>
      </c>
      <c r="AC4">
        <f>'Total Fuel Prices'!AC101*(1-INDEX(Tax_share,MATCH('Total Fuel Prices'!$A$97,tax_fuel_labels,0),MATCH(AC$1,'Tax_Share of Price'!$B$1:$AI$1,0)))</f>
        <v>9.7555928078363316E-6</v>
      </c>
      <c r="AD4">
        <f>'Total Fuel Prices'!AD101*(1-INDEX(Tax_share,MATCH('Total Fuel Prices'!$A$97,tax_fuel_labels,0),MATCH(AD$1,'Tax_Share of Price'!$B$1:$AI$1,0)))</f>
        <v>9.8788139367696674E-6</v>
      </c>
      <c r="AE4">
        <f>'Total Fuel Prices'!AE101*(1-INDEX(Tax_share,MATCH('Total Fuel Prices'!$A$97,tax_fuel_labels,0),MATCH(AE$1,'Tax_Share of Price'!$B$1:$AI$1,0)))</f>
        <v>9.8964169551887151E-6</v>
      </c>
      <c r="AF4">
        <f t="shared" si="1"/>
        <v>9.8964169551887151E-6</v>
      </c>
      <c r="AG4">
        <f t="shared" si="0"/>
        <v>9.8964169551887151E-6</v>
      </c>
      <c r="AH4">
        <f t="shared" si="0"/>
        <v>9.8964169551887151E-6</v>
      </c>
      <c r="AI4">
        <f t="shared" si="0"/>
        <v>9.8964169551887151E-6</v>
      </c>
      <c r="AJ4">
        <f t="shared" si="0"/>
        <v>9.8964169551887151E-6</v>
      </c>
      <c r="AK4">
        <f t="shared" si="0"/>
        <v>9.8964169551887151E-6</v>
      </c>
      <c r="AL4">
        <f t="shared" si="0"/>
        <v>9.8964169551887151E-6</v>
      </c>
      <c r="AM4">
        <f t="shared" si="0"/>
        <v>9.8964169551887151E-6</v>
      </c>
      <c r="AN4">
        <f t="shared" si="0"/>
        <v>9.8964169551887151E-6</v>
      </c>
      <c r="AO4">
        <f t="shared" si="0"/>
        <v>9.8964169551887151E-6</v>
      </c>
      <c r="AP4">
        <f t="shared" si="0"/>
        <v>9.8964169551887151E-6</v>
      </c>
      <c r="AQ4">
        <f t="shared" si="0"/>
        <v>9.8964169551887151E-6</v>
      </c>
      <c r="AR4">
        <f t="shared" si="0"/>
        <v>9.8964169551887151E-6</v>
      </c>
      <c r="AS4">
        <f t="shared" si="0"/>
        <v>9.8964169551887151E-6</v>
      </c>
      <c r="AT4">
        <f t="shared" si="0"/>
        <v>9.8964169551887151E-6</v>
      </c>
      <c r="AU4">
        <f t="shared" si="0"/>
        <v>9.8964169551887151E-6</v>
      </c>
      <c r="AV4">
        <f t="shared" si="0"/>
        <v>9.8964169551887151E-6</v>
      </c>
      <c r="AW4">
        <f t="shared" si="0"/>
        <v>9.8964169551887151E-6</v>
      </c>
      <c r="AX4">
        <f t="shared" si="0"/>
        <v>9.8964169551887151E-6</v>
      </c>
      <c r="AY4">
        <f t="shared" si="0"/>
        <v>9.8964169551887151E-6</v>
      </c>
      <c r="AZ4">
        <f t="shared" si="0"/>
        <v>9.8964169551887151E-6</v>
      </c>
      <c r="BA4">
        <f t="shared" si="0"/>
        <v>9.8964169551887151E-6</v>
      </c>
      <c r="BB4">
        <f t="shared" si="0"/>
        <v>9.8964169551887151E-6</v>
      </c>
      <c r="BC4">
        <f t="shared" si="0"/>
        <v>9.8964169551887151E-6</v>
      </c>
      <c r="BD4">
        <f t="shared" si="0"/>
        <v>9.8964169551887151E-6</v>
      </c>
      <c r="BE4">
        <f t="shared" si="0"/>
        <v>9.8964169551887151E-6</v>
      </c>
      <c r="BF4">
        <f t="shared" si="0"/>
        <v>9.8964169551887151E-6</v>
      </c>
      <c r="BG4">
        <f t="shared" si="0"/>
        <v>9.8964169551887151E-6</v>
      </c>
      <c r="BH4">
        <f t="shared" si="0"/>
        <v>9.8964169551887151E-6</v>
      </c>
      <c r="BI4">
        <f t="shared" si="0"/>
        <v>9.8964169551887151E-6</v>
      </c>
      <c r="BJ4">
        <f t="shared" si="0"/>
        <v>9.8964169551887151E-6</v>
      </c>
      <c r="BK4">
        <f t="shared" si="0"/>
        <v>9.8964169551887151E-6</v>
      </c>
      <c r="BL4">
        <f t="shared" si="0"/>
        <v>9.8964169551887151E-6</v>
      </c>
      <c r="BM4">
        <f t="shared" si="0"/>
        <v>9.8964169551887151E-6</v>
      </c>
      <c r="BN4">
        <f t="shared" si="0"/>
        <v>9.8964169551887151E-6</v>
      </c>
      <c r="BO4">
        <f t="shared" si="0"/>
        <v>9.8964169551887151E-6</v>
      </c>
      <c r="BP4">
        <f t="shared" si="0"/>
        <v>9.8964169551887151E-6</v>
      </c>
      <c r="BQ4">
        <f t="shared" si="0"/>
        <v>9.8964169551887151E-6</v>
      </c>
      <c r="BR4">
        <f t="shared" si="0"/>
        <v>9.8964169551887151E-6</v>
      </c>
      <c r="BS4">
        <f t="shared" si="0"/>
        <v>9.8964169551887151E-6</v>
      </c>
      <c r="BT4">
        <f t="shared" si="0"/>
        <v>9.8964169551887151E-6</v>
      </c>
      <c r="BU4">
        <f t="shared" si="0"/>
        <v>9.8964169551887151E-6</v>
      </c>
      <c r="BV4">
        <f t="shared" si="0"/>
        <v>9.8964169551887151E-6</v>
      </c>
      <c r="BW4">
        <f t="shared" si="0"/>
        <v>9.8964169551887151E-6</v>
      </c>
      <c r="BX4">
        <f t="shared" si="0"/>
        <v>9.8964169551887151E-6</v>
      </c>
      <c r="BY4">
        <f t="shared" si="0"/>
        <v>9.8964169551887151E-6</v>
      </c>
      <c r="BZ4">
        <f t="shared" si="0"/>
        <v>9.8964169551887151E-6</v>
      </c>
      <c r="CA4">
        <f t="shared" si="0"/>
        <v>9.8964169551887151E-6</v>
      </c>
      <c r="CB4">
        <f t="shared" si="0"/>
        <v>9.8964169551887151E-6</v>
      </c>
      <c r="CC4">
        <f t="shared" si="0"/>
        <v>9.8964169551887151E-6</v>
      </c>
    </row>
    <row r="5" spans="1:81">
      <c r="A5" s="1" t="s">
        <v>1424</v>
      </c>
      <c r="B5">
        <f>'Total Fuel Prices'!B102*(1-INDEX(Tax_share,MATCH('Total Fuel Prices'!$A$97,tax_fuel_labels,0),MATCH(B$1,'Tax_Share of Price'!$B$1:$AI$1,0)))</f>
        <v>1.1113782217699962E-5</v>
      </c>
      <c r="C5">
        <f>'Total Fuel Prices'!C102*(1-INDEX(Tax_share,MATCH('Total Fuel Prices'!$A$97,tax_fuel_labels,0),MATCH(C$1,'Tax_Share of Price'!$B$1:$AI$1,0)))</f>
        <v>1.1113782217699962E-5</v>
      </c>
      <c r="D5">
        <f>'Total Fuel Prices'!D102*(1-INDEX(Tax_share,MATCH('Total Fuel Prices'!$A$97,tax_fuel_labels,0),MATCH(D$1,'Tax_Share of Price'!$B$1:$AI$1,0)))</f>
        <v>1.1420476862622458E-5</v>
      </c>
      <c r="E5">
        <f>'Total Fuel Prices'!E102*(1-INDEX(Tax_share,MATCH('Total Fuel Prices'!$A$97,tax_fuel_labels,0),MATCH(E$1,'Tax_Share of Price'!$B$1:$AI$1,0)))</f>
        <v>1.1113782217699962E-5</v>
      </c>
      <c r="F5">
        <f>'Total Fuel Prices'!F102*(1-INDEX(Tax_share,MATCH('Total Fuel Prices'!$A$97,tax_fuel_labels,0),MATCH(F$1,'Tax_Share of Price'!$B$1:$AI$1,0)))</f>
        <v>1.0775898286853145E-5</v>
      </c>
      <c r="G5">
        <f>'Total Fuel Prices'!G102*(1-INDEX(Tax_share,MATCH('Total Fuel Prices'!$A$97,tax_fuel_labels,0),MATCH(G$1,'Tax_Share of Price'!$B$1:$AI$1,0)))</f>
        <v>1.0562771499703612E-5</v>
      </c>
      <c r="H5">
        <f>'Total Fuel Prices'!H102*(1-INDEX(Tax_share,MATCH('Total Fuel Prices'!$A$97,tax_fuel_labels,0),MATCH(H$1,'Tax_Share of Price'!$B$1:$AI$1,0)))</f>
        <v>1.0261275069101837E-5</v>
      </c>
      <c r="I5">
        <f>'Total Fuel Prices'!I102*(1-INDEX(Tax_share,MATCH('Total Fuel Prices'!$A$97,tax_fuel_labels,0),MATCH(I$1,'Tax_Share of Price'!$B$1:$AI$1,0)))</f>
        <v>1.0089733996518067E-5</v>
      </c>
      <c r="J5">
        <f>'Total Fuel Prices'!J102*(1-INDEX(Tax_share,MATCH('Total Fuel Prices'!$A$97,tax_fuel_labels,0),MATCH(J$1,'Tax_Share of Price'!$B$1:$AI$1,0)))</f>
        <v>9.7934357802370124E-6</v>
      </c>
      <c r="K5">
        <f>'Total Fuel Prices'!K102*(1-INDEX(Tax_share,MATCH('Total Fuel Prices'!$A$97,tax_fuel_labels,0),MATCH(K$1,'Tax_Share of Price'!$B$1:$AI$1,0)))</f>
        <v>9.990967924424382E-6</v>
      </c>
      <c r="L5">
        <f>'Total Fuel Prices'!L102*(1-INDEX(Tax_share,MATCH('Total Fuel Prices'!$A$97,tax_fuel_labels,0),MATCH(L$1,'Tax_Share of Price'!$B$1:$AI$1,0)))</f>
        <v>1.0011760781707264E-5</v>
      </c>
      <c r="M5">
        <f>'Total Fuel Prices'!M102*(1-INDEX(Tax_share,MATCH('Total Fuel Prices'!$A$97,tax_fuel_labels,0),MATCH(M$1,'Tax_Share of Price'!$B$1:$AI$1,0)))</f>
        <v>1.0188500068611755E-5</v>
      </c>
      <c r="N5">
        <f>'Total Fuel Prices'!N102*(1-INDEX(Tax_share,MATCH('Total Fuel Prices'!$A$97,tax_fuel_labels,0),MATCH(N$1,'Tax_Share of Price'!$B$1:$AI$1,0)))</f>
        <v>1.0297662569346878E-5</v>
      </c>
      <c r="O5">
        <f>'Total Fuel Prices'!O102*(1-INDEX(Tax_share,MATCH('Total Fuel Prices'!$A$97,tax_fuel_labels,0),MATCH(O$1,'Tax_Share of Price'!$B$1:$AI$1,0)))</f>
        <v>1.0515987570817131E-5</v>
      </c>
      <c r="P5">
        <f>'Total Fuel Prices'!P102*(1-INDEX(Tax_share,MATCH('Total Fuel Prices'!$A$97,tax_fuel_labels,0),MATCH(P$1,'Tax_Share of Price'!$B$1:$AI$1,0)))</f>
        <v>1.0656339357476577E-5</v>
      </c>
      <c r="Q5">
        <f>'Total Fuel Prices'!Q102*(1-INDEX(Tax_share,MATCH('Total Fuel Prices'!$A$97,tax_fuel_labels,0),MATCH(Q$1,'Tax_Share of Price'!$B$1:$AI$1,0)))</f>
        <v>1.0744709000928824E-5</v>
      </c>
      <c r="R5">
        <f>'Total Fuel Prices'!R102*(1-INDEX(Tax_share,MATCH('Total Fuel Prices'!$A$97,tax_fuel_labels,0),MATCH(R$1,'Tax_Share of Price'!$B$1:$AI$1,0)))</f>
        <v>1.0947439359436913E-5</v>
      </c>
      <c r="S5">
        <f>'Total Fuel Prices'!S102*(1-INDEX(Tax_share,MATCH('Total Fuel Prices'!$A$97,tax_fuel_labels,0),MATCH(S$1,'Tax_Share of Price'!$B$1:$AI$1,0)))</f>
        <v>1.1056601860172041E-5</v>
      </c>
      <c r="T5">
        <f>'Total Fuel Prices'!T102*(1-INDEX(Tax_share,MATCH('Total Fuel Prices'!$A$97,tax_fuel_labels,0),MATCH(T$1,'Tax_Share of Price'!$B$1:$AI$1,0)))</f>
        <v>1.1170962575227887E-5</v>
      </c>
      <c r="U5">
        <f>'Total Fuel Prices'!U102*(1-INDEX(Tax_share,MATCH('Total Fuel Prices'!$A$97,tax_fuel_labels,0),MATCH(U$1,'Tax_Share of Price'!$B$1:$AI$1,0)))</f>
        <v>1.1306116147566613E-5</v>
      </c>
      <c r="V5">
        <f>'Total Fuel Prices'!V102*(1-INDEX(Tax_share,MATCH('Total Fuel Prices'!$A$97,tax_fuel_labels,0),MATCH(V$1,'Tax_Share of Price'!$B$1:$AI$1,0)))</f>
        <v>1.1384089362377415E-5</v>
      </c>
      <c r="W5">
        <f>'Total Fuel Prices'!W102*(1-INDEX(Tax_share,MATCH('Total Fuel Prices'!$A$97,tax_fuel_labels,0),MATCH(W$1,'Tax_Share of Price'!$B$1:$AI$1,0)))</f>
        <v>1.1493251863112543E-5</v>
      </c>
      <c r="X5">
        <f>'Total Fuel Prices'!X102*(1-INDEX(Tax_share,MATCH('Total Fuel Prices'!$A$97,tax_fuel_labels,0),MATCH(X$1,'Tax_Share of Price'!$B$1:$AI$1,0)))</f>
        <v>1.1618009006809831E-5</v>
      </c>
      <c r="Y5">
        <f>'Total Fuel Prices'!Y102*(1-INDEX(Tax_share,MATCH('Total Fuel Prices'!$A$97,tax_fuel_labels,0),MATCH(Y$1,'Tax_Share of Price'!$B$1:$AI$1,0)))</f>
        <v>1.1623207221130551E-5</v>
      </c>
      <c r="Z5">
        <f>'Total Fuel Prices'!Z102*(1-INDEX(Tax_share,MATCH('Total Fuel Prices'!$A$97,tax_fuel_labels,0),MATCH(Z$1,'Tax_Share of Price'!$B$1:$AI$1,0)))</f>
        <v>1.1727171507544955E-5</v>
      </c>
      <c r="AA5">
        <f>'Total Fuel Prices'!AA102*(1-INDEX(Tax_share,MATCH('Total Fuel Prices'!$A$97,tax_fuel_labels,0),MATCH(AA$1,'Tax_Share of Price'!$B$1:$AI$1,0)))</f>
        <v>1.1919505437411606E-5</v>
      </c>
      <c r="AB5">
        <f>'Total Fuel Prices'!AB102*(1-INDEX(Tax_share,MATCH('Total Fuel Prices'!$A$97,tax_fuel_labels,0),MATCH(AB$1,'Tax_Share of Price'!$B$1:$AI$1,0)))</f>
        <v>1.2007875080863853E-5</v>
      </c>
      <c r="AC5">
        <f>'Total Fuel Prices'!AC102*(1-INDEX(Tax_share,MATCH('Total Fuel Prices'!$A$97,tax_fuel_labels,0),MATCH(AC$1,'Tax_Share of Price'!$B$1:$AI$1,0)))</f>
        <v>1.2111839367278256E-5</v>
      </c>
      <c r="AD5">
        <f>'Total Fuel Prices'!AD102*(1-INDEX(Tax_share,MATCH('Total Fuel Prices'!$A$97,tax_fuel_labels,0),MATCH(AD$1,'Tax_Share of Price'!$B$1:$AI$1,0)))</f>
        <v>1.2304173297144909E-5</v>
      </c>
      <c r="AE5">
        <f>'Total Fuel Prices'!AE102*(1-INDEX(Tax_share,MATCH('Total Fuel Prices'!$A$97,tax_fuel_labels,0),MATCH(AE$1,'Tax_Share of Price'!$B$1:$AI$1,0)))</f>
        <v>1.2330164368748508E-5</v>
      </c>
      <c r="AF5">
        <f t="shared" si="1"/>
        <v>1.2330164368748508E-5</v>
      </c>
      <c r="AG5">
        <f t="shared" si="0"/>
        <v>1.2330164368748508E-5</v>
      </c>
      <c r="AH5">
        <f t="shared" si="0"/>
        <v>1.2330164368748508E-5</v>
      </c>
      <c r="AI5">
        <f t="shared" si="0"/>
        <v>1.2330164368748508E-5</v>
      </c>
      <c r="AJ5">
        <f t="shared" si="0"/>
        <v>1.2330164368748508E-5</v>
      </c>
      <c r="AK5">
        <f t="shared" si="0"/>
        <v>1.2330164368748508E-5</v>
      </c>
      <c r="AL5">
        <f t="shared" si="0"/>
        <v>1.2330164368748508E-5</v>
      </c>
      <c r="AM5">
        <f t="shared" si="0"/>
        <v>1.2330164368748508E-5</v>
      </c>
      <c r="AN5">
        <f t="shared" si="0"/>
        <v>1.2330164368748508E-5</v>
      </c>
      <c r="AO5">
        <f t="shared" si="0"/>
        <v>1.2330164368748508E-5</v>
      </c>
      <c r="AP5">
        <f t="shared" si="0"/>
        <v>1.2330164368748508E-5</v>
      </c>
      <c r="AQ5">
        <f t="shared" si="0"/>
        <v>1.2330164368748508E-5</v>
      </c>
      <c r="AR5">
        <f t="shared" si="0"/>
        <v>1.2330164368748508E-5</v>
      </c>
      <c r="AS5">
        <f t="shared" si="0"/>
        <v>1.2330164368748508E-5</v>
      </c>
      <c r="AT5">
        <f t="shared" si="0"/>
        <v>1.2330164368748508E-5</v>
      </c>
      <c r="AU5">
        <f t="shared" si="0"/>
        <v>1.2330164368748508E-5</v>
      </c>
      <c r="AV5">
        <f t="shared" si="0"/>
        <v>1.2330164368748508E-5</v>
      </c>
      <c r="AW5">
        <f t="shared" si="0"/>
        <v>1.2330164368748508E-5</v>
      </c>
      <c r="AX5">
        <f t="shared" si="0"/>
        <v>1.2330164368748508E-5</v>
      </c>
      <c r="AY5">
        <f t="shared" si="0"/>
        <v>1.2330164368748508E-5</v>
      </c>
      <c r="AZ5">
        <f t="shared" si="0"/>
        <v>1.2330164368748508E-5</v>
      </c>
      <c r="BA5">
        <f t="shared" si="0"/>
        <v>1.2330164368748508E-5</v>
      </c>
      <c r="BB5">
        <f t="shared" si="0"/>
        <v>1.2330164368748508E-5</v>
      </c>
      <c r="BC5">
        <f t="shared" si="0"/>
        <v>1.2330164368748508E-5</v>
      </c>
      <c r="BD5">
        <f t="shared" si="0"/>
        <v>1.2330164368748508E-5</v>
      </c>
      <c r="BE5">
        <f t="shared" si="0"/>
        <v>1.2330164368748508E-5</v>
      </c>
      <c r="BF5">
        <f t="shared" si="0"/>
        <v>1.2330164368748508E-5</v>
      </c>
      <c r="BG5">
        <f t="shared" si="0"/>
        <v>1.2330164368748508E-5</v>
      </c>
      <c r="BH5">
        <f t="shared" si="0"/>
        <v>1.2330164368748508E-5</v>
      </c>
      <c r="BI5">
        <f t="shared" si="0"/>
        <v>1.2330164368748508E-5</v>
      </c>
      <c r="BJ5">
        <f t="shared" si="0"/>
        <v>1.2330164368748508E-5</v>
      </c>
      <c r="BK5">
        <f t="shared" si="0"/>
        <v>1.2330164368748508E-5</v>
      </c>
      <c r="BL5">
        <f t="shared" si="0"/>
        <v>1.2330164368748508E-5</v>
      </c>
      <c r="BM5">
        <f t="shared" si="0"/>
        <v>1.2330164368748508E-5</v>
      </c>
      <c r="BN5">
        <f t="shared" si="0"/>
        <v>1.2330164368748508E-5</v>
      </c>
      <c r="BO5">
        <f t="shared" si="0"/>
        <v>1.2330164368748508E-5</v>
      </c>
      <c r="BP5">
        <f t="shared" si="0"/>
        <v>1.2330164368748508E-5</v>
      </c>
      <c r="BQ5">
        <f t="shared" si="0"/>
        <v>1.2330164368748508E-5</v>
      </c>
      <c r="BR5">
        <f t="shared" si="0"/>
        <v>1.2330164368748508E-5</v>
      </c>
      <c r="BS5">
        <f t="shared" si="0"/>
        <v>1.2330164368748508E-5</v>
      </c>
      <c r="BT5">
        <f t="shared" si="0"/>
        <v>1.2330164368748508E-5</v>
      </c>
      <c r="BU5">
        <f t="shared" si="0"/>
        <v>1.2330164368748508E-5</v>
      </c>
      <c r="BV5">
        <f t="shared" si="0"/>
        <v>1.2330164368748508E-5</v>
      </c>
      <c r="BW5">
        <f t="shared" si="0"/>
        <v>1.2330164368748508E-5</v>
      </c>
      <c r="BX5">
        <f t="shared" si="0"/>
        <v>1.2330164368748508E-5</v>
      </c>
      <c r="BY5">
        <f t="shared" si="0"/>
        <v>1.2330164368748508E-5</v>
      </c>
      <c r="BZ5">
        <f t="shared" si="0"/>
        <v>1.2330164368748508E-5</v>
      </c>
      <c r="CA5">
        <f t="shared" si="0"/>
        <v>1.2330164368748508E-5</v>
      </c>
      <c r="CB5">
        <f t="shared" si="0"/>
        <v>1.2330164368748508E-5</v>
      </c>
      <c r="CC5">
        <f t="shared" si="0"/>
        <v>1.2330164368748508E-5</v>
      </c>
    </row>
    <row r="6" spans="1:81">
      <c r="A6" s="1" t="s">
        <v>1425</v>
      </c>
      <c r="B6">
        <f>'Total Fuel Prices'!B103*(1-INDEX(Tax_share,MATCH('Total Fuel Prices'!$A$97,tax_fuel_labels,0),MATCH(B$1,'Tax_Share of Price'!$B$1:$AI$1,0)))</f>
        <v>1.1113782217699962E-5</v>
      </c>
      <c r="C6">
        <f>'Total Fuel Prices'!C103*(1-INDEX(Tax_share,MATCH('Total Fuel Prices'!$A$97,tax_fuel_labels,0),MATCH(C$1,'Tax_Share of Price'!$B$1:$AI$1,0)))</f>
        <v>1.1113782217699962E-5</v>
      </c>
      <c r="D6">
        <f>'Total Fuel Prices'!D103*(1-INDEX(Tax_share,MATCH('Total Fuel Prices'!$A$97,tax_fuel_labels,0),MATCH(D$1,'Tax_Share of Price'!$B$1:$AI$1,0)))</f>
        <v>1.142162876739212E-5</v>
      </c>
      <c r="E6">
        <f>'Total Fuel Prices'!E103*(1-INDEX(Tax_share,MATCH('Total Fuel Prices'!$A$97,tax_fuel_labels,0),MATCH(E$1,'Tax_Share of Price'!$B$1:$AI$1,0)))</f>
        <v>1.1113782217699962E-5</v>
      </c>
      <c r="F6">
        <f>'Total Fuel Prices'!F103*(1-INDEX(Tax_share,MATCH('Total Fuel Prices'!$A$97,tax_fuel_labels,0),MATCH(F$1,'Tax_Share of Price'!$B$1:$AI$1,0)))</f>
        <v>1.0790282453616677E-5</v>
      </c>
      <c r="G6">
        <f>'Total Fuel Prices'!G103*(1-INDEX(Tax_share,MATCH('Total Fuel Prices'!$A$97,tax_fuel_labels,0),MATCH(G$1,'Tax_Share of Price'!$B$1:$AI$1,0)))</f>
        <v>1.058679066653203E-5</v>
      </c>
      <c r="H6">
        <f>'Total Fuel Prices'!H103*(1-INDEX(Tax_share,MATCH('Total Fuel Prices'!$A$97,tax_fuel_labels,0),MATCH(H$1,'Tax_Share of Price'!$B$1:$AI$1,0)))</f>
        <v>1.0289379593100621E-5</v>
      </c>
      <c r="I6">
        <f>'Total Fuel Prices'!I103*(1-INDEX(Tax_share,MATCH('Total Fuel Prices'!$A$97,tax_fuel_labels,0),MATCH(I$1,'Tax_Share of Price'!$B$1:$AI$1,0)))</f>
        <v>1.0132847449189357E-5</v>
      </c>
      <c r="J6">
        <f>'Total Fuel Prices'!J103*(1-INDEX(Tax_share,MATCH('Total Fuel Prices'!$A$97,tax_fuel_labels,0),MATCH(J$1,'Tax_Share of Price'!$B$1:$AI$1,0)))</f>
        <v>9.8354363757579482E-6</v>
      </c>
      <c r="K6">
        <f>'Total Fuel Prices'!K103*(1-INDEX(Tax_share,MATCH('Total Fuel Prices'!$A$97,tax_fuel_labels,0),MATCH(K$1,'Tax_Share of Price'!$B$1:$AI$1,0)))</f>
        <v>1.004414590097297E-5</v>
      </c>
      <c r="L6">
        <f>'Total Fuel Prices'!L103*(1-INDEX(Tax_share,MATCH('Total Fuel Prices'!$A$97,tax_fuel_labels,0),MATCH(L$1,'Tax_Share of Price'!$B$1:$AI$1,0)))</f>
        <v>1.0070234591624848E-5</v>
      </c>
      <c r="M6">
        <f>'Total Fuel Prices'!M103*(1-INDEX(Tax_share,MATCH('Total Fuel Prices'!$A$97,tax_fuel_labels,0),MATCH(M$1,'Tax_Share of Price'!$B$1:$AI$1,0)))</f>
        <v>1.0252855426187992E-5</v>
      </c>
      <c r="N6">
        <f>'Total Fuel Prices'!N103*(1-INDEX(Tax_share,MATCH('Total Fuel Prices'!$A$97,tax_fuel_labels,0),MATCH(N$1,'Tax_Share of Price'!$B$1:$AI$1,0)))</f>
        <v>1.0362427926925879E-5</v>
      </c>
      <c r="O6">
        <f>'Total Fuel Prices'!O103*(1-INDEX(Tax_share,MATCH('Total Fuel Prices'!$A$97,tax_fuel_labels,0),MATCH(O$1,'Tax_Share of Price'!$B$1:$AI$1,0)))</f>
        <v>1.0430258522620762E-5</v>
      </c>
      <c r="P6">
        <f>'Total Fuel Prices'!P103*(1-INDEX(Tax_share,MATCH('Total Fuel Prices'!$A$97,tax_fuel_labels,0),MATCH(P$1,'Tax_Share of Price'!$B$1:$AI$1,0)))</f>
        <v>1.0571137452140904E-5</v>
      </c>
      <c r="Q6">
        <f>'Total Fuel Prices'!Q103*(1-INDEX(Tax_share,MATCH('Total Fuel Prices'!$A$97,tax_fuel_labels,0),MATCH(Q$1,'Tax_Share of Price'!$B$1:$AI$1,0)))</f>
        <v>1.0665056738487664E-5</v>
      </c>
      <c r="R6">
        <f>'Total Fuel Prices'!R103*(1-INDEX(Tax_share,MATCH('Total Fuel Prices'!$A$97,tax_fuel_labels,0),MATCH(R$1,'Tax_Share of Price'!$B$1:$AI$1,0)))</f>
        <v>1.0852895311181184E-5</v>
      </c>
      <c r="S6">
        <f>'Total Fuel Prices'!S103*(1-INDEX(Tax_share,MATCH('Total Fuel Prices'!$A$97,tax_fuel_labels,0),MATCH(S$1,'Tax_Share of Price'!$B$1:$AI$1,0)))</f>
        <v>1.0962467811919071E-5</v>
      </c>
      <c r="T6">
        <f>'Total Fuel Prices'!T103*(1-INDEX(Tax_share,MATCH('Total Fuel Prices'!$A$97,tax_fuel_labels,0),MATCH(T$1,'Tax_Share of Price'!$B$1:$AI$1,0)))</f>
        <v>1.1082475788917708E-5</v>
      </c>
      <c r="U6">
        <f>'Total Fuel Prices'!U103*(1-INDEX(Tax_share,MATCH('Total Fuel Prices'!$A$97,tax_fuel_labels,0),MATCH(U$1,'Tax_Share of Price'!$B$1:$AI$1,0)))</f>
        <v>1.1218136980307473E-5</v>
      </c>
      <c r="V6">
        <f>'Total Fuel Prices'!V103*(1-INDEX(Tax_share,MATCH('Total Fuel Prices'!$A$97,tax_fuel_labels,0),MATCH(V$1,'Tax_Share of Price'!$B$1:$AI$1,0)))</f>
        <v>1.1296403052263108E-5</v>
      </c>
      <c r="W6">
        <f>'Total Fuel Prices'!W103*(1-INDEX(Tax_share,MATCH('Total Fuel Prices'!$A$97,tax_fuel_labels,0),MATCH(W$1,'Tax_Share of Price'!$B$1:$AI$1,0)))</f>
        <v>1.1411193291131371E-5</v>
      </c>
      <c r="X6">
        <f>'Total Fuel Prices'!X103*(1-INDEX(Tax_share,MATCH('Total Fuel Prices'!$A$97,tax_fuel_labels,0),MATCH(X$1,'Tax_Share of Price'!$B$1:$AI$1,0)))</f>
        <v>1.1531201268130009E-5</v>
      </c>
      <c r="Y6">
        <f>'Total Fuel Prices'!Y103*(1-INDEX(Tax_share,MATCH('Total Fuel Prices'!$A$97,tax_fuel_labels,0),MATCH(Y$1,'Tax_Share of Price'!$B$1:$AI$1,0)))</f>
        <v>1.154163674439076E-5</v>
      </c>
      <c r="Z6">
        <f>'Total Fuel Prices'!Z103*(1-INDEX(Tax_share,MATCH('Total Fuel Prices'!$A$97,tax_fuel_labels,0),MATCH(Z$1,'Tax_Share of Price'!$B$1:$AI$1,0)))</f>
        <v>1.1645991506998269E-5</v>
      </c>
      <c r="AA6">
        <f>'Total Fuel Prices'!AA103*(1-INDEX(Tax_share,MATCH('Total Fuel Prices'!$A$97,tax_fuel_labels,0),MATCH(AA$1,'Tax_Share of Price'!$B$1:$AI$1,0)))</f>
        <v>1.1839047817822166E-5</v>
      </c>
      <c r="AB6">
        <f>'Total Fuel Prices'!AB103*(1-INDEX(Tax_share,MATCH('Total Fuel Prices'!$A$97,tax_fuel_labels,0),MATCH(AB$1,'Tax_Share of Price'!$B$1:$AI$1,0)))</f>
        <v>1.1932967104168926E-5</v>
      </c>
      <c r="AC6">
        <f>'Total Fuel Prices'!AC103*(1-INDEX(Tax_share,MATCH('Total Fuel Prices'!$A$97,tax_fuel_labels,0),MATCH(AC$1,'Tax_Share of Price'!$B$1:$AI$1,0)))</f>
        <v>1.2037321866776438E-5</v>
      </c>
      <c r="AD6">
        <f>'Total Fuel Prices'!AD103*(1-INDEX(Tax_share,MATCH('Total Fuel Prices'!$A$97,tax_fuel_labels,0),MATCH(AD$1,'Tax_Share of Price'!$B$1:$AI$1,0)))</f>
        <v>1.2235595915730709E-5</v>
      </c>
      <c r="AE6">
        <f>'Total Fuel Prices'!AE103*(1-INDEX(Tax_share,MATCH('Total Fuel Prices'!$A$97,tax_fuel_labels,0),MATCH(AE$1,'Tax_Share of Price'!$B$1:$AI$1,0)))</f>
        <v>1.2256466868252211E-5</v>
      </c>
      <c r="AF6">
        <f t="shared" si="1"/>
        <v>1.2256466868252211E-5</v>
      </c>
      <c r="AG6">
        <f t="shared" si="0"/>
        <v>1.2256466868252211E-5</v>
      </c>
      <c r="AH6">
        <f t="shared" si="0"/>
        <v>1.2256466868252211E-5</v>
      </c>
      <c r="AI6">
        <f t="shared" si="0"/>
        <v>1.2256466868252211E-5</v>
      </c>
      <c r="AJ6">
        <f t="shared" si="0"/>
        <v>1.2256466868252211E-5</v>
      </c>
      <c r="AK6">
        <f t="shared" si="0"/>
        <v>1.2256466868252211E-5</v>
      </c>
      <c r="AL6">
        <f t="shared" si="0"/>
        <v>1.2256466868252211E-5</v>
      </c>
      <c r="AM6">
        <f t="shared" si="0"/>
        <v>1.2256466868252211E-5</v>
      </c>
      <c r="AN6">
        <f t="shared" si="0"/>
        <v>1.2256466868252211E-5</v>
      </c>
      <c r="AO6">
        <f t="shared" si="0"/>
        <v>1.2256466868252211E-5</v>
      </c>
      <c r="AP6">
        <f t="shared" si="0"/>
        <v>1.2256466868252211E-5</v>
      </c>
      <c r="AQ6">
        <f t="shared" si="0"/>
        <v>1.2256466868252211E-5</v>
      </c>
      <c r="AR6">
        <f t="shared" si="0"/>
        <v>1.2256466868252211E-5</v>
      </c>
      <c r="AS6">
        <f t="shared" si="0"/>
        <v>1.2256466868252211E-5</v>
      </c>
      <c r="AT6">
        <f t="shared" si="0"/>
        <v>1.2256466868252211E-5</v>
      </c>
      <c r="AU6">
        <f t="shared" si="0"/>
        <v>1.2256466868252211E-5</v>
      </c>
      <c r="AV6">
        <f t="shared" si="0"/>
        <v>1.2256466868252211E-5</v>
      </c>
      <c r="AW6">
        <f t="shared" si="0"/>
        <v>1.2256466868252211E-5</v>
      </c>
      <c r="AX6">
        <f t="shared" si="0"/>
        <v>1.2256466868252211E-5</v>
      </c>
      <c r="AY6">
        <f t="shared" si="0"/>
        <v>1.2256466868252211E-5</v>
      </c>
      <c r="AZ6">
        <f t="shared" si="0"/>
        <v>1.2256466868252211E-5</v>
      </c>
      <c r="BA6">
        <f t="shared" si="0"/>
        <v>1.2256466868252211E-5</v>
      </c>
      <c r="BB6">
        <f t="shared" si="0"/>
        <v>1.2256466868252211E-5</v>
      </c>
      <c r="BC6">
        <f t="shared" si="0"/>
        <v>1.2256466868252211E-5</v>
      </c>
      <c r="BD6">
        <f t="shared" si="0"/>
        <v>1.2256466868252211E-5</v>
      </c>
      <c r="BE6">
        <f t="shared" si="0"/>
        <v>1.2256466868252211E-5</v>
      </c>
      <c r="BF6">
        <f t="shared" si="0"/>
        <v>1.2256466868252211E-5</v>
      </c>
      <c r="BG6">
        <f t="shared" si="0"/>
        <v>1.2256466868252211E-5</v>
      </c>
      <c r="BH6">
        <f t="shared" si="0"/>
        <v>1.2256466868252211E-5</v>
      </c>
      <c r="BI6">
        <f t="shared" si="0"/>
        <v>1.2256466868252211E-5</v>
      </c>
      <c r="BJ6">
        <f t="shared" si="0"/>
        <v>1.2256466868252211E-5</v>
      </c>
      <c r="BK6">
        <f t="shared" si="0"/>
        <v>1.2256466868252211E-5</v>
      </c>
      <c r="BL6">
        <f t="shared" si="0"/>
        <v>1.2256466868252211E-5</v>
      </c>
      <c r="BM6">
        <f t="shared" si="0"/>
        <v>1.2256466868252211E-5</v>
      </c>
      <c r="BN6">
        <f t="shared" si="0"/>
        <v>1.2256466868252211E-5</v>
      </c>
      <c r="BO6">
        <f t="shared" si="0"/>
        <v>1.2256466868252211E-5</v>
      </c>
      <c r="BP6">
        <f t="shared" si="0"/>
        <v>1.2256466868252211E-5</v>
      </c>
      <c r="BQ6">
        <f t="shared" si="0"/>
        <v>1.2256466868252211E-5</v>
      </c>
      <c r="BR6">
        <f t="shared" si="0"/>
        <v>1.2256466868252211E-5</v>
      </c>
      <c r="BS6">
        <f t="shared" si="0"/>
        <v>1.2256466868252211E-5</v>
      </c>
      <c r="BT6">
        <f t="shared" si="0"/>
        <v>1.2256466868252211E-5</v>
      </c>
      <c r="BU6">
        <f t="shared" si="0"/>
        <v>1.2256466868252211E-5</v>
      </c>
      <c r="BV6">
        <f t="shared" si="0"/>
        <v>1.2256466868252211E-5</v>
      </c>
      <c r="BW6">
        <f t="shared" si="0"/>
        <v>1.2256466868252211E-5</v>
      </c>
      <c r="BX6">
        <f t="shared" si="0"/>
        <v>1.2256466868252211E-5</v>
      </c>
      <c r="BY6">
        <f t="shared" si="0"/>
        <v>1.2256466868252211E-5</v>
      </c>
      <c r="BZ6">
        <f t="shared" si="0"/>
        <v>1.2256466868252211E-5</v>
      </c>
      <c r="CA6">
        <f t="shared" si="0"/>
        <v>1.2256466868252211E-5</v>
      </c>
      <c r="CB6">
        <f t="shared" si="0"/>
        <v>1.2256466868252211E-5</v>
      </c>
      <c r="CC6">
        <f t="shared" si="0"/>
        <v>1.2256466868252211E-5</v>
      </c>
    </row>
    <row r="7" spans="1:81">
      <c r="A7" s="1" t="s">
        <v>1426</v>
      </c>
      <c r="B7">
        <f>B6</f>
        <v>1.1113782217699962E-5</v>
      </c>
      <c r="C7">
        <f t="shared" ref="C7:AE7" si="2">C6</f>
        <v>1.1113782217699962E-5</v>
      </c>
      <c r="D7">
        <f t="shared" si="2"/>
        <v>1.142162876739212E-5</v>
      </c>
      <c r="E7">
        <f t="shared" si="2"/>
        <v>1.1113782217699962E-5</v>
      </c>
      <c r="F7">
        <f t="shared" si="2"/>
        <v>1.0790282453616677E-5</v>
      </c>
      <c r="G7">
        <f t="shared" si="2"/>
        <v>1.058679066653203E-5</v>
      </c>
      <c r="H7">
        <f t="shared" si="2"/>
        <v>1.0289379593100621E-5</v>
      </c>
      <c r="I7">
        <f t="shared" si="2"/>
        <v>1.0132847449189357E-5</v>
      </c>
      <c r="J7">
        <f t="shared" si="2"/>
        <v>9.8354363757579482E-6</v>
      </c>
      <c r="K7">
        <f t="shared" si="2"/>
        <v>1.004414590097297E-5</v>
      </c>
      <c r="L7">
        <f t="shared" si="2"/>
        <v>1.0070234591624848E-5</v>
      </c>
      <c r="M7">
        <f t="shared" si="2"/>
        <v>1.0252855426187992E-5</v>
      </c>
      <c r="N7">
        <f t="shared" si="2"/>
        <v>1.0362427926925879E-5</v>
      </c>
      <c r="O7">
        <f t="shared" si="2"/>
        <v>1.0430258522620762E-5</v>
      </c>
      <c r="P7">
        <f t="shared" si="2"/>
        <v>1.0571137452140904E-5</v>
      </c>
      <c r="Q7">
        <f t="shared" si="2"/>
        <v>1.0665056738487664E-5</v>
      </c>
      <c r="R7">
        <f t="shared" si="2"/>
        <v>1.0852895311181184E-5</v>
      </c>
      <c r="S7">
        <f t="shared" si="2"/>
        <v>1.0962467811919071E-5</v>
      </c>
      <c r="T7">
        <f t="shared" si="2"/>
        <v>1.1082475788917708E-5</v>
      </c>
      <c r="U7">
        <f t="shared" si="2"/>
        <v>1.1218136980307473E-5</v>
      </c>
      <c r="V7">
        <f t="shared" si="2"/>
        <v>1.1296403052263108E-5</v>
      </c>
      <c r="W7">
        <f t="shared" si="2"/>
        <v>1.1411193291131371E-5</v>
      </c>
      <c r="X7">
        <f t="shared" si="2"/>
        <v>1.1531201268130009E-5</v>
      </c>
      <c r="Y7">
        <f t="shared" si="2"/>
        <v>1.154163674439076E-5</v>
      </c>
      <c r="Z7">
        <f t="shared" si="2"/>
        <v>1.1645991506998269E-5</v>
      </c>
      <c r="AA7">
        <f t="shared" si="2"/>
        <v>1.1839047817822166E-5</v>
      </c>
      <c r="AB7">
        <f t="shared" si="2"/>
        <v>1.1932967104168926E-5</v>
      </c>
      <c r="AC7">
        <f t="shared" si="2"/>
        <v>1.2037321866776438E-5</v>
      </c>
      <c r="AD7">
        <f t="shared" si="2"/>
        <v>1.2235595915730709E-5</v>
      </c>
      <c r="AE7">
        <f t="shared" si="2"/>
        <v>1.2256466868252211E-5</v>
      </c>
      <c r="AF7">
        <f t="shared" si="1"/>
        <v>1.2256466868252211E-5</v>
      </c>
      <c r="AG7">
        <f t="shared" si="0"/>
        <v>1.2256466868252211E-5</v>
      </c>
      <c r="AH7">
        <f t="shared" si="0"/>
        <v>1.2256466868252211E-5</v>
      </c>
      <c r="AI7">
        <f t="shared" si="0"/>
        <v>1.2256466868252211E-5</v>
      </c>
      <c r="AJ7">
        <f t="shared" si="0"/>
        <v>1.2256466868252211E-5</v>
      </c>
      <c r="AK7">
        <f t="shared" si="0"/>
        <v>1.2256466868252211E-5</v>
      </c>
      <c r="AL7">
        <f t="shared" si="0"/>
        <v>1.2256466868252211E-5</v>
      </c>
      <c r="AM7">
        <f t="shared" si="0"/>
        <v>1.2256466868252211E-5</v>
      </c>
      <c r="AN7">
        <f t="shared" si="0"/>
        <v>1.2256466868252211E-5</v>
      </c>
      <c r="AO7">
        <f t="shared" si="0"/>
        <v>1.2256466868252211E-5</v>
      </c>
      <c r="AP7">
        <f t="shared" si="0"/>
        <v>1.2256466868252211E-5</v>
      </c>
      <c r="AQ7">
        <f t="shared" si="0"/>
        <v>1.2256466868252211E-5</v>
      </c>
      <c r="AR7">
        <f t="shared" si="0"/>
        <v>1.2256466868252211E-5</v>
      </c>
      <c r="AS7">
        <f t="shared" si="0"/>
        <v>1.2256466868252211E-5</v>
      </c>
      <c r="AT7">
        <f t="shared" si="0"/>
        <v>1.2256466868252211E-5</v>
      </c>
      <c r="AU7">
        <f t="shared" si="0"/>
        <v>1.2256466868252211E-5</v>
      </c>
      <c r="AV7">
        <f t="shared" si="0"/>
        <v>1.2256466868252211E-5</v>
      </c>
      <c r="AW7">
        <f t="shared" si="0"/>
        <v>1.2256466868252211E-5</v>
      </c>
      <c r="AX7">
        <f t="shared" si="0"/>
        <v>1.2256466868252211E-5</v>
      </c>
      <c r="AY7">
        <f t="shared" si="0"/>
        <v>1.2256466868252211E-5</v>
      </c>
      <c r="AZ7">
        <f t="shared" si="0"/>
        <v>1.2256466868252211E-5</v>
      </c>
      <c r="BA7">
        <f t="shared" si="0"/>
        <v>1.2256466868252211E-5</v>
      </c>
      <c r="BB7">
        <f t="shared" si="0"/>
        <v>1.2256466868252211E-5</v>
      </c>
      <c r="BC7">
        <f t="shared" si="0"/>
        <v>1.2256466868252211E-5</v>
      </c>
      <c r="BD7">
        <f t="shared" si="0"/>
        <v>1.2256466868252211E-5</v>
      </c>
      <c r="BE7">
        <f t="shared" si="0"/>
        <v>1.2256466868252211E-5</v>
      </c>
      <c r="BF7">
        <f t="shared" ref="AG7:CC9" si="3">$AE7</f>
        <v>1.2256466868252211E-5</v>
      </c>
      <c r="BG7">
        <f t="shared" si="3"/>
        <v>1.2256466868252211E-5</v>
      </c>
      <c r="BH7">
        <f t="shared" si="3"/>
        <v>1.2256466868252211E-5</v>
      </c>
      <c r="BI7">
        <f t="shared" si="3"/>
        <v>1.2256466868252211E-5</v>
      </c>
      <c r="BJ7">
        <f t="shared" si="3"/>
        <v>1.2256466868252211E-5</v>
      </c>
      <c r="BK7">
        <f t="shared" si="3"/>
        <v>1.2256466868252211E-5</v>
      </c>
      <c r="BL7">
        <f t="shared" si="3"/>
        <v>1.2256466868252211E-5</v>
      </c>
      <c r="BM7">
        <f t="shared" si="3"/>
        <v>1.2256466868252211E-5</v>
      </c>
      <c r="BN7">
        <f t="shared" si="3"/>
        <v>1.2256466868252211E-5</v>
      </c>
      <c r="BO7">
        <f t="shared" si="3"/>
        <v>1.2256466868252211E-5</v>
      </c>
      <c r="BP7">
        <f t="shared" si="3"/>
        <v>1.2256466868252211E-5</v>
      </c>
      <c r="BQ7">
        <f t="shared" si="3"/>
        <v>1.2256466868252211E-5</v>
      </c>
      <c r="BR7">
        <f t="shared" si="3"/>
        <v>1.2256466868252211E-5</v>
      </c>
      <c r="BS7">
        <f t="shared" si="3"/>
        <v>1.2256466868252211E-5</v>
      </c>
      <c r="BT7">
        <f t="shared" si="3"/>
        <v>1.2256466868252211E-5</v>
      </c>
      <c r="BU7">
        <f t="shared" si="3"/>
        <v>1.2256466868252211E-5</v>
      </c>
      <c r="BV7">
        <f t="shared" si="3"/>
        <v>1.2256466868252211E-5</v>
      </c>
      <c r="BW7">
        <f t="shared" si="3"/>
        <v>1.2256466868252211E-5</v>
      </c>
      <c r="BX7">
        <f t="shared" si="3"/>
        <v>1.2256466868252211E-5</v>
      </c>
      <c r="BY7">
        <f t="shared" si="3"/>
        <v>1.2256466868252211E-5</v>
      </c>
      <c r="BZ7">
        <f t="shared" si="3"/>
        <v>1.2256466868252211E-5</v>
      </c>
      <c r="CA7">
        <f t="shared" si="3"/>
        <v>1.2256466868252211E-5</v>
      </c>
      <c r="CB7">
        <f t="shared" si="3"/>
        <v>1.2256466868252211E-5</v>
      </c>
      <c r="CC7">
        <f t="shared" si="3"/>
        <v>1.2256466868252211E-5</v>
      </c>
    </row>
    <row r="8" spans="1:81">
      <c r="A8" s="1" t="s">
        <v>1427</v>
      </c>
      <c r="B8">
        <f>'Total Fuel Prices'!B105*(1-INDEX(Tax_share,MATCH('Total Fuel Prices'!$A$97,tax_fuel_labels,0),MATCH(B$1,'Tax_Share of Price'!$B$1:$AI$1,0)))</f>
        <v>0</v>
      </c>
      <c r="C8">
        <f>'Total Fuel Prices'!C105*(1-INDEX(Tax_share,MATCH('Total Fuel Prices'!$A$97,tax_fuel_labels,0),MATCH(C$1,'Tax_Share of Price'!$B$1:$AI$1,0)))</f>
        <v>0</v>
      </c>
      <c r="D8">
        <f>'Total Fuel Prices'!D105*(1-INDEX(Tax_share,MATCH('Total Fuel Prices'!$A$97,tax_fuel_labels,0),MATCH(D$1,'Tax_Share of Price'!$B$1:$AI$1,0)))</f>
        <v>0</v>
      </c>
      <c r="E8">
        <f>'Total Fuel Prices'!E105*(1-INDEX(Tax_share,MATCH('Total Fuel Prices'!$A$97,tax_fuel_labels,0),MATCH(E$1,'Tax_Share of Price'!$B$1:$AI$1,0)))</f>
        <v>0</v>
      </c>
      <c r="F8">
        <f>'Total Fuel Prices'!F105*(1-INDEX(Tax_share,MATCH('Total Fuel Prices'!$A$97,tax_fuel_labels,0),MATCH(F$1,'Tax_Share of Price'!$B$1:$AI$1,0)))</f>
        <v>0</v>
      </c>
      <c r="G8">
        <f>'Total Fuel Prices'!G105*(1-INDEX(Tax_share,MATCH('Total Fuel Prices'!$A$97,tax_fuel_labels,0),MATCH(G$1,'Tax_Share of Price'!$B$1:$AI$1,0)))</f>
        <v>0</v>
      </c>
      <c r="H8">
        <f>'Total Fuel Prices'!H105*(1-INDEX(Tax_share,MATCH('Total Fuel Prices'!$A$97,tax_fuel_labels,0),MATCH(H$1,'Tax_Share of Price'!$B$1:$AI$1,0)))</f>
        <v>0</v>
      </c>
      <c r="I8">
        <f>'Total Fuel Prices'!I105*(1-INDEX(Tax_share,MATCH('Total Fuel Prices'!$A$97,tax_fuel_labels,0),MATCH(I$1,'Tax_Share of Price'!$B$1:$AI$1,0)))</f>
        <v>0</v>
      </c>
      <c r="J8">
        <f>'Total Fuel Prices'!J105*(1-INDEX(Tax_share,MATCH('Total Fuel Prices'!$A$97,tax_fuel_labels,0),MATCH(J$1,'Tax_Share of Price'!$B$1:$AI$1,0)))</f>
        <v>0</v>
      </c>
      <c r="K8">
        <f>'Total Fuel Prices'!K105*(1-INDEX(Tax_share,MATCH('Total Fuel Prices'!$A$97,tax_fuel_labels,0),MATCH(K$1,'Tax_Share of Price'!$B$1:$AI$1,0)))</f>
        <v>0</v>
      </c>
      <c r="L8">
        <f>'Total Fuel Prices'!L105*(1-INDEX(Tax_share,MATCH('Total Fuel Prices'!$A$97,tax_fuel_labels,0),MATCH(L$1,'Tax_Share of Price'!$B$1:$AI$1,0)))</f>
        <v>0</v>
      </c>
      <c r="M8">
        <f>'Total Fuel Prices'!M105*(1-INDEX(Tax_share,MATCH('Total Fuel Prices'!$A$97,tax_fuel_labels,0),MATCH(M$1,'Tax_Share of Price'!$B$1:$AI$1,0)))</f>
        <v>0</v>
      </c>
      <c r="N8">
        <f>'Total Fuel Prices'!N105*(1-INDEX(Tax_share,MATCH('Total Fuel Prices'!$A$97,tax_fuel_labels,0),MATCH(N$1,'Tax_Share of Price'!$B$1:$AI$1,0)))</f>
        <v>0</v>
      </c>
      <c r="O8">
        <f>'Total Fuel Prices'!O105*(1-INDEX(Tax_share,MATCH('Total Fuel Prices'!$A$97,tax_fuel_labels,0),MATCH(O$1,'Tax_Share of Price'!$B$1:$AI$1,0)))</f>
        <v>0</v>
      </c>
      <c r="P8">
        <f>'Total Fuel Prices'!P105*(1-INDEX(Tax_share,MATCH('Total Fuel Prices'!$A$97,tax_fuel_labels,0),MATCH(P$1,'Tax_Share of Price'!$B$1:$AI$1,0)))</f>
        <v>0</v>
      </c>
      <c r="Q8">
        <f>'Total Fuel Prices'!Q105*(1-INDEX(Tax_share,MATCH('Total Fuel Prices'!$A$97,tax_fuel_labels,0),MATCH(Q$1,'Tax_Share of Price'!$B$1:$AI$1,0)))</f>
        <v>0</v>
      </c>
      <c r="R8">
        <f>'Total Fuel Prices'!R105*(1-INDEX(Tax_share,MATCH('Total Fuel Prices'!$A$97,tax_fuel_labels,0),MATCH(R$1,'Tax_Share of Price'!$B$1:$AI$1,0)))</f>
        <v>0</v>
      </c>
      <c r="S8">
        <f>'Total Fuel Prices'!S105*(1-INDEX(Tax_share,MATCH('Total Fuel Prices'!$A$97,tax_fuel_labels,0),MATCH(S$1,'Tax_Share of Price'!$B$1:$AI$1,0)))</f>
        <v>0</v>
      </c>
      <c r="T8">
        <f>'Total Fuel Prices'!T105*(1-INDEX(Tax_share,MATCH('Total Fuel Prices'!$A$97,tax_fuel_labels,0),MATCH(T$1,'Tax_Share of Price'!$B$1:$AI$1,0)))</f>
        <v>0</v>
      </c>
      <c r="U8">
        <f>'Total Fuel Prices'!U105*(1-INDEX(Tax_share,MATCH('Total Fuel Prices'!$A$97,tax_fuel_labels,0),MATCH(U$1,'Tax_Share of Price'!$B$1:$AI$1,0)))</f>
        <v>0</v>
      </c>
      <c r="V8">
        <f>'Total Fuel Prices'!V105*(1-INDEX(Tax_share,MATCH('Total Fuel Prices'!$A$97,tax_fuel_labels,0),MATCH(V$1,'Tax_Share of Price'!$B$1:$AI$1,0)))</f>
        <v>0</v>
      </c>
      <c r="W8">
        <f>'Total Fuel Prices'!W105*(1-INDEX(Tax_share,MATCH('Total Fuel Prices'!$A$97,tax_fuel_labels,0),MATCH(W$1,'Tax_Share of Price'!$B$1:$AI$1,0)))</f>
        <v>0</v>
      </c>
      <c r="X8">
        <f>'Total Fuel Prices'!X105*(1-INDEX(Tax_share,MATCH('Total Fuel Prices'!$A$97,tax_fuel_labels,0),MATCH(X$1,'Tax_Share of Price'!$B$1:$AI$1,0)))</f>
        <v>0</v>
      </c>
      <c r="Y8">
        <f>'Total Fuel Prices'!Y105*(1-INDEX(Tax_share,MATCH('Total Fuel Prices'!$A$97,tax_fuel_labels,0),MATCH(Y$1,'Tax_Share of Price'!$B$1:$AI$1,0)))</f>
        <v>0</v>
      </c>
      <c r="Z8">
        <f>'Total Fuel Prices'!Z105*(1-INDEX(Tax_share,MATCH('Total Fuel Prices'!$A$97,tax_fuel_labels,0),MATCH(Z$1,'Tax_Share of Price'!$B$1:$AI$1,0)))</f>
        <v>0</v>
      </c>
      <c r="AA8">
        <f>'Total Fuel Prices'!AA105*(1-INDEX(Tax_share,MATCH('Total Fuel Prices'!$A$97,tax_fuel_labels,0),MATCH(AA$1,'Tax_Share of Price'!$B$1:$AI$1,0)))</f>
        <v>0</v>
      </c>
      <c r="AB8">
        <f>'Total Fuel Prices'!AB105*(1-INDEX(Tax_share,MATCH('Total Fuel Prices'!$A$97,tax_fuel_labels,0),MATCH(AB$1,'Tax_Share of Price'!$B$1:$AI$1,0)))</f>
        <v>0</v>
      </c>
      <c r="AC8">
        <f>'Total Fuel Prices'!AC105*(1-INDEX(Tax_share,MATCH('Total Fuel Prices'!$A$97,tax_fuel_labels,0),MATCH(AC$1,'Tax_Share of Price'!$B$1:$AI$1,0)))</f>
        <v>0</v>
      </c>
      <c r="AD8">
        <f>'Total Fuel Prices'!AD105*(1-INDEX(Tax_share,MATCH('Total Fuel Prices'!$A$97,tax_fuel_labels,0),MATCH(AD$1,'Tax_Share of Price'!$B$1:$AI$1,0)))</f>
        <v>0</v>
      </c>
      <c r="AE8">
        <f>'Total Fuel Prices'!AE105*(1-INDEX(Tax_share,MATCH('Total Fuel Prices'!$A$97,tax_fuel_labels,0),MATCH(AE$1,'Tax_Share of Price'!$B$1:$AI$1,0)))</f>
        <v>0</v>
      </c>
      <c r="AF8">
        <f t="shared" si="1"/>
        <v>0</v>
      </c>
      <c r="AG8">
        <f t="shared" si="3"/>
        <v>0</v>
      </c>
      <c r="AH8">
        <f t="shared" si="3"/>
        <v>0</v>
      </c>
      <c r="AI8">
        <f t="shared" si="3"/>
        <v>0</v>
      </c>
      <c r="AJ8">
        <f t="shared" si="3"/>
        <v>0</v>
      </c>
      <c r="AK8">
        <f t="shared" si="3"/>
        <v>0</v>
      </c>
      <c r="AL8">
        <f t="shared" si="3"/>
        <v>0</v>
      </c>
      <c r="AM8">
        <f t="shared" si="3"/>
        <v>0</v>
      </c>
      <c r="AN8">
        <f t="shared" si="3"/>
        <v>0</v>
      </c>
      <c r="AO8">
        <f t="shared" si="3"/>
        <v>0</v>
      </c>
      <c r="AP8">
        <f t="shared" si="3"/>
        <v>0</v>
      </c>
      <c r="AQ8">
        <f t="shared" si="3"/>
        <v>0</v>
      </c>
      <c r="AR8">
        <f t="shared" si="3"/>
        <v>0</v>
      </c>
      <c r="AS8">
        <f t="shared" si="3"/>
        <v>0</v>
      </c>
      <c r="AT8">
        <f t="shared" si="3"/>
        <v>0</v>
      </c>
      <c r="AU8">
        <f t="shared" si="3"/>
        <v>0</v>
      </c>
      <c r="AV8">
        <f t="shared" si="3"/>
        <v>0</v>
      </c>
      <c r="AW8">
        <f t="shared" si="3"/>
        <v>0</v>
      </c>
      <c r="AX8">
        <f t="shared" si="3"/>
        <v>0</v>
      </c>
      <c r="AY8">
        <f t="shared" si="3"/>
        <v>0</v>
      </c>
      <c r="AZ8">
        <f t="shared" si="3"/>
        <v>0</v>
      </c>
      <c r="BA8">
        <f t="shared" si="3"/>
        <v>0</v>
      </c>
      <c r="BB8">
        <f t="shared" si="3"/>
        <v>0</v>
      </c>
      <c r="BC8">
        <f t="shared" si="3"/>
        <v>0</v>
      </c>
      <c r="BD8">
        <f t="shared" si="3"/>
        <v>0</v>
      </c>
      <c r="BE8">
        <f t="shared" si="3"/>
        <v>0</v>
      </c>
      <c r="BF8">
        <f t="shared" si="3"/>
        <v>0</v>
      </c>
      <c r="BG8">
        <f t="shared" si="3"/>
        <v>0</v>
      </c>
      <c r="BH8">
        <f t="shared" si="3"/>
        <v>0</v>
      </c>
      <c r="BI8">
        <f t="shared" si="3"/>
        <v>0</v>
      </c>
      <c r="BJ8">
        <f t="shared" si="3"/>
        <v>0</v>
      </c>
      <c r="BK8">
        <f t="shared" si="3"/>
        <v>0</v>
      </c>
      <c r="BL8">
        <f t="shared" si="3"/>
        <v>0</v>
      </c>
      <c r="BM8">
        <f t="shared" si="3"/>
        <v>0</v>
      </c>
      <c r="BN8">
        <f t="shared" si="3"/>
        <v>0</v>
      </c>
      <c r="BO8">
        <f t="shared" si="3"/>
        <v>0</v>
      </c>
      <c r="BP8">
        <f t="shared" si="3"/>
        <v>0</v>
      </c>
      <c r="BQ8">
        <f t="shared" si="3"/>
        <v>0</v>
      </c>
      <c r="BR8">
        <f t="shared" si="3"/>
        <v>0</v>
      </c>
      <c r="BS8">
        <f t="shared" si="3"/>
        <v>0</v>
      </c>
      <c r="BT8">
        <f t="shared" si="3"/>
        <v>0</v>
      </c>
      <c r="BU8">
        <f t="shared" si="3"/>
        <v>0</v>
      </c>
      <c r="BV8">
        <f t="shared" si="3"/>
        <v>0</v>
      </c>
      <c r="BW8">
        <f t="shared" si="3"/>
        <v>0</v>
      </c>
      <c r="BX8">
        <f t="shared" si="3"/>
        <v>0</v>
      </c>
      <c r="BY8">
        <f t="shared" si="3"/>
        <v>0</v>
      </c>
      <c r="BZ8">
        <f t="shared" si="3"/>
        <v>0</v>
      </c>
      <c r="CA8">
        <f t="shared" si="3"/>
        <v>0</v>
      </c>
      <c r="CB8">
        <f t="shared" si="3"/>
        <v>0</v>
      </c>
      <c r="CC8">
        <f t="shared" si="3"/>
        <v>0</v>
      </c>
    </row>
    <row r="9" spans="1:81">
      <c r="A9" s="1" t="s">
        <v>1428</v>
      </c>
      <c r="B9">
        <f>'Total Fuel Prices'!B106*(1-INDEX(Tax_share,MATCH('Total Fuel Prices'!$A$97,tax_fuel_labels,0),MATCH(B$1,'Tax_Share of Price'!$B$1:$AI$1,0)))</f>
        <v>1.1113782217699962E-5</v>
      </c>
      <c r="C9">
        <f>'Total Fuel Prices'!C106*(1-INDEX(Tax_share,MATCH('Total Fuel Prices'!$A$97,tax_fuel_labels,0),MATCH(C$1,'Tax_Share of Price'!$B$1:$AI$1,0)))</f>
        <v>1.1113782217699962E-5</v>
      </c>
      <c r="D9">
        <f>'Total Fuel Prices'!D106*(1-INDEX(Tax_share,MATCH('Total Fuel Prices'!$A$97,tax_fuel_labels,0),MATCH(D$1,'Tax_Share of Price'!$B$1:$AI$1,0)))</f>
        <v>1.142162876739212E-5</v>
      </c>
      <c r="E9">
        <f>'Total Fuel Prices'!E106*(1-INDEX(Tax_share,MATCH('Total Fuel Prices'!$A$97,tax_fuel_labels,0),MATCH(E$1,'Tax_Share of Price'!$B$1:$AI$1,0)))</f>
        <v>1.1113782217699962E-5</v>
      </c>
      <c r="F9">
        <f>'Total Fuel Prices'!F106*(1-INDEX(Tax_share,MATCH('Total Fuel Prices'!$A$97,tax_fuel_labels,0),MATCH(F$1,'Tax_Share of Price'!$B$1:$AI$1,0)))</f>
        <v>1.0790282453616677E-5</v>
      </c>
      <c r="G9">
        <f>'Total Fuel Prices'!G106*(1-INDEX(Tax_share,MATCH('Total Fuel Prices'!$A$97,tax_fuel_labels,0),MATCH(G$1,'Tax_Share of Price'!$B$1:$AI$1,0)))</f>
        <v>1.058679066653203E-5</v>
      </c>
      <c r="H9">
        <f>'Total Fuel Prices'!H106*(1-INDEX(Tax_share,MATCH('Total Fuel Prices'!$A$97,tax_fuel_labels,0),MATCH(H$1,'Tax_Share of Price'!$B$1:$AI$1,0)))</f>
        <v>1.0289379593100621E-5</v>
      </c>
      <c r="I9">
        <f>'Total Fuel Prices'!I106*(1-INDEX(Tax_share,MATCH('Total Fuel Prices'!$A$97,tax_fuel_labels,0),MATCH(I$1,'Tax_Share of Price'!$B$1:$AI$1,0)))</f>
        <v>1.0132847449189357E-5</v>
      </c>
      <c r="J9">
        <f>'Total Fuel Prices'!J106*(1-INDEX(Tax_share,MATCH('Total Fuel Prices'!$A$97,tax_fuel_labels,0),MATCH(J$1,'Tax_Share of Price'!$B$1:$AI$1,0)))</f>
        <v>9.8354363757579482E-6</v>
      </c>
      <c r="K9">
        <f>'Total Fuel Prices'!K106*(1-INDEX(Tax_share,MATCH('Total Fuel Prices'!$A$97,tax_fuel_labels,0),MATCH(K$1,'Tax_Share of Price'!$B$1:$AI$1,0)))</f>
        <v>1.004414590097297E-5</v>
      </c>
      <c r="L9">
        <f>'Total Fuel Prices'!L106*(1-INDEX(Tax_share,MATCH('Total Fuel Prices'!$A$97,tax_fuel_labels,0),MATCH(L$1,'Tax_Share of Price'!$B$1:$AI$1,0)))</f>
        <v>1.0070234591624848E-5</v>
      </c>
      <c r="M9">
        <f>'Total Fuel Prices'!M106*(1-INDEX(Tax_share,MATCH('Total Fuel Prices'!$A$97,tax_fuel_labels,0),MATCH(M$1,'Tax_Share of Price'!$B$1:$AI$1,0)))</f>
        <v>1.0252855426187992E-5</v>
      </c>
      <c r="N9">
        <f>'Total Fuel Prices'!N106*(1-INDEX(Tax_share,MATCH('Total Fuel Prices'!$A$97,tax_fuel_labels,0),MATCH(N$1,'Tax_Share of Price'!$B$1:$AI$1,0)))</f>
        <v>1.0362427926925879E-5</v>
      </c>
      <c r="O9">
        <f>'Total Fuel Prices'!O106*(1-INDEX(Tax_share,MATCH('Total Fuel Prices'!$A$97,tax_fuel_labels,0),MATCH(O$1,'Tax_Share of Price'!$B$1:$AI$1,0)))</f>
        <v>1.0430258522620762E-5</v>
      </c>
      <c r="P9">
        <f>'Total Fuel Prices'!P106*(1-INDEX(Tax_share,MATCH('Total Fuel Prices'!$A$97,tax_fuel_labels,0),MATCH(P$1,'Tax_Share of Price'!$B$1:$AI$1,0)))</f>
        <v>1.0571137452140904E-5</v>
      </c>
      <c r="Q9">
        <f>'Total Fuel Prices'!Q106*(1-INDEX(Tax_share,MATCH('Total Fuel Prices'!$A$97,tax_fuel_labels,0),MATCH(Q$1,'Tax_Share of Price'!$B$1:$AI$1,0)))</f>
        <v>1.0665056738487664E-5</v>
      </c>
      <c r="R9">
        <f>'Total Fuel Prices'!R106*(1-INDEX(Tax_share,MATCH('Total Fuel Prices'!$A$97,tax_fuel_labels,0),MATCH(R$1,'Tax_Share of Price'!$B$1:$AI$1,0)))</f>
        <v>1.0852895311181184E-5</v>
      </c>
      <c r="S9">
        <f>'Total Fuel Prices'!S106*(1-INDEX(Tax_share,MATCH('Total Fuel Prices'!$A$97,tax_fuel_labels,0),MATCH(S$1,'Tax_Share of Price'!$B$1:$AI$1,0)))</f>
        <v>1.0962467811919071E-5</v>
      </c>
      <c r="T9">
        <f>'Total Fuel Prices'!T106*(1-INDEX(Tax_share,MATCH('Total Fuel Prices'!$A$97,tax_fuel_labels,0),MATCH(T$1,'Tax_Share of Price'!$B$1:$AI$1,0)))</f>
        <v>1.1082475788917708E-5</v>
      </c>
      <c r="U9">
        <f>'Total Fuel Prices'!U106*(1-INDEX(Tax_share,MATCH('Total Fuel Prices'!$A$97,tax_fuel_labels,0),MATCH(U$1,'Tax_Share of Price'!$B$1:$AI$1,0)))</f>
        <v>1.1218136980307473E-5</v>
      </c>
      <c r="V9">
        <f>'Total Fuel Prices'!V106*(1-INDEX(Tax_share,MATCH('Total Fuel Prices'!$A$97,tax_fuel_labels,0),MATCH(V$1,'Tax_Share of Price'!$B$1:$AI$1,0)))</f>
        <v>1.1296403052263108E-5</v>
      </c>
      <c r="W9">
        <f>'Total Fuel Prices'!W106*(1-INDEX(Tax_share,MATCH('Total Fuel Prices'!$A$97,tax_fuel_labels,0),MATCH(W$1,'Tax_Share of Price'!$B$1:$AI$1,0)))</f>
        <v>1.1411193291131371E-5</v>
      </c>
      <c r="X9">
        <f>'Total Fuel Prices'!X106*(1-INDEX(Tax_share,MATCH('Total Fuel Prices'!$A$97,tax_fuel_labels,0),MATCH(X$1,'Tax_Share of Price'!$B$1:$AI$1,0)))</f>
        <v>1.1531201268130009E-5</v>
      </c>
      <c r="Y9">
        <f>'Total Fuel Prices'!Y106*(1-INDEX(Tax_share,MATCH('Total Fuel Prices'!$A$97,tax_fuel_labels,0),MATCH(Y$1,'Tax_Share of Price'!$B$1:$AI$1,0)))</f>
        <v>1.154163674439076E-5</v>
      </c>
      <c r="Z9">
        <f>'Total Fuel Prices'!Z106*(1-INDEX(Tax_share,MATCH('Total Fuel Prices'!$A$97,tax_fuel_labels,0),MATCH(Z$1,'Tax_Share of Price'!$B$1:$AI$1,0)))</f>
        <v>1.1645991506998269E-5</v>
      </c>
      <c r="AA9">
        <f>'Total Fuel Prices'!AA106*(1-INDEX(Tax_share,MATCH('Total Fuel Prices'!$A$97,tax_fuel_labels,0),MATCH(AA$1,'Tax_Share of Price'!$B$1:$AI$1,0)))</f>
        <v>1.1839047817822166E-5</v>
      </c>
      <c r="AB9">
        <f>'Total Fuel Prices'!AB106*(1-INDEX(Tax_share,MATCH('Total Fuel Prices'!$A$97,tax_fuel_labels,0),MATCH(AB$1,'Tax_Share of Price'!$B$1:$AI$1,0)))</f>
        <v>1.1932967104168926E-5</v>
      </c>
      <c r="AC9">
        <f>'Total Fuel Prices'!AC106*(1-INDEX(Tax_share,MATCH('Total Fuel Prices'!$A$97,tax_fuel_labels,0),MATCH(AC$1,'Tax_Share of Price'!$B$1:$AI$1,0)))</f>
        <v>1.2037321866776438E-5</v>
      </c>
      <c r="AD9">
        <f>'Total Fuel Prices'!AD106*(1-INDEX(Tax_share,MATCH('Total Fuel Prices'!$A$97,tax_fuel_labels,0),MATCH(AD$1,'Tax_Share of Price'!$B$1:$AI$1,0)))</f>
        <v>1.2235595915730709E-5</v>
      </c>
      <c r="AE9">
        <f>'Total Fuel Prices'!AE106*(1-INDEX(Tax_share,MATCH('Total Fuel Prices'!$A$97,tax_fuel_labels,0),MATCH(AE$1,'Tax_Share of Price'!$B$1:$AI$1,0)))</f>
        <v>1.2256466868252211E-5</v>
      </c>
      <c r="AF9">
        <f t="shared" si="1"/>
        <v>1.2256466868252211E-5</v>
      </c>
      <c r="AG9">
        <f t="shared" si="3"/>
        <v>1.2256466868252211E-5</v>
      </c>
      <c r="AH9">
        <f t="shared" si="3"/>
        <v>1.2256466868252211E-5</v>
      </c>
      <c r="AI9">
        <f t="shared" si="3"/>
        <v>1.2256466868252211E-5</v>
      </c>
      <c r="AJ9">
        <f t="shared" si="3"/>
        <v>1.2256466868252211E-5</v>
      </c>
      <c r="AK9">
        <f t="shared" si="3"/>
        <v>1.2256466868252211E-5</v>
      </c>
      <c r="AL9">
        <f t="shared" si="3"/>
        <v>1.2256466868252211E-5</v>
      </c>
      <c r="AM9">
        <f t="shared" si="3"/>
        <v>1.2256466868252211E-5</v>
      </c>
      <c r="AN9">
        <f t="shared" si="3"/>
        <v>1.2256466868252211E-5</v>
      </c>
      <c r="AO9">
        <f t="shared" si="3"/>
        <v>1.2256466868252211E-5</v>
      </c>
      <c r="AP9">
        <f t="shared" si="3"/>
        <v>1.2256466868252211E-5</v>
      </c>
      <c r="AQ9">
        <f t="shared" si="3"/>
        <v>1.2256466868252211E-5</v>
      </c>
      <c r="AR9">
        <f t="shared" si="3"/>
        <v>1.2256466868252211E-5</v>
      </c>
      <c r="AS9">
        <f t="shared" si="3"/>
        <v>1.2256466868252211E-5</v>
      </c>
      <c r="AT9">
        <f t="shared" si="3"/>
        <v>1.2256466868252211E-5</v>
      </c>
      <c r="AU9">
        <f t="shared" si="3"/>
        <v>1.2256466868252211E-5</v>
      </c>
      <c r="AV9">
        <f t="shared" si="3"/>
        <v>1.2256466868252211E-5</v>
      </c>
      <c r="AW9">
        <f t="shared" si="3"/>
        <v>1.2256466868252211E-5</v>
      </c>
      <c r="AX9">
        <f t="shared" si="3"/>
        <v>1.2256466868252211E-5</v>
      </c>
      <c r="AY9">
        <f t="shared" si="3"/>
        <v>1.2256466868252211E-5</v>
      </c>
      <c r="AZ9">
        <f t="shared" si="3"/>
        <v>1.2256466868252211E-5</v>
      </c>
      <c r="BA9">
        <f t="shared" si="3"/>
        <v>1.2256466868252211E-5</v>
      </c>
      <c r="BB9">
        <f t="shared" si="3"/>
        <v>1.2256466868252211E-5</v>
      </c>
      <c r="BC9">
        <f t="shared" si="3"/>
        <v>1.2256466868252211E-5</v>
      </c>
      <c r="BD9">
        <f t="shared" si="3"/>
        <v>1.2256466868252211E-5</v>
      </c>
      <c r="BE9">
        <f t="shared" si="3"/>
        <v>1.2256466868252211E-5</v>
      </c>
      <c r="BF9">
        <f t="shared" si="3"/>
        <v>1.2256466868252211E-5</v>
      </c>
      <c r="BG9">
        <f t="shared" si="3"/>
        <v>1.2256466868252211E-5</v>
      </c>
      <c r="BH9">
        <f t="shared" si="3"/>
        <v>1.2256466868252211E-5</v>
      </c>
      <c r="BI9">
        <f t="shared" si="3"/>
        <v>1.2256466868252211E-5</v>
      </c>
      <c r="BJ9">
        <f t="shared" si="3"/>
        <v>1.2256466868252211E-5</v>
      </c>
      <c r="BK9">
        <f t="shared" si="3"/>
        <v>1.2256466868252211E-5</v>
      </c>
      <c r="BL9">
        <f t="shared" si="3"/>
        <v>1.2256466868252211E-5</v>
      </c>
      <c r="BM9">
        <f t="shared" si="3"/>
        <v>1.2256466868252211E-5</v>
      </c>
      <c r="BN9">
        <f t="shared" si="3"/>
        <v>1.2256466868252211E-5</v>
      </c>
      <c r="BO9">
        <f t="shared" si="3"/>
        <v>1.2256466868252211E-5</v>
      </c>
      <c r="BP9">
        <f t="shared" si="3"/>
        <v>1.2256466868252211E-5</v>
      </c>
      <c r="BQ9">
        <f t="shared" si="3"/>
        <v>1.2256466868252211E-5</v>
      </c>
      <c r="BR9">
        <f t="shared" si="3"/>
        <v>1.2256466868252211E-5</v>
      </c>
      <c r="BS9">
        <f t="shared" si="3"/>
        <v>1.2256466868252211E-5</v>
      </c>
      <c r="BT9">
        <f t="shared" si="3"/>
        <v>1.2256466868252211E-5</v>
      </c>
      <c r="BU9">
        <f t="shared" si="3"/>
        <v>1.2256466868252211E-5</v>
      </c>
      <c r="BV9">
        <f t="shared" si="3"/>
        <v>1.2256466868252211E-5</v>
      </c>
      <c r="BW9">
        <f t="shared" si="3"/>
        <v>1.2256466868252211E-5</v>
      </c>
      <c r="BX9">
        <f t="shared" si="3"/>
        <v>1.2256466868252211E-5</v>
      </c>
      <c r="BY9">
        <f t="shared" si="3"/>
        <v>1.2256466868252211E-5</v>
      </c>
      <c r="BZ9">
        <f t="shared" si="3"/>
        <v>1.2256466868252211E-5</v>
      </c>
      <c r="CA9">
        <f t="shared" si="3"/>
        <v>1.2256466868252211E-5</v>
      </c>
      <c r="CB9">
        <f t="shared" si="3"/>
        <v>1.2256466868252211E-5</v>
      </c>
      <c r="CC9">
        <f t="shared" si="3"/>
        <v>1.2256466868252211E-5</v>
      </c>
    </row>
  </sheetData>
  <pageMargins left="0.7" right="0.7" top="0.75" bottom="0.75" header="0.3" footer="0.3"/>
  <pageSetup orientation="portrait"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tabColor rgb="FF002060"/>
  </sheetPr>
  <dimension ref="A1:CC9"/>
  <sheetViews>
    <sheetView topLeftCell="X1" workbookViewId="0">
      <selection activeCell="AF4" sqref="AF4"/>
    </sheetView>
  </sheetViews>
  <sheetFormatPr defaultColWidth="9.140625" defaultRowHeight="15"/>
  <cols>
    <col min="1" max="1" width="41.42578125" customWidth="1"/>
    <col min="2" max="3" width="13.28515625" customWidth="1"/>
    <col min="4" max="27" width="10" customWidth="1"/>
  </cols>
  <sheetData>
    <row r="1" spans="1:81">
      <c r="A1" s="1" t="s">
        <v>1420</v>
      </c>
      <c r="B1" s="1">
        <v>2021</v>
      </c>
      <c r="C1" s="1">
        <v>2022</v>
      </c>
      <c r="D1" s="1">
        <v>2023</v>
      </c>
      <c r="E1" s="1">
        <v>2024</v>
      </c>
      <c r="F1" s="1">
        <v>2025</v>
      </c>
      <c r="G1" s="1">
        <v>2026</v>
      </c>
      <c r="H1" s="1">
        <v>2027</v>
      </c>
      <c r="I1" s="1">
        <v>2028</v>
      </c>
      <c r="J1" s="1">
        <v>2029</v>
      </c>
      <c r="K1" s="1">
        <v>2030</v>
      </c>
      <c r="L1" s="1">
        <v>2031</v>
      </c>
      <c r="M1" s="1">
        <v>2032</v>
      </c>
      <c r="N1" s="1">
        <v>2033</v>
      </c>
      <c r="O1" s="1">
        <v>2034</v>
      </c>
      <c r="P1" s="1">
        <v>2035</v>
      </c>
      <c r="Q1" s="1">
        <v>2036</v>
      </c>
      <c r="R1" s="1">
        <v>2037</v>
      </c>
      <c r="S1" s="1">
        <v>2038</v>
      </c>
      <c r="T1" s="1">
        <v>2039</v>
      </c>
      <c r="U1" s="1">
        <v>2040</v>
      </c>
      <c r="V1" s="1">
        <v>2041</v>
      </c>
      <c r="W1" s="1">
        <v>2042</v>
      </c>
      <c r="X1" s="1">
        <v>2043</v>
      </c>
      <c r="Y1" s="1">
        <v>2044</v>
      </c>
      <c r="Z1" s="1">
        <v>2045</v>
      </c>
      <c r="AA1" s="1">
        <v>2046</v>
      </c>
      <c r="AB1" s="1">
        <v>2047</v>
      </c>
      <c r="AC1" s="1">
        <v>2048</v>
      </c>
      <c r="AD1" s="1">
        <v>2049</v>
      </c>
      <c r="AE1" s="1">
        <v>2050</v>
      </c>
      <c r="AF1" s="1">
        <v>2051</v>
      </c>
      <c r="AG1" s="1">
        <v>2052</v>
      </c>
      <c r="AH1" s="1">
        <v>2053</v>
      </c>
      <c r="AI1" s="1">
        <v>2054</v>
      </c>
      <c r="AJ1" s="1">
        <v>2055</v>
      </c>
      <c r="AK1" s="1">
        <v>2056</v>
      </c>
      <c r="AL1" s="1">
        <v>2057</v>
      </c>
      <c r="AM1" s="1">
        <v>2058</v>
      </c>
      <c r="AN1" s="1">
        <v>2059</v>
      </c>
      <c r="AO1" s="1">
        <v>2060</v>
      </c>
      <c r="AP1" s="1">
        <v>2061</v>
      </c>
      <c r="AQ1" s="1">
        <v>2062</v>
      </c>
      <c r="AR1" s="1">
        <v>2063</v>
      </c>
      <c r="AS1" s="1">
        <v>2064</v>
      </c>
      <c r="AT1" s="1">
        <v>2065</v>
      </c>
      <c r="AU1" s="1">
        <v>2066</v>
      </c>
      <c r="AV1" s="1">
        <v>2067</v>
      </c>
      <c r="AW1" s="1">
        <v>2068</v>
      </c>
      <c r="AX1" s="1">
        <v>2069</v>
      </c>
      <c r="AY1" s="1">
        <v>2070</v>
      </c>
      <c r="AZ1" s="1">
        <v>2071</v>
      </c>
      <c r="BA1" s="1">
        <v>2072</v>
      </c>
      <c r="BB1" s="1">
        <v>2073</v>
      </c>
      <c r="BC1" s="1">
        <v>2074</v>
      </c>
      <c r="BD1" s="1">
        <v>2075</v>
      </c>
      <c r="BE1" s="1">
        <v>2076</v>
      </c>
      <c r="BF1" s="1">
        <v>2077</v>
      </c>
      <c r="BG1" s="1">
        <v>2078</v>
      </c>
      <c r="BH1" s="1">
        <v>2079</v>
      </c>
      <c r="BI1" s="1">
        <v>2080</v>
      </c>
      <c r="BJ1" s="1">
        <v>2081</v>
      </c>
      <c r="BK1" s="1">
        <v>2082</v>
      </c>
      <c r="BL1" s="1">
        <v>2083</v>
      </c>
      <c r="BM1" s="1">
        <v>2084</v>
      </c>
      <c r="BN1" s="1">
        <v>2085</v>
      </c>
      <c r="BO1" s="1">
        <v>2086</v>
      </c>
      <c r="BP1" s="1">
        <v>2087</v>
      </c>
      <c r="BQ1" s="1">
        <v>2088</v>
      </c>
      <c r="BR1" s="1">
        <v>2089</v>
      </c>
      <c r="BS1" s="1">
        <v>2090</v>
      </c>
      <c r="BT1" s="1">
        <v>2091</v>
      </c>
      <c r="BU1" s="1">
        <v>2092</v>
      </c>
      <c r="BV1" s="1">
        <v>2093</v>
      </c>
      <c r="BW1" s="1">
        <v>2094</v>
      </c>
      <c r="BX1" s="1">
        <v>2095</v>
      </c>
      <c r="BY1" s="1">
        <v>2096</v>
      </c>
      <c r="BZ1" s="1">
        <v>2097</v>
      </c>
      <c r="CA1" s="1">
        <v>2098</v>
      </c>
      <c r="CB1" s="1">
        <v>2099</v>
      </c>
      <c r="CC1" s="1">
        <v>2100</v>
      </c>
    </row>
    <row r="2" spans="1:81">
      <c r="A2" s="1" t="s">
        <v>1421</v>
      </c>
      <c r="B2">
        <f>'Total Fuel Prices'!B109*(1-INDEX(Tax_share,MATCH('Total Fuel Prices'!$A$107,tax_fuel_labels,0),MATCH(B$1,'Tax_Share of Price'!$B$1:$AI$1,0)))</f>
        <v>2.3729869830297023E-5</v>
      </c>
      <c r="C2">
        <f>'Total Fuel Prices'!C109*(1-INDEX(Tax_share,MATCH('Total Fuel Prices'!$A$107,tax_fuel_labels,0),MATCH(C$1,'Tax_Share of Price'!$B$1:$AI$1,0)))</f>
        <v>2.3729869830297023E-5</v>
      </c>
      <c r="D2">
        <f>'Total Fuel Prices'!D109*(1-INDEX(Tax_share,MATCH('Total Fuel Prices'!$A$107,tax_fuel_labels,0),MATCH(D$1,'Tax_Share of Price'!$B$1:$AI$1,0)))</f>
        <v>2.4023556338097729E-5</v>
      </c>
      <c r="E2">
        <f>'Total Fuel Prices'!E109*(1-INDEX(Tax_share,MATCH('Total Fuel Prices'!$A$107,tax_fuel_labels,0),MATCH(E$1,'Tax_Share of Price'!$B$1:$AI$1,0)))</f>
        <v>2.3729869830297023E-5</v>
      </c>
      <c r="F2">
        <f>'Total Fuel Prices'!F109*(1-INDEX(Tax_share,MATCH('Total Fuel Prices'!$A$107,tax_fuel_labels,0),MATCH(F$1,'Tax_Share of Price'!$B$1:$AI$1,0)))</f>
        <v>2.9280544827730363E-5</v>
      </c>
      <c r="G2">
        <f>'Total Fuel Prices'!G109*(1-INDEX(Tax_share,MATCH('Total Fuel Prices'!$A$107,tax_fuel_labels,0),MATCH(G$1,'Tax_Share of Price'!$B$1:$AI$1,0)))</f>
        <v>2.7831691389246881E-5</v>
      </c>
      <c r="H2">
        <f>'Total Fuel Prices'!H109*(1-INDEX(Tax_share,MATCH('Total Fuel Prices'!$A$107,tax_fuel_labels,0),MATCH(H$1,'Tax_Share of Price'!$B$1:$AI$1,0)))</f>
        <v>2.8017692844187332E-5</v>
      </c>
      <c r="I2">
        <f>'Total Fuel Prices'!I109*(1-INDEX(Tax_share,MATCH('Total Fuel Prices'!$A$107,tax_fuel_labels,0),MATCH(I$1,'Tax_Share of Price'!$B$1:$AI$1,0)))</f>
        <v>2.7919797341587092E-5</v>
      </c>
      <c r="J2">
        <f>'Total Fuel Prices'!J109*(1-INDEX(Tax_share,MATCH('Total Fuel Prices'!$A$107,tax_fuel_labels,0),MATCH(J$1,'Tax_Share of Price'!$B$1:$AI$1,0)))</f>
        <v>2.7273687024425537E-5</v>
      </c>
      <c r="K2">
        <f>'Total Fuel Prices'!K109*(1-INDEX(Tax_share,MATCH('Total Fuel Prices'!$A$107,tax_fuel_labels,0),MATCH(K$1,'Tax_Share of Price'!$B$1:$AI$1,0)))</f>
        <v>2.7352003426505734E-5</v>
      </c>
      <c r="L2">
        <f>'Total Fuel Prices'!L109*(1-INDEX(Tax_share,MATCH('Total Fuel Prices'!$A$107,tax_fuel_labels,0),MATCH(L$1,'Tax_Share of Price'!$B$1:$AI$1,0)))</f>
        <v>2.7567373532226247E-5</v>
      </c>
      <c r="M2">
        <f>'Total Fuel Prices'!M109*(1-INDEX(Tax_share,MATCH('Total Fuel Prices'!$A$107,tax_fuel_labels,0),MATCH(M$1,'Tax_Share of Price'!$B$1:$AI$1,0)))</f>
        <v>2.7831691389246881E-5</v>
      </c>
      <c r="N2">
        <f>'Total Fuel Prices'!N109*(1-INDEX(Tax_share,MATCH('Total Fuel Prices'!$A$107,tax_fuel_labels,0),MATCH(N$1,'Tax_Share of Price'!$B$1:$AI$1,0)))</f>
        <v>2.810579879652754E-5</v>
      </c>
      <c r="O2">
        <f>'Total Fuel Prices'!O109*(1-INDEX(Tax_share,MATCH('Total Fuel Prices'!$A$107,tax_fuel_labels,0),MATCH(O$1,'Tax_Share of Price'!$B$1:$AI$1,0)))</f>
        <v>2.9427388081630713E-5</v>
      </c>
      <c r="P2">
        <f>'Total Fuel Prices'!P109*(1-INDEX(Tax_share,MATCH('Total Fuel Prices'!$A$107,tax_fuel_labels,0),MATCH(P$1,'Tax_Share of Price'!$B$1:$AI$1,0)))</f>
        <v>2.975044324021149E-5</v>
      </c>
      <c r="Q2">
        <f>'Total Fuel Prices'!Q109*(1-INDEX(Tax_share,MATCH('Total Fuel Prices'!$A$107,tax_fuel_labels,0),MATCH(Q$1,'Tax_Share of Price'!$B$1:$AI$1,0)))</f>
        <v>2.9907076044371873E-5</v>
      </c>
      <c r="R2">
        <f>'Total Fuel Prices'!R109*(1-INDEX(Tax_share,MATCH('Total Fuel Prices'!$A$107,tax_fuel_labels,0),MATCH(R$1,'Tax_Share of Price'!$B$1:$AI$1,0)))</f>
        <v>3.0553186361533421E-5</v>
      </c>
      <c r="S2">
        <f>'Total Fuel Prices'!S109*(1-INDEX(Tax_share,MATCH('Total Fuel Prices'!$A$107,tax_fuel_labels,0),MATCH(S$1,'Tax_Share of Price'!$B$1:$AI$1,0)))</f>
        <v>3.1032874324274571E-5</v>
      </c>
      <c r="T2">
        <f>'Total Fuel Prices'!T109*(1-INDEX(Tax_share,MATCH('Total Fuel Prices'!$A$107,tax_fuel_labels,0),MATCH(T$1,'Tax_Share of Price'!$B$1:$AI$1,0)))</f>
        <v>3.2090145752357116E-5</v>
      </c>
      <c r="U2">
        <f>'Total Fuel Prices'!U109*(1-INDEX(Tax_share,MATCH('Total Fuel Prices'!$A$107,tax_fuel_labels,0),MATCH(U$1,'Tax_Share of Price'!$B$1:$AI$1,0)))</f>
        <v>3.1972671149236824E-5</v>
      </c>
      <c r="V2">
        <f>'Total Fuel Prices'!V109*(1-INDEX(Tax_share,MATCH('Total Fuel Prices'!$A$107,tax_fuel_labels,0),MATCH(V$1,'Tax_Share of Price'!$B$1:$AI$1,0)))</f>
        <v>3.2139093503657228E-5</v>
      </c>
      <c r="W2">
        <f>'Total Fuel Prices'!W109*(1-INDEX(Tax_share,MATCH('Total Fuel Prices'!$A$107,tax_fuel_labels,0),MATCH(W$1,'Tax_Share of Price'!$B$1:$AI$1,0)))</f>
        <v>3.3059311228099448E-5</v>
      </c>
      <c r="X2">
        <f>'Total Fuel Prices'!X109*(1-INDEX(Tax_share,MATCH('Total Fuel Prices'!$A$107,tax_fuel_labels,0),MATCH(X$1,'Tax_Share of Price'!$B$1:$AI$1,0)))</f>
        <v>3.4038266254101803E-5</v>
      </c>
      <c r="Y2">
        <f>'Total Fuel Prices'!Y109*(1-INDEX(Tax_share,MATCH('Total Fuel Prices'!$A$107,tax_fuel_labels,0),MATCH(Y$1,'Tax_Share of Price'!$B$1:$AI$1,0)))</f>
        <v>3.4860588475943771E-5</v>
      </c>
      <c r="Z2">
        <f>'Total Fuel Prices'!Z109*(1-INDEX(Tax_share,MATCH('Total Fuel Prices'!$A$107,tax_fuel_labels,0),MATCH(Z$1,'Tax_Share of Price'!$B$1:$AI$1,0)))</f>
        <v>3.5164064534004501E-5</v>
      </c>
      <c r="AA2">
        <f>'Total Fuel Prices'!AA109*(1-INDEX(Tax_share,MATCH('Total Fuel Prices'!$A$107,tax_fuel_labels,0),MATCH(AA$1,'Tax_Share of Price'!$B$1:$AI$1,0)))</f>
        <v>3.6691234374568166E-5</v>
      </c>
      <c r="AB2">
        <f>'Total Fuel Prices'!AB109*(1-INDEX(Tax_share,MATCH('Total Fuel Prices'!$A$107,tax_fuel_labels,0),MATCH(AB$1,'Tax_Share of Price'!$B$1:$AI$1,0)))</f>
        <v>3.7141553686529252E-5</v>
      </c>
      <c r="AC2">
        <f>'Total Fuel Prices'!AC109*(1-INDEX(Tax_share,MATCH('Total Fuel Prices'!$A$107,tax_fuel_labels,0),MATCH(AC$1,'Tax_Share of Price'!$B$1:$AI$1,0)))</f>
        <v>3.7542925247190226E-5</v>
      </c>
      <c r="AD2">
        <f>'Total Fuel Prices'!AD109*(1-INDEX(Tax_share,MATCH('Total Fuel Prices'!$A$107,tax_fuel_labels,0),MATCH(AD$1,'Tax_Share of Price'!$B$1:$AI$1,0)))</f>
        <v>3.795408635811121E-5</v>
      </c>
      <c r="AE2">
        <f>'Total Fuel Prices'!AE109*(1-INDEX(Tax_share,MATCH('Total Fuel Prices'!$A$107,tax_fuel_labels,0),MATCH(AE$1,'Tax_Share of Price'!$B$1:$AI$1,0)))</f>
        <v>3.843377432085236E-5</v>
      </c>
      <c r="AF2">
        <f>$AE2</f>
        <v>3.843377432085236E-5</v>
      </c>
      <c r="AG2">
        <f t="shared" ref="AG2:CC7" si="0">$AE2</f>
        <v>3.843377432085236E-5</v>
      </c>
      <c r="AH2">
        <f t="shared" si="0"/>
        <v>3.843377432085236E-5</v>
      </c>
      <c r="AI2">
        <f t="shared" si="0"/>
        <v>3.843377432085236E-5</v>
      </c>
      <c r="AJ2">
        <f t="shared" si="0"/>
        <v>3.843377432085236E-5</v>
      </c>
      <c r="AK2">
        <f t="shared" si="0"/>
        <v>3.843377432085236E-5</v>
      </c>
      <c r="AL2">
        <f t="shared" si="0"/>
        <v>3.843377432085236E-5</v>
      </c>
      <c r="AM2">
        <f t="shared" si="0"/>
        <v>3.843377432085236E-5</v>
      </c>
      <c r="AN2">
        <f t="shared" si="0"/>
        <v>3.843377432085236E-5</v>
      </c>
      <c r="AO2">
        <f t="shared" si="0"/>
        <v>3.843377432085236E-5</v>
      </c>
      <c r="AP2">
        <f t="shared" si="0"/>
        <v>3.843377432085236E-5</v>
      </c>
      <c r="AQ2">
        <f t="shared" si="0"/>
        <v>3.843377432085236E-5</v>
      </c>
      <c r="AR2">
        <f t="shared" si="0"/>
        <v>3.843377432085236E-5</v>
      </c>
      <c r="AS2">
        <f t="shared" si="0"/>
        <v>3.843377432085236E-5</v>
      </c>
      <c r="AT2">
        <f t="shared" si="0"/>
        <v>3.843377432085236E-5</v>
      </c>
      <c r="AU2">
        <f t="shared" si="0"/>
        <v>3.843377432085236E-5</v>
      </c>
      <c r="AV2">
        <f t="shared" si="0"/>
        <v>3.843377432085236E-5</v>
      </c>
      <c r="AW2">
        <f t="shared" si="0"/>
        <v>3.843377432085236E-5</v>
      </c>
      <c r="AX2">
        <f t="shared" si="0"/>
        <v>3.843377432085236E-5</v>
      </c>
      <c r="AY2">
        <f t="shared" si="0"/>
        <v>3.843377432085236E-5</v>
      </c>
      <c r="AZ2">
        <f t="shared" si="0"/>
        <v>3.843377432085236E-5</v>
      </c>
      <c r="BA2">
        <f t="shared" si="0"/>
        <v>3.843377432085236E-5</v>
      </c>
      <c r="BB2">
        <f t="shared" si="0"/>
        <v>3.843377432085236E-5</v>
      </c>
      <c r="BC2">
        <f t="shared" si="0"/>
        <v>3.843377432085236E-5</v>
      </c>
      <c r="BD2">
        <f t="shared" si="0"/>
        <v>3.843377432085236E-5</v>
      </c>
      <c r="BE2">
        <f t="shared" si="0"/>
        <v>3.843377432085236E-5</v>
      </c>
      <c r="BF2">
        <f t="shared" si="0"/>
        <v>3.843377432085236E-5</v>
      </c>
      <c r="BG2">
        <f t="shared" si="0"/>
        <v>3.843377432085236E-5</v>
      </c>
      <c r="BH2">
        <f t="shared" si="0"/>
        <v>3.843377432085236E-5</v>
      </c>
      <c r="BI2">
        <f t="shared" si="0"/>
        <v>3.843377432085236E-5</v>
      </c>
      <c r="BJ2">
        <f t="shared" si="0"/>
        <v>3.843377432085236E-5</v>
      </c>
      <c r="BK2">
        <f t="shared" si="0"/>
        <v>3.843377432085236E-5</v>
      </c>
      <c r="BL2">
        <f t="shared" si="0"/>
        <v>3.843377432085236E-5</v>
      </c>
      <c r="BM2">
        <f t="shared" si="0"/>
        <v>3.843377432085236E-5</v>
      </c>
      <c r="BN2">
        <f t="shared" si="0"/>
        <v>3.843377432085236E-5</v>
      </c>
      <c r="BO2">
        <f t="shared" si="0"/>
        <v>3.843377432085236E-5</v>
      </c>
      <c r="BP2">
        <f t="shared" si="0"/>
        <v>3.843377432085236E-5</v>
      </c>
      <c r="BQ2">
        <f t="shared" si="0"/>
        <v>3.843377432085236E-5</v>
      </c>
      <c r="BR2">
        <f t="shared" si="0"/>
        <v>3.843377432085236E-5</v>
      </c>
      <c r="BS2">
        <f t="shared" si="0"/>
        <v>3.843377432085236E-5</v>
      </c>
      <c r="BT2">
        <f t="shared" si="0"/>
        <v>3.843377432085236E-5</v>
      </c>
      <c r="BU2">
        <f t="shared" si="0"/>
        <v>3.843377432085236E-5</v>
      </c>
      <c r="BV2">
        <f t="shared" si="0"/>
        <v>3.843377432085236E-5</v>
      </c>
      <c r="BW2">
        <f t="shared" si="0"/>
        <v>3.843377432085236E-5</v>
      </c>
      <c r="BX2">
        <f t="shared" si="0"/>
        <v>3.843377432085236E-5</v>
      </c>
      <c r="BY2">
        <f t="shared" si="0"/>
        <v>3.843377432085236E-5</v>
      </c>
      <c r="BZ2">
        <f t="shared" si="0"/>
        <v>3.843377432085236E-5</v>
      </c>
      <c r="CA2">
        <f t="shared" si="0"/>
        <v>3.843377432085236E-5</v>
      </c>
      <c r="CB2">
        <f t="shared" si="0"/>
        <v>3.843377432085236E-5</v>
      </c>
      <c r="CC2">
        <f t="shared" si="0"/>
        <v>3.843377432085236E-5</v>
      </c>
    </row>
    <row r="3" spans="1:81">
      <c r="A3" s="1" t="s">
        <v>1422</v>
      </c>
      <c r="B3">
        <f>'Total Fuel Prices'!B110*(1-INDEX(Tax_share,MATCH('Total Fuel Prices'!$A$107,tax_fuel_labels,0),MATCH(B$1,'Tax_Share of Price'!$B$1:$AI$1,0)))</f>
        <v>0</v>
      </c>
      <c r="C3">
        <f>'Total Fuel Prices'!C110*(1-INDEX(Tax_share,MATCH('Total Fuel Prices'!$A$107,tax_fuel_labels,0),MATCH(C$1,'Tax_Share of Price'!$B$1:$AI$1,0)))</f>
        <v>0</v>
      </c>
      <c r="D3">
        <f>'Total Fuel Prices'!D110*(1-INDEX(Tax_share,MATCH('Total Fuel Prices'!$A$107,tax_fuel_labels,0),MATCH(D$1,'Tax_Share of Price'!$B$1:$AI$1,0)))</f>
        <v>0</v>
      </c>
      <c r="E3">
        <f>'Total Fuel Prices'!E110*(1-INDEX(Tax_share,MATCH('Total Fuel Prices'!$A$107,tax_fuel_labels,0),MATCH(E$1,'Tax_Share of Price'!$B$1:$AI$1,0)))</f>
        <v>0</v>
      </c>
      <c r="F3">
        <f>'Total Fuel Prices'!F110*(1-INDEX(Tax_share,MATCH('Total Fuel Prices'!$A$107,tax_fuel_labels,0),MATCH(F$1,'Tax_Share of Price'!$B$1:$AI$1,0)))</f>
        <v>0</v>
      </c>
      <c r="G3">
        <f>'Total Fuel Prices'!G110*(1-INDEX(Tax_share,MATCH('Total Fuel Prices'!$A$107,tax_fuel_labels,0),MATCH(G$1,'Tax_Share of Price'!$B$1:$AI$1,0)))</f>
        <v>0</v>
      </c>
      <c r="H3">
        <f>'Total Fuel Prices'!H110*(1-INDEX(Tax_share,MATCH('Total Fuel Prices'!$A$107,tax_fuel_labels,0),MATCH(H$1,'Tax_Share of Price'!$B$1:$AI$1,0)))</f>
        <v>0</v>
      </c>
      <c r="I3">
        <f>'Total Fuel Prices'!I110*(1-INDEX(Tax_share,MATCH('Total Fuel Prices'!$A$107,tax_fuel_labels,0),MATCH(I$1,'Tax_Share of Price'!$B$1:$AI$1,0)))</f>
        <v>0</v>
      </c>
      <c r="J3">
        <f>'Total Fuel Prices'!J110*(1-INDEX(Tax_share,MATCH('Total Fuel Prices'!$A$107,tax_fuel_labels,0),MATCH(J$1,'Tax_Share of Price'!$B$1:$AI$1,0)))</f>
        <v>0</v>
      </c>
      <c r="K3">
        <f>'Total Fuel Prices'!K110*(1-INDEX(Tax_share,MATCH('Total Fuel Prices'!$A$107,tax_fuel_labels,0),MATCH(K$1,'Tax_Share of Price'!$B$1:$AI$1,0)))</f>
        <v>0</v>
      </c>
      <c r="L3">
        <f>'Total Fuel Prices'!L110*(1-INDEX(Tax_share,MATCH('Total Fuel Prices'!$A$107,tax_fuel_labels,0),MATCH(L$1,'Tax_Share of Price'!$B$1:$AI$1,0)))</f>
        <v>0</v>
      </c>
      <c r="M3">
        <f>'Total Fuel Prices'!M110*(1-INDEX(Tax_share,MATCH('Total Fuel Prices'!$A$107,tax_fuel_labels,0),MATCH(M$1,'Tax_Share of Price'!$B$1:$AI$1,0)))</f>
        <v>0</v>
      </c>
      <c r="N3">
        <f>'Total Fuel Prices'!N110*(1-INDEX(Tax_share,MATCH('Total Fuel Prices'!$A$107,tax_fuel_labels,0),MATCH(N$1,'Tax_Share of Price'!$B$1:$AI$1,0)))</f>
        <v>0</v>
      </c>
      <c r="O3">
        <f>'Total Fuel Prices'!O110*(1-INDEX(Tax_share,MATCH('Total Fuel Prices'!$A$107,tax_fuel_labels,0),MATCH(O$1,'Tax_Share of Price'!$B$1:$AI$1,0)))</f>
        <v>0</v>
      </c>
      <c r="P3">
        <f>'Total Fuel Prices'!P110*(1-INDEX(Tax_share,MATCH('Total Fuel Prices'!$A$107,tax_fuel_labels,0),MATCH(P$1,'Tax_Share of Price'!$B$1:$AI$1,0)))</f>
        <v>0</v>
      </c>
      <c r="Q3">
        <f>'Total Fuel Prices'!Q110*(1-INDEX(Tax_share,MATCH('Total Fuel Prices'!$A$107,tax_fuel_labels,0),MATCH(Q$1,'Tax_Share of Price'!$B$1:$AI$1,0)))</f>
        <v>0</v>
      </c>
      <c r="R3">
        <f>'Total Fuel Prices'!R110*(1-INDEX(Tax_share,MATCH('Total Fuel Prices'!$A$107,tax_fuel_labels,0),MATCH(R$1,'Tax_Share of Price'!$B$1:$AI$1,0)))</f>
        <v>0</v>
      </c>
      <c r="S3">
        <f>'Total Fuel Prices'!S110*(1-INDEX(Tax_share,MATCH('Total Fuel Prices'!$A$107,tax_fuel_labels,0),MATCH(S$1,'Tax_Share of Price'!$B$1:$AI$1,0)))</f>
        <v>0</v>
      </c>
      <c r="T3">
        <f>'Total Fuel Prices'!T110*(1-INDEX(Tax_share,MATCH('Total Fuel Prices'!$A$107,tax_fuel_labels,0),MATCH(T$1,'Tax_Share of Price'!$B$1:$AI$1,0)))</f>
        <v>0</v>
      </c>
      <c r="U3">
        <f>'Total Fuel Prices'!U110*(1-INDEX(Tax_share,MATCH('Total Fuel Prices'!$A$107,tax_fuel_labels,0),MATCH(U$1,'Tax_Share of Price'!$B$1:$AI$1,0)))</f>
        <v>0</v>
      </c>
      <c r="V3">
        <f>'Total Fuel Prices'!V110*(1-INDEX(Tax_share,MATCH('Total Fuel Prices'!$A$107,tax_fuel_labels,0),MATCH(V$1,'Tax_Share of Price'!$B$1:$AI$1,0)))</f>
        <v>0</v>
      </c>
      <c r="W3">
        <f>'Total Fuel Prices'!W110*(1-INDEX(Tax_share,MATCH('Total Fuel Prices'!$A$107,tax_fuel_labels,0),MATCH(W$1,'Tax_Share of Price'!$B$1:$AI$1,0)))</f>
        <v>0</v>
      </c>
      <c r="X3">
        <f>'Total Fuel Prices'!X110*(1-INDEX(Tax_share,MATCH('Total Fuel Prices'!$A$107,tax_fuel_labels,0),MATCH(X$1,'Tax_Share of Price'!$B$1:$AI$1,0)))</f>
        <v>0</v>
      </c>
      <c r="Y3">
        <f>'Total Fuel Prices'!Y110*(1-INDEX(Tax_share,MATCH('Total Fuel Prices'!$A$107,tax_fuel_labels,0),MATCH(Y$1,'Tax_Share of Price'!$B$1:$AI$1,0)))</f>
        <v>0</v>
      </c>
      <c r="Z3">
        <f>'Total Fuel Prices'!Z110*(1-INDEX(Tax_share,MATCH('Total Fuel Prices'!$A$107,tax_fuel_labels,0),MATCH(Z$1,'Tax_Share of Price'!$B$1:$AI$1,0)))</f>
        <v>0</v>
      </c>
      <c r="AA3">
        <f>'Total Fuel Prices'!AA110*(1-INDEX(Tax_share,MATCH('Total Fuel Prices'!$A$107,tax_fuel_labels,0),MATCH(AA$1,'Tax_Share of Price'!$B$1:$AI$1,0)))</f>
        <v>0</v>
      </c>
      <c r="AB3">
        <f>'Total Fuel Prices'!AB110*(1-INDEX(Tax_share,MATCH('Total Fuel Prices'!$A$107,tax_fuel_labels,0),MATCH(AB$1,'Tax_Share of Price'!$B$1:$AI$1,0)))</f>
        <v>0</v>
      </c>
      <c r="AC3">
        <f>'Total Fuel Prices'!AC110*(1-INDEX(Tax_share,MATCH('Total Fuel Prices'!$A$107,tax_fuel_labels,0),MATCH(AC$1,'Tax_Share of Price'!$B$1:$AI$1,0)))</f>
        <v>0</v>
      </c>
      <c r="AD3">
        <f>'Total Fuel Prices'!AD110*(1-INDEX(Tax_share,MATCH('Total Fuel Prices'!$A$107,tax_fuel_labels,0),MATCH(AD$1,'Tax_Share of Price'!$B$1:$AI$1,0)))</f>
        <v>0</v>
      </c>
      <c r="AE3">
        <f>'Total Fuel Prices'!AE110*(1-INDEX(Tax_share,MATCH('Total Fuel Prices'!$A$107,tax_fuel_labels,0),MATCH(AE$1,'Tax_Share of Price'!$B$1:$AI$1,0)))</f>
        <v>0</v>
      </c>
      <c r="AF3">
        <f>$AE3</f>
        <v>0</v>
      </c>
      <c r="AG3">
        <f t="shared" ref="AF3:AU9" si="1">$AE3</f>
        <v>0</v>
      </c>
      <c r="AH3">
        <f t="shared" si="1"/>
        <v>0</v>
      </c>
      <c r="AI3">
        <f t="shared" si="1"/>
        <v>0</v>
      </c>
      <c r="AJ3">
        <f t="shared" si="1"/>
        <v>0</v>
      </c>
      <c r="AK3">
        <f t="shared" si="1"/>
        <v>0</v>
      </c>
      <c r="AL3">
        <f t="shared" si="1"/>
        <v>0</v>
      </c>
      <c r="AM3">
        <f t="shared" si="1"/>
        <v>0</v>
      </c>
      <c r="AN3">
        <f t="shared" si="1"/>
        <v>0</v>
      </c>
      <c r="AO3">
        <f t="shared" si="1"/>
        <v>0</v>
      </c>
      <c r="AP3">
        <f t="shared" si="1"/>
        <v>0</v>
      </c>
      <c r="AQ3">
        <f t="shared" si="1"/>
        <v>0</v>
      </c>
      <c r="AR3">
        <f t="shared" si="1"/>
        <v>0</v>
      </c>
      <c r="AS3">
        <f t="shared" si="1"/>
        <v>0</v>
      </c>
      <c r="AT3">
        <f t="shared" si="1"/>
        <v>0</v>
      </c>
      <c r="AU3">
        <f t="shared" si="1"/>
        <v>0</v>
      </c>
      <c r="AV3">
        <f t="shared" si="0"/>
        <v>0</v>
      </c>
      <c r="AW3">
        <f t="shared" si="0"/>
        <v>0</v>
      </c>
      <c r="AX3">
        <f t="shared" si="0"/>
        <v>0</v>
      </c>
      <c r="AY3">
        <f t="shared" si="0"/>
        <v>0</v>
      </c>
      <c r="AZ3">
        <f t="shared" si="0"/>
        <v>0</v>
      </c>
      <c r="BA3">
        <f t="shared" si="0"/>
        <v>0</v>
      </c>
      <c r="BB3">
        <f t="shared" si="0"/>
        <v>0</v>
      </c>
      <c r="BC3">
        <f t="shared" si="0"/>
        <v>0</v>
      </c>
      <c r="BD3">
        <f t="shared" si="0"/>
        <v>0</v>
      </c>
      <c r="BE3">
        <f t="shared" si="0"/>
        <v>0</v>
      </c>
      <c r="BF3">
        <f t="shared" si="0"/>
        <v>0</v>
      </c>
      <c r="BG3">
        <f t="shared" si="0"/>
        <v>0</v>
      </c>
      <c r="BH3">
        <f t="shared" si="0"/>
        <v>0</v>
      </c>
      <c r="BI3">
        <f t="shared" si="0"/>
        <v>0</v>
      </c>
      <c r="BJ3">
        <f t="shared" si="0"/>
        <v>0</v>
      </c>
      <c r="BK3">
        <f t="shared" si="0"/>
        <v>0</v>
      </c>
      <c r="BL3">
        <f t="shared" si="0"/>
        <v>0</v>
      </c>
      <c r="BM3">
        <f t="shared" si="0"/>
        <v>0</v>
      </c>
      <c r="BN3">
        <f t="shared" si="0"/>
        <v>0</v>
      </c>
      <c r="BO3">
        <f t="shared" si="0"/>
        <v>0</v>
      </c>
      <c r="BP3">
        <f t="shared" si="0"/>
        <v>0</v>
      </c>
      <c r="BQ3">
        <f t="shared" si="0"/>
        <v>0</v>
      </c>
      <c r="BR3">
        <f t="shared" si="0"/>
        <v>0</v>
      </c>
      <c r="BS3">
        <f t="shared" si="0"/>
        <v>0</v>
      </c>
      <c r="BT3">
        <f t="shared" si="0"/>
        <v>0</v>
      </c>
      <c r="BU3">
        <f t="shared" si="0"/>
        <v>0</v>
      </c>
      <c r="BV3">
        <f t="shared" si="0"/>
        <v>0</v>
      </c>
      <c r="BW3">
        <f t="shared" si="0"/>
        <v>0</v>
      </c>
      <c r="BX3">
        <f t="shared" si="0"/>
        <v>0</v>
      </c>
      <c r="BY3">
        <f t="shared" si="0"/>
        <v>0</v>
      </c>
      <c r="BZ3">
        <f t="shared" si="0"/>
        <v>0</v>
      </c>
      <c r="CA3">
        <f t="shared" si="0"/>
        <v>0</v>
      </c>
      <c r="CB3">
        <f t="shared" si="0"/>
        <v>0</v>
      </c>
      <c r="CC3">
        <f t="shared" si="0"/>
        <v>0</v>
      </c>
    </row>
    <row r="4" spans="1:81">
      <c r="A4" s="1" t="s">
        <v>1423</v>
      </c>
      <c r="B4">
        <f>'Total Fuel Prices'!B111*(1-INDEX(Tax_share,MATCH('Total Fuel Prices'!$A$107,tax_fuel_labels,0),MATCH(B$1,'Tax_Share of Price'!$B$1:$AI$1,0)))</f>
        <v>0</v>
      </c>
      <c r="C4">
        <f>'Total Fuel Prices'!C111*(1-INDEX(Tax_share,MATCH('Total Fuel Prices'!$A$107,tax_fuel_labels,0),MATCH(C$1,'Tax_Share of Price'!$B$1:$AI$1,0)))</f>
        <v>0</v>
      </c>
      <c r="D4">
        <f>'Total Fuel Prices'!D111*(1-INDEX(Tax_share,MATCH('Total Fuel Prices'!$A$107,tax_fuel_labels,0),MATCH(D$1,'Tax_Share of Price'!$B$1:$AI$1,0)))</f>
        <v>0</v>
      </c>
      <c r="E4">
        <f>'Total Fuel Prices'!E111*(1-INDEX(Tax_share,MATCH('Total Fuel Prices'!$A$107,tax_fuel_labels,0),MATCH(E$1,'Tax_Share of Price'!$B$1:$AI$1,0)))</f>
        <v>0</v>
      </c>
      <c r="F4">
        <f>'Total Fuel Prices'!F111*(1-INDEX(Tax_share,MATCH('Total Fuel Prices'!$A$107,tax_fuel_labels,0),MATCH(F$1,'Tax_Share of Price'!$B$1:$AI$1,0)))</f>
        <v>0</v>
      </c>
      <c r="G4">
        <f>'Total Fuel Prices'!G111*(1-INDEX(Tax_share,MATCH('Total Fuel Prices'!$A$107,tax_fuel_labels,0),MATCH(G$1,'Tax_Share of Price'!$B$1:$AI$1,0)))</f>
        <v>0</v>
      </c>
      <c r="H4">
        <f>'Total Fuel Prices'!H111*(1-INDEX(Tax_share,MATCH('Total Fuel Prices'!$A$107,tax_fuel_labels,0),MATCH(H$1,'Tax_Share of Price'!$B$1:$AI$1,0)))</f>
        <v>0</v>
      </c>
      <c r="I4">
        <f>'Total Fuel Prices'!I111*(1-INDEX(Tax_share,MATCH('Total Fuel Prices'!$A$107,tax_fuel_labels,0),MATCH(I$1,'Tax_Share of Price'!$B$1:$AI$1,0)))</f>
        <v>0</v>
      </c>
      <c r="J4">
        <f>'Total Fuel Prices'!J111*(1-INDEX(Tax_share,MATCH('Total Fuel Prices'!$A$107,tax_fuel_labels,0),MATCH(J$1,'Tax_Share of Price'!$B$1:$AI$1,0)))</f>
        <v>0</v>
      </c>
      <c r="K4">
        <f>'Total Fuel Prices'!K111*(1-INDEX(Tax_share,MATCH('Total Fuel Prices'!$A$107,tax_fuel_labels,0),MATCH(K$1,'Tax_Share of Price'!$B$1:$AI$1,0)))</f>
        <v>0</v>
      </c>
      <c r="L4">
        <f>'Total Fuel Prices'!L111*(1-INDEX(Tax_share,MATCH('Total Fuel Prices'!$A$107,tax_fuel_labels,0),MATCH(L$1,'Tax_Share of Price'!$B$1:$AI$1,0)))</f>
        <v>0</v>
      </c>
      <c r="M4">
        <f>'Total Fuel Prices'!M111*(1-INDEX(Tax_share,MATCH('Total Fuel Prices'!$A$107,tax_fuel_labels,0),MATCH(M$1,'Tax_Share of Price'!$B$1:$AI$1,0)))</f>
        <v>0</v>
      </c>
      <c r="N4">
        <f>'Total Fuel Prices'!N111*(1-INDEX(Tax_share,MATCH('Total Fuel Prices'!$A$107,tax_fuel_labels,0),MATCH(N$1,'Tax_Share of Price'!$B$1:$AI$1,0)))</f>
        <v>0</v>
      </c>
      <c r="O4">
        <f>'Total Fuel Prices'!O111*(1-INDEX(Tax_share,MATCH('Total Fuel Prices'!$A$107,tax_fuel_labels,0),MATCH(O$1,'Tax_Share of Price'!$B$1:$AI$1,0)))</f>
        <v>0</v>
      </c>
      <c r="P4">
        <f>'Total Fuel Prices'!P111*(1-INDEX(Tax_share,MATCH('Total Fuel Prices'!$A$107,tax_fuel_labels,0),MATCH(P$1,'Tax_Share of Price'!$B$1:$AI$1,0)))</f>
        <v>0</v>
      </c>
      <c r="Q4">
        <f>'Total Fuel Prices'!Q111*(1-INDEX(Tax_share,MATCH('Total Fuel Prices'!$A$107,tax_fuel_labels,0),MATCH(Q$1,'Tax_Share of Price'!$B$1:$AI$1,0)))</f>
        <v>0</v>
      </c>
      <c r="R4">
        <f>'Total Fuel Prices'!R111*(1-INDEX(Tax_share,MATCH('Total Fuel Prices'!$A$107,tax_fuel_labels,0),MATCH(R$1,'Tax_Share of Price'!$B$1:$AI$1,0)))</f>
        <v>0</v>
      </c>
      <c r="S4">
        <f>'Total Fuel Prices'!S111*(1-INDEX(Tax_share,MATCH('Total Fuel Prices'!$A$107,tax_fuel_labels,0),MATCH(S$1,'Tax_Share of Price'!$B$1:$AI$1,0)))</f>
        <v>0</v>
      </c>
      <c r="T4">
        <f>'Total Fuel Prices'!T111*(1-INDEX(Tax_share,MATCH('Total Fuel Prices'!$A$107,tax_fuel_labels,0),MATCH(T$1,'Tax_Share of Price'!$B$1:$AI$1,0)))</f>
        <v>0</v>
      </c>
      <c r="U4">
        <f>'Total Fuel Prices'!U111*(1-INDEX(Tax_share,MATCH('Total Fuel Prices'!$A$107,tax_fuel_labels,0),MATCH(U$1,'Tax_Share of Price'!$B$1:$AI$1,0)))</f>
        <v>0</v>
      </c>
      <c r="V4">
        <f>'Total Fuel Prices'!V111*(1-INDEX(Tax_share,MATCH('Total Fuel Prices'!$A$107,tax_fuel_labels,0),MATCH(V$1,'Tax_Share of Price'!$B$1:$AI$1,0)))</f>
        <v>0</v>
      </c>
      <c r="W4">
        <f>'Total Fuel Prices'!W111*(1-INDEX(Tax_share,MATCH('Total Fuel Prices'!$A$107,tax_fuel_labels,0),MATCH(W$1,'Tax_Share of Price'!$B$1:$AI$1,0)))</f>
        <v>0</v>
      </c>
      <c r="X4">
        <f>'Total Fuel Prices'!X111*(1-INDEX(Tax_share,MATCH('Total Fuel Prices'!$A$107,tax_fuel_labels,0),MATCH(X$1,'Tax_Share of Price'!$B$1:$AI$1,0)))</f>
        <v>0</v>
      </c>
      <c r="Y4">
        <f>'Total Fuel Prices'!Y111*(1-INDEX(Tax_share,MATCH('Total Fuel Prices'!$A$107,tax_fuel_labels,0),MATCH(Y$1,'Tax_Share of Price'!$B$1:$AI$1,0)))</f>
        <v>0</v>
      </c>
      <c r="Z4">
        <f>'Total Fuel Prices'!Z111*(1-INDEX(Tax_share,MATCH('Total Fuel Prices'!$A$107,tax_fuel_labels,0),MATCH(Z$1,'Tax_Share of Price'!$B$1:$AI$1,0)))</f>
        <v>0</v>
      </c>
      <c r="AA4">
        <f>'Total Fuel Prices'!AA111*(1-INDEX(Tax_share,MATCH('Total Fuel Prices'!$A$107,tax_fuel_labels,0),MATCH(AA$1,'Tax_Share of Price'!$B$1:$AI$1,0)))</f>
        <v>0</v>
      </c>
      <c r="AB4">
        <f>'Total Fuel Prices'!AB111*(1-INDEX(Tax_share,MATCH('Total Fuel Prices'!$A$107,tax_fuel_labels,0),MATCH(AB$1,'Tax_Share of Price'!$B$1:$AI$1,0)))</f>
        <v>0</v>
      </c>
      <c r="AC4">
        <f>'Total Fuel Prices'!AC111*(1-INDEX(Tax_share,MATCH('Total Fuel Prices'!$A$107,tax_fuel_labels,0),MATCH(AC$1,'Tax_Share of Price'!$B$1:$AI$1,0)))</f>
        <v>0</v>
      </c>
      <c r="AD4">
        <f>'Total Fuel Prices'!AD111*(1-INDEX(Tax_share,MATCH('Total Fuel Prices'!$A$107,tax_fuel_labels,0),MATCH(AD$1,'Tax_Share of Price'!$B$1:$AI$1,0)))</f>
        <v>0</v>
      </c>
      <c r="AE4">
        <f>'Total Fuel Prices'!AE111*(1-INDEX(Tax_share,MATCH('Total Fuel Prices'!$A$107,tax_fuel_labels,0),MATCH(AE$1,'Tax_Share of Price'!$B$1:$AI$1,0)))</f>
        <v>0</v>
      </c>
      <c r="AF4">
        <f t="shared" si="1"/>
        <v>0</v>
      </c>
      <c r="AG4">
        <f t="shared" si="0"/>
        <v>0</v>
      </c>
      <c r="AH4">
        <f t="shared" si="0"/>
        <v>0</v>
      </c>
      <c r="AI4">
        <f t="shared" si="0"/>
        <v>0</v>
      </c>
      <c r="AJ4">
        <f t="shared" si="0"/>
        <v>0</v>
      </c>
      <c r="AK4">
        <f t="shared" si="0"/>
        <v>0</v>
      </c>
      <c r="AL4">
        <f t="shared" si="0"/>
        <v>0</v>
      </c>
      <c r="AM4">
        <f t="shared" si="0"/>
        <v>0</v>
      </c>
      <c r="AN4">
        <f t="shared" si="0"/>
        <v>0</v>
      </c>
      <c r="AO4">
        <f t="shared" si="0"/>
        <v>0</v>
      </c>
      <c r="AP4">
        <f t="shared" si="0"/>
        <v>0</v>
      </c>
      <c r="AQ4">
        <f t="shared" si="0"/>
        <v>0</v>
      </c>
      <c r="AR4">
        <f t="shared" si="0"/>
        <v>0</v>
      </c>
      <c r="AS4">
        <f t="shared" si="0"/>
        <v>0</v>
      </c>
      <c r="AT4">
        <f t="shared" si="0"/>
        <v>0</v>
      </c>
      <c r="AU4">
        <f t="shared" si="0"/>
        <v>0</v>
      </c>
      <c r="AV4">
        <f t="shared" si="0"/>
        <v>0</v>
      </c>
      <c r="AW4">
        <f t="shared" si="0"/>
        <v>0</v>
      </c>
      <c r="AX4">
        <f t="shared" si="0"/>
        <v>0</v>
      </c>
      <c r="AY4">
        <f t="shared" si="0"/>
        <v>0</v>
      </c>
      <c r="AZ4">
        <f t="shared" si="0"/>
        <v>0</v>
      </c>
      <c r="BA4">
        <f t="shared" si="0"/>
        <v>0</v>
      </c>
      <c r="BB4">
        <f t="shared" si="0"/>
        <v>0</v>
      </c>
      <c r="BC4">
        <f t="shared" si="0"/>
        <v>0</v>
      </c>
      <c r="BD4">
        <f t="shared" si="0"/>
        <v>0</v>
      </c>
      <c r="BE4">
        <f t="shared" si="0"/>
        <v>0</v>
      </c>
      <c r="BF4">
        <f t="shared" si="0"/>
        <v>0</v>
      </c>
      <c r="BG4">
        <f t="shared" si="0"/>
        <v>0</v>
      </c>
      <c r="BH4">
        <f t="shared" si="0"/>
        <v>0</v>
      </c>
      <c r="BI4">
        <f t="shared" si="0"/>
        <v>0</v>
      </c>
      <c r="BJ4">
        <f t="shared" si="0"/>
        <v>0</v>
      </c>
      <c r="BK4">
        <f t="shared" si="0"/>
        <v>0</v>
      </c>
      <c r="BL4">
        <f t="shared" si="0"/>
        <v>0</v>
      </c>
      <c r="BM4">
        <f t="shared" si="0"/>
        <v>0</v>
      </c>
      <c r="BN4">
        <f t="shared" si="0"/>
        <v>0</v>
      </c>
      <c r="BO4">
        <f t="shared" si="0"/>
        <v>0</v>
      </c>
      <c r="BP4">
        <f t="shared" si="0"/>
        <v>0</v>
      </c>
      <c r="BQ4">
        <f t="shared" si="0"/>
        <v>0</v>
      </c>
      <c r="BR4">
        <f t="shared" si="0"/>
        <v>0</v>
      </c>
      <c r="BS4">
        <f t="shared" si="0"/>
        <v>0</v>
      </c>
      <c r="BT4">
        <f t="shared" si="0"/>
        <v>0</v>
      </c>
      <c r="BU4">
        <f t="shared" si="0"/>
        <v>0</v>
      </c>
      <c r="BV4">
        <f t="shared" si="0"/>
        <v>0</v>
      </c>
      <c r="BW4">
        <f t="shared" si="0"/>
        <v>0</v>
      </c>
      <c r="BX4">
        <f t="shared" si="0"/>
        <v>0</v>
      </c>
      <c r="BY4">
        <f t="shared" si="0"/>
        <v>0</v>
      </c>
      <c r="BZ4">
        <f t="shared" si="0"/>
        <v>0</v>
      </c>
      <c r="CA4">
        <f t="shared" si="0"/>
        <v>0</v>
      </c>
      <c r="CB4">
        <f t="shared" si="0"/>
        <v>0</v>
      </c>
      <c r="CC4">
        <f t="shared" si="0"/>
        <v>0</v>
      </c>
    </row>
    <row r="5" spans="1:81">
      <c r="A5" s="1" t="s">
        <v>1424</v>
      </c>
      <c r="B5">
        <f>'Total Fuel Prices'!B112*(1-INDEX(Tax_share,MATCH('Total Fuel Prices'!$A$107,tax_fuel_labels,0),MATCH(B$1,'Tax_Share of Price'!$B$1:$AI$1,0)))</f>
        <v>0</v>
      </c>
      <c r="C5">
        <f>'Total Fuel Prices'!C112*(1-INDEX(Tax_share,MATCH('Total Fuel Prices'!$A$107,tax_fuel_labels,0),MATCH(C$1,'Tax_Share of Price'!$B$1:$AI$1,0)))</f>
        <v>0</v>
      </c>
      <c r="D5">
        <f>'Total Fuel Prices'!D112*(1-INDEX(Tax_share,MATCH('Total Fuel Prices'!$A$107,tax_fuel_labels,0),MATCH(D$1,'Tax_Share of Price'!$B$1:$AI$1,0)))</f>
        <v>0</v>
      </c>
      <c r="E5">
        <f>'Total Fuel Prices'!E112*(1-INDEX(Tax_share,MATCH('Total Fuel Prices'!$A$107,tax_fuel_labels,0),MATCH(E$1,'Tax_Share of Price'!$B$1:$AI$1,0)))</f>
        <v>0</v>
      </c>
      <c r="F5">
        <f>'Total Fuel Prices'!F112*(1-INDEX(Tax_share,MATCH('Total Fuel Prices'!$A$107,tax_fuel_labels,0),MATCH(F$1,'Tax_Share of Price'!$B$1:$AI$1,0)))</f>
        <v>0</v>
      </c>
      <c r="G5">
        <f>'Total Fuel Prices'!G112*(1-INDEX(Tax_share,MATCH('Total Fuel Prices'!$A$107,tax_fuel_labels,0),MATCH(G$1,'Tax_Share of Price'!$B$1:$AI$1,0)))</f>
        <v>0</v>
      </c>
      <c r="H5">
        <f>'Total Fuel Prices'!H112*(1-INDEX(Tax_share,MATCH('Total Fuel Prices'!$A$107,tax_fuel_labels,0),MATCH(H$1,'Tax_Share of Price'!$B$1:$AI$1,0)))</f>
        <v>0</v>
      </c>
      <c r="I5">
        <f>'Total Fuel Prices'!I112*(1-INDEX(Tax_share,MATCH('Total Fuel Prices'!$A$107,tax_fuel_labels,0),MATCH(I$1,'Tax_Share of Price'!$B$1:$AI$1,0)))</f>
        <v>0</v>
      </c>
      <c r="J5">
        <f>'Total Fuel Prices'!J112*(1-INDEX(Tax_share,MATCH('Total Fuel Prices'!$A$107,tax_fuel_labels,0),MATCH(J$1,'Tax_Share of Price'!$B$1:$AI$1,0)))</f>
        <v>0</v>
      </c>
      <c r="K5">
        <f>'Total Fuel Prices'!K112*(1-INDEX(Tax_share,MATCH('Total Fuel Prices'!$A$107,tax_fuel_labels,0),MATCH(K$1,'Tax_Share of Price'!$B$1:$AI$1,0)))</f>
        <v>0</v>
      </c>
      <c r="L5">
        <f>'Total Fuel Prices'!L112*(1-INDEX(Tax_share,MATCH('Total Fuel Prices'!$A$107,tax_fuel_labels,0),MATCH(L$1,'Tax_Share of Price'!$B$1:$AI$1,0)))</f>
        <v>0</v>
      </c>
      <c r="M5">
        <f>'Total Fuel Prices'!M112*(1-INDEX(Tax_share,MATCH('Total Fuel Prices'!$A$107,tax_fuel_labels,0),MATCH(M$1,'Tax_Share of Price'!$B$1:$AI$1,0)))</f>
        <v>0</v>
      </c>
      <c r="N5">
        <f>'Total Fuel Prices'!N112*(1-INDEX(Tax_share,MATCH('Total Fuel Prices'!$A$107,tax_fuel_labels,0),MATCH(N$1,'Tax_Share of Price'!$B$1:$AI$1,0)))</f>
        <v>0</v>
      </c>
      <c r="O5">
        <f>'Total Fuel Prices'!O112*(1-INDEX(Tax_share,MATCH('Total Fuel Prices'!$A$107,tax_fuel_labels,0),MATCH(O$1,'Tax_Share of Price'!$B$1:$AI$1,0)))</f>
        <v>0</v>
      </c>
      <c r="P5">
        <f>'Total Fuel Prices'!P112*(1-INDEX(Tax_share,MATCH('Total Fuel Prices'!$A$107,tax_fuel_labels,0),MATCH(P$1,'Tax_Share of Price'!$B$1:$AI$1,0)))</f>
        <v>0</v>
      </c>
      <c r="Q5">
        <f>'Total Fuel Prices'!Q112*(1-INDEX(Tax_share,MATCH('Total Fuel Prices'!$A$107,tax_fuel_labels,0),MATCH(Q$1,'Tax_Share of Price'!$B$1:$AI$1,0)))</f>
        <v>0</v>
      </c>
      <c r="R5">
        <f>'Total Fuel Prices'!R112*(1-INDEX(Tax_share,MATCH('Total Fuel Prices'!$A$107,tax_fuel_labels,0),MATCH(R$1,'Tax_Share of Price'!$B$1:$AI$1,0)))</f>
        <v>0</v>
      </c>
      <c r="S5">
        <f>'Total Fuel Prices'!S112*(1-INDEX(Tax_share,MATCH('Total Fuel Prices'!$A$107,tax_fuel_labels,0),MATCH(S$1,'Tax_Share of Price'!$B$1:$AI$1,0)))</f>
        <v>0</v>
      </c>
      <c r="T5">
        <f>'Total Fuel Prices'!T112*(1-INDEX(Tax_share,MATCH('Total Fuel Prices'!$A$107,tax_fuel_labels,0),MATCH(T$1,'Tax_Share of Price'!$B$1:$AI$1,0)))</f>
        <v>0</v>
      </c>
      <c r="U5">
        <f>'Total Fuel Prices'!U112*(1-INDEX(Tax_share,MATCH('Total Fuel Prices'!$A$107,tax_fuel_labels,0),MATCH(U$1,'Tax_Share of Price'!$B$1:$AI$1,0)))</f>
        <v>0</v>
      </c>
      <c r="V5">
        <f>'Total Fuel Prices'!V112*(1-INDEX(Tax_share,MATCH('Total Fuel Prices'!$A$107,tax_fuel_labels,0),MATCH(V$1,'Tax_Share of Price'!$B$1:$AI$1,0)))</f>
        <v>0</v>
      </c>
      <c r="W5">
        <f>'Total Fuel Prices'!W112*(1-INDEX(Tax_share,MATCH('Total Fuel Prices'!$A$107,tax_fuel_labels,0),MATCH(W$1,'Tax_Share of Price'!$B$1:$AI$1,0)))</f>
        <v>0</v>
      </c>
      <c r="X5">
        <f>'Total Fuel Prices'!X112*(1-INDEX(Tax_share,MATCH('Total Fuel Prices'!$A$107,tax_fuel_labels,0),MATCH(X$1,'Tax_Share of Price'!$B$1:$AI$1,0)))</f>
        <v>0</v>
      </c>
      <c r="Y5">
        <f>'Total Fuel Prices'!Y112*(1-INDEX(Tax_share,MATCH('Total Fuel Prices'!$A$107,tax_fuel_labels,0),MATCH(Y$1,'Tax_Share of Price'!$B$1:$AI$1,0)))</f>
        <v>0</v>
      </c>
      <c r="Z5">
        <f>'Total Fuel Prices'!Z112*(1-INDEX(Tax_share,MATCH('Total Fuel Prices'!$A$107,tax_fuel_labels,0),MATCH(Z$1,'Tax_Share of Price'!$B$1:$AI$1,0)))</f>
        <v>0</v>
      </c>
      <c r="AA5">
        <f>'Total Fuel Prices'!AA112*(1-INDEX(Tax_share,MATCH('Total Fuel Prices'!$A$107,tax_fuel_labels,0),MATCH(AA$1,'Tax_Share of Price'!$B$1:$AI$1,0)))</f>
        <v>0</v>
      </c>
      <c r="AB5">
        <f>'Total Fuel Prices'!AB112*(1-INDEX(Tax_share,MATCH('Total Fuel Prices'!$A$107,tax_fuel_labels,0),MATCH(AB$1,'Tax_Share of Price'!$B$1:$AI$1,0)))</f>
        <v>0</v>
      </c>
      <c r="AC5">
        <f>'Total Fuel Prices'!AC112*(1-INDEX(Tax_share,MATCH('Total Fuel Prices'!$A$107,tax_fuel_labels,0),MATCH(AC$1,'Tax_Share of Price'!$B$1:$AI$1,0)))</f>
        <v>0</v>
      </c>
      <c r="AD5">
        <f>'Total Fuel Prices'!AD112*(1-INDEX(Tax_share,MATCH('Total Fuel Prices'!$A$107,tax_fuel_labels,0),MATCH(AD$1,'Tax_Share of Price'!$B$1:$AI$1,0)))</f>
        <v>0</v>
      </c>
      <c r="AE5">
        <f>'Total Fuel Prices'!AE112*(1-INDEX(Tax_share,MATCH('Total Fuel Prices'!$A$107,tax_fuel_labels,0),MATCH(AE$1,'Tax_Share of Price'!$B$1:$AI$1,0)))</f>
        <v>0</v>
      </c>
      <c r="AF5">
        <f t="shared" si="1"/>
        <v>0</v>
      </c>
      <c r="AG5">
        <f t="shared" si="0"/>
        <v>0</v>
      </c>
      <c r="AH5">
        <f t="shared" si="0"/>
        <v>0</v>
      </c>
      <c r="AI5">
        <f t="shared" si="0"/>
        <v>0</v>
      </c>
      <c r="AJ5">
        <f t="shared" si="0"/>
        <v>0</v>
      </c>
      <c r="AK5">
        <f t="shared" si="0"/>
        <v>0</v>
      </c>
      <c r="AL5">
        <f t="shared" si="0"/>
        <v>0</v>
      </c>
      <c r="AM5">
        <f t="shared" si="0"/>
        <v>0</v>
      </c>
      <c r="AN5">
        <f t="shared" si="0"/>
        <v>0</v>
      </c>
      <c r="AO5">
        <f t="shared" si="0"/>
        <v>0</v>
      </c>
      <c r="AP5">
        <f t="shared" si="0"/>
        <v>0</v>
      </c>
      <c r="AQ5">
        <f t="shared" si="0"/>
        <v>0</v>
      </c>
      <c r="AR5">
        <f t="shared" si="0"/>
        <v>0</v>
      </c>
      <c r="AS5">
        <f t="shared" si="0"/>
        <v>0</v>
      </c>
      <c r="AT5">
        <f t="shared" si="0"/>
        <v>0</v>
      </c>
      <c r="AU5">
        <f t="shared" si="0"/>
        <v>0</v>
      </c>
      <c r="AV5">
        <f t="shared" si="0"/>
        <v>0</v>
      </c>
      <c r="AW5">
        <f t="shared" si="0"/>
        <v>0</v>
      </c>
      <c r="AX5">
        <f t="shared" si="0"/>
        <v>0</v>
      </c>
      <c r="AY5">
        <f t="shared" si="0"/>
        <v>0</v>
      </c>
      <c r="AZ5">
        <f t="shared" si="0"/>
        <v>0</v>
      </c>
      <c r="BA5">
        <f t="shared" si="0"/>
        <v>0</v>
      </c>
      <c r="BB5">
        <f t="shared" si="0"/>
        <v>0</v>
      </c>
      <c r="BC5">
        <f t="shared" si="0"/>
        <v>0</v>
      </c>
      <c r="BD5">
        <f t="shared" si="0"/>
        <v>0</v>
      </c>
      <c r="BE5">
        <f t="shared" si="0"/>
        <v>0</v>
      </c>
      <c r="BF5">
        <f t="shared" si="0"/>
        <v>0</v>
      </c>
      <c r="BG5">
        <f t="shared" si="0"/>
        <v>0</v>
      </c>
      <c r="BH5">
        <f t="shared" si="0"/>
        <v>0</v>
      </c>
      <c r="BI5">
        <f t="shared" si="0"/>
        <v>0</v>
      </c>
      <c r="BJ5">
        <f t="shared" si="0"/>
        <v>0</v>
      </c>
      <c r="BK5">
        <f t="shared" si="0"/>
        <v>0</v>
      </c>
      <c r="BL5">
        <f t="shared" si="0"/>
        <v>0</v>
      </c>
      <c r="BM5">
        <f t="shared" si="0"/>
        <v>0</v>
      </c>
      <c r="BN5">
        <f t="shared" si="0"/>
        <v>0</v>
      </c>
      <c r="BO5">
        <f t="shared" si="0"/>
        <v>0</v>
      </c>
      <c r="BP5">
        <f t="shared" si="0"/>
        <v>0</v>
      </c>
      <c r="BQ5">
        <f t="shared" si="0"/>
        <v>0</v>
      </c>
      <c r="BR5">
        <f t="shared" si="0"/>
        <v>0</v>
      </c>
      <c r="BS5">
        <f t="shared" si="0"/>
        <v>0</v>
      </c>
      <c r="BT5">
        <f t="shared" si="0"/>
        <v>0</v>
      </c>
      <c r="BU5">
        <f t="shared" si="0"/>
        <v>0</v>
      </c>
      <c r="BV5">
        <f t="shared" si="0"/>
        <v>0</v>
      </c>
      <c r="BW5">
        <f t="shared" si="0"/>
        <v>0</v>
      </c>
      <c r="BX5">
        <f t="shared" si="0"/>
        <v>0</v>
      </c>
      <c r="BY5">
        <f t="shared" si="0"/>
        <v>0</v>
      </c>
      <c r="BZ5">
        <f t="shared" si="0"/>
        <v>0</v>
      </c>
      <c r="CA5">
        <f t="shared" si="0"/>
        <v>0</v>
      </c>
      <c r="CB5">
        <f t="shared" si="0"/>
        <v>0</v>
      </c>
      <c r="CC5">
        <f t="shared" si="0"/>
        <v>0</v>
      </c>
    </row>
    <row r="6" spans="1:81">
      <c r="A6" s="1" t="s">
        <v>1425</v>
      </c>
      <c r="B6">
        <f>'Total Fuel Prices'!B113*(1-INDEX(Tax_share,MATCH('Total Fuel Prices'!$A$107,tax_fuel_labels,0),MATCH(B$1,'Tax_Share of Price'!$B$1:$AI$1,0)))</f>
        <v>0</v>
      </c>
      <c r="C6">
        <f>'Total Fuel Prices'!C113*(1-INDEX(Tax_share,MATCH('Total Fuel Prices'!$A$107,tax_fuel_labels,0),MATCH(C$1,'Tax_Share of Price'!$B$1:$AI$1,0)))</f>
        <v>0</v>
      </c>
      <c r="D6">
        <f>'Total Fuel Prices'!D113*(1-INDEX(Tax_share,MATCH('Total Fuel Prices'!$A$107,tax_fuel_labels,0),MATCH(D$1,'Tax_Share of Price'!$B$1:$AI$1,0)))</f>
        <v>0</v>
      </c>
      <c r="E6">
        <f>'Total Fuel Prices'!E113*(1-INDEX(Tax_share,MATCH('Total Fuel Prices'!$A$107,tax_fuel_labels,0),MATCH(E$1,'Tax_Share of Price'!$B$1:$AI$1,0)))</f>
        <v>0</v>
      </c>
      <c r="F6">
        <f>'Total Fuel Prices'!F113*(1-INDEX(Tax_share,MATCH('Total Fuel Prices'!$A$107,tax_fuel_labels,0),MATCH(F$1,'Tax_Share of Price'!$B$1:$AI$1,0)))</f>
        <v>0</v>
      </c>
      <c r="G6">
        <f>'Total Fuel Prices'!G113*(1-INDEX(Tax_share,MATCH('Total Fuel Prices'!$A$107,tax_fuel_labels,0),MATCH(G$1,'Tax_Share of Price'!$B$1:$AI$1,0)))</f>
        <v>0</v>
      </c>
      <c r="H6">
        <f>'Total Fuel Prices'!H113*(1-INDEX(Tax_share,MATCH('Total Fuel Prices'!$A$107,tax_fuel_labels,0),MATCH(H$1,'Tax_Share of Price'!$B$1:$AI$1,0)))</f>
        <v>0</v>
      </c>
      <c r="I6">
        <f>'Total Fuel Prices'!I113*(1-INDEX(Tax_share,MATCH('Total Fuel Prices'!$A$107,tax_fuel_labels,0),MATCH(I$1,'Tax_Share of Price'!$B$1:$AI$1,0)))</f>
        <v>0</v>
      </c>
      <c r="J6">
        <f>'Total Fuel Prices'!J113*(1-INDEX(Tax_share,MATCH('Total Fuel Prices'!$A$107,tax_fuel_labels,0),MATCH(J$1,'Tax_Share of Price'!$B$1:$AI$1,0)))</f>
        <v>0</v>
      </c>
      <c r="K6">
        <f>'Total Fuel Prices'!K113*(1-INDEX(Tax_share,MATCH('Total Fuel Prices'!$A$107,tax_fuel_labels,0),MATCH(K$1,'Tax_Share of Price'!$B$1:$AI$1,0)))</f>
        <v>0</v>
      </c>
      <c r="L6">
        <f>'Total Fuel Prices'!L113*(1-INDEX(Tax_share,MATCH('Total Fuel Prices'!$A$107,tax_fuel_labels,0),MATCH(L$1,'Tax_Share of Price'!$B$1:$AI$1,0)))</f>
        <v>0</v>
      </c>
      <c r="M6">
        <f>'Total Fuel Prices'!M113*(1-INDEX(Tax_share,MATCH('Total Fuel Prices'!$A$107,tax_fuel_labels,0),MATCH(M$1,'Tax_Share of Price'!$B$1:$AI$1,0)))</f>
        <v>0</v>
      </c>
      <c r="N6">
        <f>'Total Fuel Prices'!N113*(1-INDEX(Tax_share,MATCH('Total Fuel Prices'!$A$107,tax_fuel_labels,0),MATCH(N$1,'Tax_Share of Price'!$B$1:$AI$1,0)))</f>
        <v>0</v>
      </c>
      <c r="O6">
        <f>'Total Fuel Prices'!O113*(1-INDEX(Tax_share,MATCH('Total Fuel Prices'!$A$107,tax_fuel_labels,0),MATCH(O$1,'Tax_Share of Price'!$B$1:$AI$1,0)))</f>
        <v>0</v>
      </c>
      <c r="P6">
        <f>'Total Fuel Prices'!P113*(1-INDEX(Tax_share,MATCH('Total Fuel Prices'!$A$107,tax_fuel_labels,0),MATCH(P$1,'Tax_Share of Price'!$B$1:$AI$1,0)))</f>
        <v>0</v>
      </c>
      <c r="Q6">
        <f>'Total Fuel Prices'!Q113*(1-INDEX(Tax_share,MATCH('Total Fuel Prices'!$A$107,tax_fuel_labels,0),MATCH(Q$1,'Tax_Share of Price'!$B$1:$AI$1,0)))</f>
        <v>0</v>
      </c>
      <c r="R6">
        <f>'Total Fuel Prices'!R113*(1-INDEX(Tax_share,MATCH('Total Fuel Prices'!$A$107,tax_fuel_labels,0),MATCH(R$1,'Tax_Share of Price'!$B$1:$AI$1,0)))</f>
        <v>0</v>
      </c>
      <c r="S6">
        <f>'Total Fuel Prices'!S113*(1-INDEX(Tax_share,MATCH('Total Fuel Prices'!$A$107,tax_fuel_labels,0),MATCH(S$1,'Tax_Share of Price'!$B$1:$AI$1,0)))</f>
        <v>0</v>
      </c>
      <c r="T6">
        <f>'Total Fuel Prices'!T113*(1-INDEX(Tax_share,MATCH('Total Fuel Prices'!$A$107,tax_fuel_labels,0),MATCH(T$1,'Tax_Share of Price'!$B$1:$AI$1,0)))</f>
        <v>0</v>
      </c>
      <c r="U6">
        <f>'Total Fuel Prices'!U113*(1-INDEX(Tax_share,MATCH('Total Fuel Prices'!$A$107,tax_fuel_labels,0),MATCH(U$1,'Tax_Share of Price'!$B$1:$AI$1,0)))</f>
        <v>0</v>
      </c>
      <c r="V6">
        <f>'Total Fuel Prices'!V113*(1-INDEX(Tax_share,MATCH('Total Fuel Prices'!$A$107,tax_fuel_labels,0),MATCH(V$1,'Tax_Share of Price'!$B$1:$AI$1,0)))</f>
        <v>0</v>
      </c>
      <c r="W6">
        <f>'Total Fuel Prices'!W113*(1-INDEX(Tax_share,MATCH('Total Fuel Prices'!$A$107,tax_fuel_labels,0),MATCH(W$1,'Tax_Share of Price'!$B$1:$AI$1,0)))</f>
        <v>0</v>
      </c>
      <c r="X6">
        <f>'Total Fuel Prices'!X113*(1-INDEX(Tax_share,MATCH('Total Fuel Prices'!$A$107,tax_fuel_labels,0),MATCH(X$1,'Tax_Share of Price'!$B$1:$AI$1,0)))</f>
        <v>0</v>
      </c>
      <c r="Y6">
        <f>'Total Fuel Prices'!Y113*(1-INDEX(Tax_share,MATCH('Total Fuel Prices'!$A$107,tax_fuel_labels,0),MATCH(Y$1,'Tax_Share of Price'!$B$1:$AI$1,0)))</f>
        <v>0</v>
      </c>
      <c r="Z6">
        <f>'Total Fuel Prices'!Z113*(1-INDEX(Tax_share,MATCH('Total Fuel Prices'!$A$107,tax_fuel_labels,0),MATCH(Z$1,'Tax_Share of Price'!$B$1:$AI$1,0)))</f>
        <v>0</v>
      </c>
      <c r="AA6">
        <f>'Total Fuel Prices'!AA113*(1-INDEX(Tax_share,MATCH('Total Fuel Prices'!$A$107,tax_fuel_labels,0),MATCH(AA$1,'Tax_Share of Price'!$B$1:$AI$1,0)))</f>
        <v>0</v>
      </c>
      <c r="AB6">
        <f>'Total Fuel Prices'!AB113*(1-INDEX(Tax_share,MATCH('Total Fuel Prices'!$A$107,tax_fuel_labels,0),MATCH(AB$1,'Tax_Share of Price'!$B$1:$AI$1,0)))</f>
        <v>0</v>
      </c>
      <c r="AC6">
        <f>'Total Fuel Prices'!AC113*(1-INDEX(Tax_share,MATCH('Total Fuel Prices'!$A$107,tax_fuel_labels,0),MATCH(AC$1,'Tax_Share of Price'!$B$1:$AI$1,0)))</f>
        <v>0</v>
      </c>
      <c r="AD6">
        <f>'Total Fuel Prices'!AD113*(1-INDEX(Tax_share,MATCH('Total Fuel Prices'!$A$107,tax_fuel_labels,0),MATCH(AD$1,'Tax_Share of Price'!$B$1:$AI$1,0)))</f>
        <v>0</v>
      </c>
      <c r="AE6">
        <f>'Total Fuel Prices'!AE113*(1-INDEX(Tax_share,MATCH('Total Fuel Prices'!$A$107,tax_fuel_labels,0),MATCH(AE$1,'Tax_Share of Price'!$B$1:$AI$1,0)))</f>
        <v>0</v>
      </c>
      <c r="AF6">
        <f t="shared" si="1"/>
        <v>0</v>
      </c>
      <c r="AG6">
        <f t="shared" si="0"/>
        <v>0</v>
      </c>
      <c r="AH6">
        <f t="shared" si="0"/>
        <v>0</v>
      </c>
      <c r="AI6">
        <f t="shared" si="0"/>
        <v>0</v>
      </c>
      <c r="AJ6">
        <f t="shared" si="0"/>
        <v>0</v>
      </c>
      <c r="AK6">
        <f t="shared" si="0"/>
        <v>0</v>
      </c>
      <c r="AL6">
        <f t="shared" si="0"/>
        <v>0</v>
      </c>
      <c r="AM6">
        <f t="shared" si="0"/>
        <v>0</v>
      </c>
      <c r="AN6">
        <f t="shared" si="0"/>
        <v>0</v>
      </c>
      <c r="AO6">
        <f t="shared" si="0"/>
        <v>0</v>
      </c>
      <c r="AP6">
        <f t="shared" si="0"/>
        <v>0</v>
      </c>
      <c r="AQ6">
        <f t="shared" si="0"/>
        <v>0</v>
      </c>
      <c r="AR6">
        <f t="shared" si="0"/>
        <v>0</v>
      </c>
      <c r="AS6">
        <f t="shared" si="0"/>
        <v>0</v>
      </c>
      <c r="AT6">
        <f t="shared" si="0"/>
        <v>0</v>
      </c>
      <c r="AU6">
        <f t="shared" si="0"/>
        <v>0</v>
      </c>
      <c r="AV6">
        <f t="shared" si="0"/>
        <v>0</v>
      </c>
      <c r="AW6">
        <f t="shared" si="0"/>
        <v>0</v>
      </c>
      <c r="AX6">
        <f t="shared" si="0"/>
        <v>0</v>
      </c>
      <c r="AY6">
        <f t="shared" si="0"/>
        <v>0</v>
      </c>
      <c r="AZ6">
        <f t="shared" si="0"/>
        <v>0</v>
      </c>
      <c r="BA6">
        <f t="shared" si="0"/>
        <v>0</v>
      </c>
      <c r="BB6">
        <f t="shared" si="0"/>
        <v>0</v>
      </c>
      <c r="BC6">
        <f t="shared" si="0"/>
        <v>0</v>
      </c>
      <c r="BD6">
        <f t="shared" si="0"/>
        <v>0</v>
      </c>
      <c r="BE6">
        <f t="shared" si="0"/>
        <v>0</v>
      </c>
      <c r="BF6">
        <f t="shared" si="0"/>
        <v>0</v>
      </c>
      <c r="BG6">
        <f t="shared" si="0"/>
        <v>0</v>
      </c>
      <c r="BH6">
        <f t="shared" si="0"/>
        <v>0</v>
      </c>
      <c r="BI6">
        <f t="shared" si="0"/>
        <v>0</v>
      </c>
      <c r="BJ6">
        <f t="shared" si="0"/>
        <v>0</v>
      </c>
      <c r="BK6">
        <f t="shared" si="0"/>
        <v>0</v>
      </c>
      <c r="BL6">
        <f t="shared" si="0"/>
        <v>0</v>
      </c>
      <c r="BM6">
        <f t="shared" si="0"/>
        <v>0</v>
      </c>
      <c r="BN6">
        <f t="shared" si="0"/>
        <v>0</v>
      </c>
      <c r="BO6">
        <f t="shared" si="0"/>
        <v>0</v>
      </c>
      <c r="BP6">
        <f t="shared" si="0"/>
        <v>0</v>
      </c>
      <c r="BQ6">
        <f t="shared" si="0"/>
        <v>0</v>
      </c>
      <c r="BR6">
        <f t="shared" si="0"/>
        <v>0</v>
      </c>
      <c r="BS6">
        <f t="shared" si="0"/>
        <v>0</v>
      </c>
      <c r="BT6">
        <f t="shared" si="0"/>
        <v>0</v>
      </c>
      <c r="BU6">
        <f t="shared" si="0"/>
        <v>0</v>
      </c>
      <c r="BV6">
        <f t="shared" si="0"/>
        <v>0</v>
      </c>
      <c r="BW6">
        <f t="shared" si="0"/>
        <v>0</v>
      </c>
      <c r="BX6">
        <f t="shared" si="0"/>
        <v>0</v>
      </c>
      <c r="BY6">
        <f t="shared" si="0"/>
        <v>0</v>
      </c>
      <c r="BZ6">
        <f t="shared" si="0"/>
        <v>0</v>
      </c>
      <c r="CA6">
        <f t="shared" si="0"/>
        <v>0</v>
      </c>
      <c r="CB6">
        <f t="shared" si="0"/>
        <v>0</v>
      </c>
      <c r="CC6">
        <f t="shared" si="0"/>
        <v>0</v>
      </c>
    </row>
    <row r="7" spans="1:81">
      <c r="A7" s="1" t="s">
        <v>1426</v>
      </c>
      <c r="B7">
        <f>'Total Fuel Prices'!B114*(1-INDEX(Tax_share,MATCH('Total Fuel Prices'!$A$107,tax_fuel_labels,0),MATCH(B$1,'Tax_Share of Price'!$B$1:$AI$1,0)))</f>
        <v>0</v>
      </c>
      <c r="C7">
        <f>'Total Fuel Prices'!C114*(1-INDEX(Tax_share,MATCH('Total Fuel Prices'!$A$107,tax_fuel_labels,0),MATCH(C$1,'Tax_Share of Price'!$B$1:$AI$1,0)))</f>
        <v>0</v>
      </c>
      <c r="D7">
        <f>'Total Fuel Prices'!D114*(1-INDEX(Tax_share,MATCH('Total Fuel Prices'!$A$107,tax_fuel_labels,0),MATCH(D$1,'Tax_Share of Price'!$B$1:$AI$1,0)))</f>
        <v>0</v>
      </c>
      <c r="E7">
        <f>'Total Fuel Prices'!E114*(1-INDEX(Tax_share,MATCH('Total Fuel Prices'!$A$107,tax_fuel_labels,0),MATCH(E$1,'Tax_Share of Price'!$B$1:$AI$1,0)))</f>
        <v>0</v>
      </c>
      <c r="F7">
        <f>'Total Fuel Prices'!F114*(1-INDEX(Tax_share,MATCH('Total Fuel Prices'!$A$107,tax_fuel_labels,0),MATCH(F$1,'Tax_Share of Price'!$B$1:$AI$1,0)))</f>
        <v>0</v>
      </c>
      <c r="G7">
        <f>'Total Fuel Prices'!G114*(1-INDEX(Tax_share,MATCH('Total Fuel Prices'!$A$107,tax_fuel_labels,0),MATCH(G$1,'Tax_Share of Price'!$B$1:$AI$1,0)))</f>
        <v>0</v>
      </c>
      <c r="H7">
        <f>'Total Fuel Prices'!H114*(1-INDEX(Tax_share,MATCH('Total Fuel Prices'!$A$107,tax_fuel_labels,0),MATCH(H$1,'Tax_Share of Price'!$B$1:$AI$1,0)))</f>
        <v>0</v>
      </c>
      <c r="I7">
        <f>'Total Fuel Prices'!I114*(1-INDEX(Tax_share,MATCH('Total Fuel Prices'!$A$107,tax_fuel_labels,0),MATCH(I$1,'Tax_Share of Price'!$B$1:$AI$1,0)))</f>
        <v>0</v>
      </c>
      <c r="J7">
        <f>'Total Fuel Prices'!J114*(1-INDEX(Tax_share,MATCH('Total Fuel Prices'!$A$107,tax_fuel_labels,0),MATCH(J$1,'Tax_Share of Price'!$B$1:$AI$1,0)))</f>
        <v>0</v>
      </c>
      <c r="K7">
        <f>'Total Fuel Prices'!K114*(1-INDEX(Tax_share,MATCH('Total Fuel Prices'!$A$107,tax_fuel_labels,0),MATCH(K$1,'Tax_Share of Price'!$B$1:$AI$1,0)))</f>
        <v>0</v>
      </c>
      <c r="L7">
        <f>'Total Fuel Prices'!L114*(1-INDEX(Tax_share,MATCH('Total Fuel Prices'!$A$107,tax_fuel_labels,0),MATCH(L$1,'Tax_Share of Price'!$B$1:$AI$1,0)))</f>
        <v>0</v>
      </c>
      <c r="M7">
        <f>'Total Fuel Prices'!M114*(1-INDEX(Tax_share,MATCH('Total Fuel Prices'!$A$107,tax_fuel_labels,0),MATCH(M$1,'Tax_Share of Price'!$B$1:$AI$1,0)))</f>
        <v>0</v>
      </c>
      <c r="N7">
        <f>'Total Fuel Prices'!N114*(1-INDEX(Tax_share,MATCH('Total Fuel Prices'!$A$107,tax_fuel_labels,0),MATCH(N$1,'Tax_Share of Price'!$B$1:$AI$1,0)))</f>
        <v>0</v>
      </c>
      <c r="O7">
        <f>'Total Fuel Prices'!O114*(1-INDEX(Tax_share,MATCH('Total Fuel Prices'!$A$107,tax_fuel_labels,0),MATCH(O$1,'Tax_Share of Price'!$B$1:$AI$1,0)))</f>
        <v>0</v>
      </c>
      <c r="P7">
        <f>'Total Fuel Prices'!P114*(1-INDEX(Tax_share,MATCH('Total Fuel Prices'!$A$107,tax_fuel_labels,0),MATCH(P$1,'Tax_Share of Price'!$B$1:$AI$1,0)))</f>
        <v>0</v>
      </c>
      <c r="Q7">
        <f>'Total Fuel Prices'!Q114*(1-INDEX(Tax_share,MATCH('Total Fuel Prices'!$A$107,tax_fuel_labels,0),MATCH(Q$1,'Tax_Share of Price'!$B$1:$AI$1,0)))</f>
        <v>0</v>
      </c>
      <c r="R7">
        <f>'Total Fuel Prices'!R114*(1-INDEX(Tax_share,MATCH('Total Fuel Prices'!$A$107,tax_fuel_labels,0),MATCH(R$1,'Tax_Share of Price'!$B$1:$AI$1,0)))</f>
        <v>0</v>
      </c>
      <c r="S7">
        <f>'Total Fuel Prices'!S114*(1-INDEX(Tax_share,MATCH('Total Fuel Prices'!$A$107,tax_fuel_labels,0),MATCH(S$1,'Tax_Share of Price'!$B$1:$AI$1,0)))</f>
        <v>0</v>
      </c>
      <c r="T7">
        <f>'Total Fuel Prices'!T114*(1-INDEX(Tax_share,MATCH('Total Fuel Prices'!$A$107,tax_fuel_labels,0),MATCH(T$1,'Tax_Share of Price'!$B$1:$AI$1,0)))</f>
        <v>0</v>
      </c>
      <c r="U7">
        <f>'Total Fuel Prices'!U114*(1-INDEX(Tax_share,MATCH('Total Fuel Prices'!$A$107,tax_fuel_labels,0),MATCH(U$1,'Tax_Share of Price'!$B$1:$AI$1,0)))</f>
        <v>0</v>
      </c>
      <c r="V7">
        <f>'Total Fuel Prices'!V114*(1-INDEX(Tax_share,MATCH('Total Fuel Prices'!$A$107,tax_fuel_labels,0),MATCH(V$1,'Tax_Share of Price'!$B$1:$AI$1,0)))</f>
        <v>0</v>
      </c>
      <c r="W7">
        <f>'Total Fuel Prices'!W114*(1-INDEX(Tax_share,MATCH('Total Fuel Prices'!$A$107,tax_fuel_labels,0),MATCH(W$1,'Tax_Share of Price'!$B$1:$AI$1,0)))</f>
        <v>0</v>
      </c>
      <c r="X7">
        <f>'Total Fuel Prices'!X114*(1-INDEX(Tax_share,MATCH('Total Fuel Prices'!$A$107,tax_fuel_labels,0),MATCH(X$1,'Tax_Share of Price'!$B$1:$AI$1,0)))</f>
        <v>0</v>
      </c>
      <c r="Y7">
        <f>'Total Fuel Prices'!Y114*(1-INDEX(Tax_share,MATCH('Total Fuel Prices'!$A$107,tax_fuel_labels,0),MATCH(Y$1,'Tax_Share of Price'!$B$1:$AI$1,0)))</f>
        <v>0</v>
      </c>
      <c r="Z7">
        <f>'Total Fuel Prices'!Z114*(1-INDEX(Tax_share,MATCH('Total Fuel Prices'!$A$107,tax_fuel_labels,0),MATCH(Z$1,'Tax_Share of Price'!$B$1:$AI$1,0)))</f>
        <v>0</v>
      </c>
      <c r="AA7">
        <f>'Total Fuel Prices'!AA114*(1-INDEX(Tax_share,MATCH('Total Fuel Prices'!$A$107,tax_fuel_labels,0),MATCH(AA$1,'Tax_Share of Price'!$B$1:$AI$1,0)))</f>
        <v>0</v>
      </c>
      <c r="AB7">
        <f>'Total Fuel Prices'!AB114*(1-INDEX(Tax_share,MATCH('Total Fuel Prices'!$A$107,tax_fuel_labels,0),MATCH(AB$1,'Tax_Share of Price'!$B$1:$AI$1,0)))</f>
        <v>0</v>
      </c>
      <c r="AC7">
        <f>'Total Fuel Prices'!AC114*(1-INDEX(Tax_share,MATCH('Total Fuel Prices'!$A$107,tax_fuel_labels,0),MATCH(AC$1,'Tax_Share of Price'!$B$1:$AI$1,0)))</f>
        <v>0</v>
      </c>
      <c r="AD7">
        <f>'Total Fuel Prices'!AD114*(1-INDEX(Tax_share,MATCH('Total Fuel Prices'!$A$107,tax_fuel_labels,0),MATCH(AD$1,'Tax_Share of Price'!$B$1:$AI$1,0)))</f>
        <v>0</v>
      </c>
      <c r="AE7">
        <f>'Total Fuel Prices'!AE114*(1-INDEX(Tax_share,MATCH('Total Fuel Prices'!$A$107,tax_fuel_labels,0),MATCH(AE$1,'Tax_Share of Price'!$B$1:$AI$1,0)))</f>
        <v>0</v>
      </c>
      <c r="AF7">
        <f t="shared" si="1"/>
        <v>0</v>
      </c>
      <c r="AG7">
        <f t="shared" si="0"/>
        <v>0</v>
      </c>
      <c r="AH7">
        <f t="shared" si="0"/>
        <v>0</v>
      </c>
      <c r="AI7">
        <f t="shared" si="0"/>
        <v>0</v>
      </c>
      <c r="AJ7">
        <f t="shared" si="0"/>
        <v>0</v>
      </c>
      <c r="AK7">
        <f t="shared" si="0"/>
        <v>0</v>
      </c>
      <c r="AL7">
        <f t="shared" si="0"/>
        <v>0</v>
      </c>
      <c r="AM7">
        <f t="shared" si="0"/>
        <v>0</v>
      </c>
      <c r="AN7">
        <f t="shared" si="0"/>
        <v>0</v>
      </c>
      <c r="AO7">
        <f t="shared" si="0"/>
        <v>0</v>
      </c>
      <c r="AP7">
        <f t="shared" si="0"/>
        <v>0</v>
      </c>
      <c r="AQ7">
        <f t="shared" si="0"/>
        <v>0</v>
      </c>
      <c r="AR7">
        <f t="shared" si="0"/>
        <v>0</v>
      </c>
      <c r="AS7">
        <f t="shared" si="0"/>
        <v>0</v>
      </c>
      <c r="AT7">
        <f t="shared" si="0"/>
        <v>0</v>
      </c>
      <c r="AU7">
        <f t="shared" si="0"/>
        <v>0</v>
      </c>
      <c r="AV7">
        <f t="shared" si="0"/>
        <v>0</v>
      </c>
      <c r="AW7">
        <f t="shared" si="0"/>
        <v>0</v>
      </c>
      <c r="AX7">
        <f t="shared" si="0"/>
        <v>0</v>
      </c>
      <c r="AY7">
        <f t="shared" si="0"/>
        <v>0</v>
      </c>
      <c r="AZ7">
        <f t="shared" si="0"/>
        <v>0</v>
      </c>
      <c r="BA7">
        <f t="shared" si="0"/>
        <v>0</v>
      </c>
      <c r="BB7">
        <f t="shared" si="0"/>
        <v>0</v>
      </c>
      <c r="BC7">
        <f t="shared" si="0"/>
        <v>0</v>
      </c>
      <c r="BD7">
        <f t="shared" si="0"/>
        <v>0</v>
      </c>
      <c r="BE7">
        <f t="shared" si="0"/>
        <v>0</v>
      </c>
      <c r="BF7">
        <f t="shared" ref="AG7:CC9" si="2">$AE7</f>
        <v>0</v>
      </c>
      <c r="BG7">
        <f t="shared" si="2"/>
        <v>0</v>
      </c>
      <c r="BH7">
        <f t="shared" si="2"/>
        <v>0</v>
      </c>
      <c r="BI7">
        <f t="shared" si="2"/>
        <v>0</v>
      </c>
      <c r="BJ7">
        <f t="shared" si="2"/>
        <v>0</v>
      </c>
      <c r="BK7">
        <f t="shared" si="2"/>
        <v>0</v>
      </c>
      <c r="BL7">
        <f t="shared" si="2"/>
        <v>0</v>
      </c>
      <c r="BM7">
        <f t="shared" si="2"/>
        <v>0</v>
      </c>
      <c r="BN7">
        <f t="shared" si="2"/>
        <v>0</v>
      </c>
      <c r="BO7">
        <f t="shared" si="2"/>
        <v>0</v>
      </c>
      <c r="BP7">
        <f t="shared" si="2"/>
        <v>0</v>
      </c>
      <c r="BQ7">
        <f t="shared" si="2"/>
        <v>0</v>
      </c>
      <c r="BR7">
        <f t="shared" si="2"/>
        <v>0</v>
      </c>
      <c r="BS7">
        <f t="shared" si="2"/>
        <v>0</v>
      </c>
      <c r="BT7">
        <f t="shared" si="2"/>
        <v>0</v>
      </c>
      <c r="BU7">
        <f t="shared" si="2"/>
        <v>0</v>
      </c>
      <c r="BV7">
        <f t="shared" si="2"/>
        <v>0</v>
      </c>
      <c r="BW7">
        <f t="shared" si="2"/>
        <v>0</v>
      </c>
      <c r="BX7">
        <f t="shared" si="2"/>
        <v>0</v>
      </c>
      <c r="BY7">
        <f t="shared" si="2"/>
        <v>0</v>
      </c>
      <c r="BZ7">
        <f t="shared" si="2"/>
        <v>0</v>
      </c>
      <c r="CA7">
        <f t="shared" si="2"/>
        <v>0</v>
      </c>
      <c r="CB7">
        <f t="shared" si="2"/>
        <v>0</v>
      </c>
      <c r="CC7">
        <f t="shared" si="2"/>
        <v>0</v>
      </c>
    </row>
    <row r="8" spans="1:81">
      <c r="A8" s="1" t="s">
        <v>1427</v>
      </c>
      <c r="B8">
        <f>'Total Fuel Prices'!B115*(1-INDEX(Tax_share,MATCH('Total Fuel Prices'!$A$107,tax_fuel_labels,0),MATCH(B$1,'Tax_Share of Price'!$B$1:$AI$1,0)))</f>
        <v>0</v>
      </c>
      <c r="C8">
        <f>'Total Fuel Prices'!C115*(1-INDEX(Tax_share,MATCH('Total Fuel Prices'!$A$107,tax_fuel_labels,0),MATCH(C$1,'Tax_Share of Price'!$B$1:$AI$1,0)))</f>
        <v>0</v>
      </c>
      <c r="D8">
        <f>'Total Fuel Prices'!D115*(1-INDEX(Tax_share,MATCH('Total Fuel Prices'!$A$107,tax_fuel_labels,0),MATCH(D$1,'Tax_Share of Price'!$B$1:$AI$1,0)))</f>
        <v>0</v>
      </c>
      <c r="E8">
        <f>'Total Fuel Prices'!E115*(1-INDEX(Tax_share,MATCH('Total Fuel Prices'!$A$107,tax_fuel_labels,0),MATCH(E$1,'Tax_Share of Price'!$B$1:$AI$1,0)))</f>
        <v>0</v>
      </c>
      <c r="F8">
        <f>'Total Fuel Prices'!F115*(1-INDEX(Tax_share,MATCH('Total Fuel Prices'!$A$107,tax_fuel_labels,0),MATCH(F$1,'Tax_Share of Price'!$B$1:$AI$1,0)))</f>
        <v>0</v>
      </c>
      <c r="G8">
        <f>'Total Fuel Prices'!G115*(1-INDEX(Tax_share,MATCH('Total Fuel Prices'!$A$107,tax_fuel_labels,0),MATCH(G$1,'Tax_Share of Price'!$B$1:$AI$1,0)))</f>
        <v>0</v>
      </c>
      <c r="H8">
        <f>'Total Fuel Prices'!H115*(1-INDEX(Tax_share,MATCH('Total Fuel Prices'!$A$107,tax_fuel_labels,0),MATCH(H$1,'Tax_Share of Price'!$B$1:$AI$1,0)))</f>
        <v>0</v>
      </c>
      <c r="I8">
        <f>'Total Fuel Prices'!I115*(1-INDEX(Tax_share,MATCH('Total Fuel Prices'!$A$107,tax_fuel_labels,0),MATCH(I$1,'Tax_Share of Price'!$B$1:$AI$1,0)))</f>
        <v>0</v>
      </c>
      <c r="J8">
        <f>'Total Fuel Prices'!J115*(1-INDEX(Tax_share,MATCH('Total Fuel Prices'!$A$107,tax_fuel_labels,0),MATCH(J$1,'Tax_Share of Price'!$B$1:$AI$1,0)))</f>
        <v>0</v>
      </c>
      <c r="K8">
        <f>'Total Fuel Prices'!K115*(1-INDEX(Tax_share,MATCH('Total Fuel Prices'!$A$107,tax_fuel_labels,0),MATCH(K$1,'Tax_Share of Price'!$B$1:$AI$1,0)))</f>
        <v>0</v>
      </c>
      <c r="L8">
        <f>'Total Fuel Prices'!L115*(1-INDEX(Tax_share,MATCH('Total Fuel Prices'!$A$107,tax_fuel_labels,0),MATCH(L$1,'Tax_Share of Price'!$B$1:$AI$1,0)))</f>
        <v>0</v>
      </c>
      <c r="M8">
        <f>'Total Fuel Prices'!M115*(1-INDEX(Tax_share,MATCH('Total Fuel Prices'!$A$107,tax_fuel_labels,0),MATCH(M$1,'Tax_Share of Price'!$B$1:$AI$1,0)))</f>
        <v>0</v>
      </c>
      <c r="N8">
        <f>'Total Fuel Prices'!N115*(1-INDEX(Tax_share,MATCH('Total Fuel Prices'!$A$107,tax_fuel_labels,0),MATCH(N$1,'Tax_Share of Price'!$B$1:$AI$1,0)))</f>
        <v>0</v>
      </c>
      <c r="O8">
        <f>'Total Fuel Prices'!O115*(1-INDEX(Tax_share,MATCH('Total Fuel Prices'!$A$107,tax_fuel_labels,0),MATCH(O$1,'Tax_Share of Price'!$B$1:$AI$1,0)))</f>
        <v>0</v>
      </c>
      <c r="P8">
        <f>'Total Fuel Prices'!P115*(1-INDEX(Tax_share,MATCH('Total Fuel Prices'!$A$107,tax_fuel_labels,0),MATCH(P$1,'Tax_Share of Price'!$B$1:$AI$1,0)))</f>
        <v>0</v>
      </c>
      <c r="Q8">
        <f>'Total Fuel Prices'!Q115*(1-INDEX(Tax_share,MATCH('Total Fuel Prices'!$A$107,tax_fuel_labels,0),MATCH(Q$1,'Tax_Share of Price'!$B$1:$AI$1,0)))</f>
        <v>0</v>
      </c>
      <c r="R8">
        <f>'Total Fuel Prices'!R115*(1-INDEX(Tax_share,MATCH('Total Fuel Prices'!$A$107,tax_fuel_labels,0),MATCH(R$1,'Tax_Share of Price'!$B$1:$AI$1,0)))</f>
        <v>0</v>
      </c>
      <c r="S8">
        <f>'Total Fuel Prices'!S115*(1-INDEX(Tax_share,MATCH('Total Fuel Prices'!$A$107,tax_fuel_labels,0),MATCH(S$1,'Tax_Share of Price'!$B$1:$AI$1,0)))</f>
        <v>0</v>
      </c>
      <c r="T8">
        <f>'Total Fuel Prices'!T115*(1-INDEX(Tax_share,MATCH('Total Fuel Prices'!$A$107,tax_fuel_labels,0),MATCH(T$1,'Tax_Share of Price'!$B$1:$AI$1,0)))</f>
        <v>0</v>
      </c>
      <c r="U8">
        <f>'Total Fuel Prices'!U115*(1-INDEX(Tax_share,MATCH('Total Fuel Prices'!$A$107,tax_fuel_labels,0),MATCH(U$1,'Tax_Share of Price'!$B$1:$AI$1,0)))</f>
        <v>0</v>
      </c>
      <c r="V8">
        <f>'Total Fuel Prices'!V115*(1-INDEX(Tax_share,MATCH('Total Fuel Prices'!$A$107,tax_fuel_labels,0),MATCH(V$1,'Tax_Share of Price'!$B$1:$AI$1,0)))</f>
        <v>0</v>
      </c>
      <c r="W8">
        <f>'Total Fuel Prices'!W115*(1-INDEX(Tax_share,MATCH('Total Fuel Prices'!$A$107,tax_fuel_labels,0),MATCH(W$1,'Tax_Share of Price'!$B$1:$AI$1,0)))</f>
        <v>0</v>
      </c>
      <c r="X8">
        <f>'Total Fuel Prices'!X115*(1-INDEX(Tax_share,MATCH('Total Fuel Prices'!$A$107,tax_fuel_labels,0),MATCH(X$1,'Tax_Share of Price'!$B$1:$AI$1,0)))</f>
        <v>0</v>
      </c>
      <c r="Y8">
        <f>'Total Fuel Prices'!Y115*(1-INDEX(Tax_share,MATCH('Total Fuel Prices'!$A$107,tax_fuel_labels,0),MATCH(Y$1,'Tax_Share of Price'!$B$1:$AI$1,0)))</f>
        <v>0</v>
      </c>
      <c r="Z8">
        <f>'Total Fuel Prices'!Z115*(1-INDEX(Tax_share,MATCH('Total Fuel Prices'!$A$107,tax_fuel_labels,0),MATCH(Z$1,'Tax_Share of Price'!$B$1:$AI$1,0)))</f>
        <v>0</v>
      </c>
      <c r="AA8">
        <f>'Total Fuel Prices'!AA115*(1-INDEX(Tax_share,MATCH('Total Fuel Prices'!$A$107,tax_fuel_labels,0),MATCH(AA$1,'Tax_Share of Price'!$B$1:$AI$1,0)))</f>
        <v>0</v>
      </c>
      <c r="AB8">
        <f>'Total Fuel Prices'!AB115*(1-INDEX(Tax_share,MATCH('Total Fuel Prices'!$A$107,tax_fuel_labels,0),MATCH(AB$1,'Tax_Share of Price'!$B$1:$AI$1,0)))</f>
        <v>0</v>
      </c>
      <c r="AC8">
        <f>'Total Fuel Prices'!AC115*(1-INDEX(Tax_share,MATCH('Total Fuel Prices'!$A$107,tax_fuel_labels,0),MATCH(AC$1,'Tax_Share of Price'!$B$1:$AI$1,0)))</f>
        <v>0</v>
      </c>
      <c r="AD8">
        <f>'Total Fuel Prices'!AD115*(1-INDEX(Tax_share,MATCH('Total Fuel Prices'!$A$107,tax_fuel_labels,0),MATCH(AD$1,'Tax_Share of Price'!$B$1:$AI$1,0)))</f>
        <v>0</v>
      </c>
      <c r="AE8">
        <f>'Total Fuel Prices'!AE115*(1-INDEX(Tax_share,MATCH('Total Fuel Prices'!$A$107,tax_fuel_labels,0),MATCH(AE$1,'Tax_Share of Price'!$B$1:$AI$1,0)))</f>
        <v>0</v>
      </c>
      <c r="AF8">
        <f t="shared" si="1"/>
        <v>0</v>
      </c>
      <c r="AG8">
        <f t="shared" si="2"/>
        <v>0</v>
      </c>
      <c r="AH8">
        <f t="shared" si="2"/>
        <v>0</v>
      </c>
      <c r="AI8">
        <f t="shared" si="2"/>
        <v>0</v>
      </c>
      <c r="AJ8">
        <f t="shared" si="2"/>
        <v>0</v>
      </c>
      <c r="AK8">
        <f t="shared" si="2"/>
        <v>0</v>
      </c>
      <c r="AL8">
        <f t="shared" si="2"/>
        <v>0</v>
      </c>
      <c r="AM8">
        <f t="shared" si="2"/>
        <v>0</v>
      </c>
      <c r="AN8">
        <f t="shared" si="2"/>
        <v>0</v>
      </c>
      <c r="AO8">
        <f t="shared" si="2"/>
        <v>0</v>
      </c>
      <c r="AP8">
        <f t="shared" si="2"/>
        <v>0</v>
      </c>
      <c r="AQ8">
        <f t="shared" si="2"/>
        <v>0</v>
      </c>
      <c r="AR8">
        <f t="shared" si="2"/>
        <v>0</v>
      </c>
      <c r="AS8">
        <f t="shared" si="2"/>
        <v>0</v>
      </c>
      <c r="AT8">
        <f t="shared" si="2"/>
        <v>0</v>
      </c>
      <c r="AU8">
        <f t="shared" si="2"/>
        <v>0</v>
      </c>
      <c r="AV8">
        <f t="shared" si="2"/>
        <v>0</v>
      </c>
      <c r="AW8">
        <f t="shared" si="2"/>
        <v>0</v>
      </c>
      <c r="AX8">
        <f t="shared" si="2"/>
        <v>0</v>
      </c>
      <c r="AY8">
        <f t="shared" si="2"/>
        <v>0</v>
      </c>
      <c r="AZ8">
        <f t="shared" si="2"/>
        <v>0</v>
      </c>
      <c r="BA8">
        <f t="shared" si="2"/>
        <v>0</v>
      </c>
      <c r="BB8">
        <f t="shared" si="2"/>
        <v>0</v>
      </c>
      <c r="BC8">
        <f t="shared" si="2"/>
        <v>0</v>
      </c>
      <c r="BD8">
        <f t="shared" si="2"/>
        <v>0</v>
      </c>
      <c r="BE8">
        <f t="shared" si="2"/>
        <v>0</v>
      </c>
      <c r="BF8">
        <f t="shared" si="2"/>
        <v>0</v>
      </c>
      <c r="BG8">
        <f t="shared" si="2"/>
        <v>0</v>
      </c>
      <c r="BH8">
        <f t="shared" si="2"/>
        <v>0</v>
      </c>
      <c r="BI8">
        <f t="shared" si="2"/>
        <v>0</v>
      </c>
      <c r="BJ8">
        <f t="shared" si="2"/>
        <v>0</v>
      </c>
      <c r="BK8">
        <f t="shared" si="2"/>
        <v>0</v>
      </c>
      <c r="BL8">
        <f t="shared" si="2"/>
        <v>0</v>
      </c>
      <c r="BM8">
        <f t="shared" si="2"/>
        <v>0</v>
      </c>
      <c r="BN8">
        <f t="shared" si="2"/>
        <v>0</v>
      </c>
      <c r="BO8">
        <f t="shared" si="2"/>
        <v>0</v>
      </c>
      <c r="BP8">
        <f t="shared" si="2"/>
        <v>0</v>
      </c>
      <c r="BQ8">
        <f t="shared" si="2"/>
        <v>0</v>
      </c>
      <c r="BR8">
        <f t="shared" si="2"/>
        <v>0</v>
      </c>
      <c r="BS8">
        <f t="shared" si="2"/>
        <v>0</v>
      </c>
      <c r="BT8">
        <f t="shared" si="2"/>
        <v>0</v>
      </c>
      <c r="BU8">
        <f t="shared" si="2"/>
        <v>0</v>
      </c>
      <c r="BV8">
        <f t="shared" si="2"/>
        <v>0</v>
      </c>
      <c r="BW8">
        <f t="shared" si="2"/>
        <v>0</v>
      </c>
      <c r="BX8">
        <f t="shared" si="2"/>
        <v>0</v>
      </c>
      <c r="BY8">
        <f t="shared" si="2"/>
        <v>0</v>
      </c>
      <c r="BZ8">
        <f t="shared" si="2"/>
        <v>0</v>
      </c>
      <c r="CA8">
        <f t="shared" si="2"/>
        <v>0</v>
      </c>
      <c r="CB8">
        <f t="shared" si="2"/>
        <v>0</v>
      </c>
      <c r="CC8">
        <f t="shared" si="2"/>
        <v>0</v>
      </c>
    </row>
    <row r="9" spans="1:81">
      <c r="A9" s="1" t="s">
        <v>1428</v>
      </c>
      <c r="B9">
        <f>'Total Fuel Prices'!B116*(1-INDEX(Tax_share,MATCH('Total Fuel Prices'!$A$107,tax_fuel_labels,0),MATCH(B$1,'Tax_Share of Price'!$B$1:$AI$1,0)))</f>
        <v>0</v>
      </c>
      <c r="C9">
        <f>'Total Fuel Prices'!C116*(1-INDEX(Tax_share,MATCH('Total Fuel Prices'!$A$107,tax_fuel_labels,0),MATCH(C$1,'Tax_Share of Price'!$B$1:$AI$1,0)))</f>
        <v>0</v>
      </c>
      <c r="D9">
        <f>'Total Fuel Prices'!D116*(1-INDEX(Tax_share,MATCH('Total Fuel Prices'!$A$107,tax_fuel_labels,0),MATCH(D$1,'Tax_Share of Price'!$B$1:$AI$1,0)))</f>
        <v>0</v>
      </c>
      <c r="E9">
        <f>'Total Fuel Prices'!E116*(1-INDEX(Tax_share,MATCH('Total Fuel Prices'!$A$107,tax_fuel_labels,0),MATCH(E$1,'Tax_Share of Price'!$B$1:$AI$1,0)))</f>
        <v>0</v>
      </c>
      <c r="F9">
        <f>'Total Fuel Prices'!F116*(1-INDEX(Tax_share,MATCH('Total Fuel Prices'!$A$107,tax_fuel_labels,0),MATCH(F$1,'Tax_Share of Price'!$B$1:$AI$1,0)))</f>
        <v>0</v>
      </c>
      <c r="G9">
        <f>'Total Fuel Prices'!G116*(1-INDEX(Tax_share,MATCH('Total Fuel Prices'!$A$107,tax_fuel_labels,0),MATCH(G$1,'Tax_Share of Price'!$B$1:$AI$1,0)))</f>
        <v>0</v>
      </c>
      <c r="H9">
        <f>'Total Fuel Prices'!H116*(1-INDEX(Tax_share,MATCH('Total Fuel Prices'!$A$107,tax_fuel_labels,0),MATCH(H$1,'Tax_Share of Price'!$B$1:$AI$1,0)))</f>
        <v>0</v>
      </c>
      <c r="I9">
        <f>'Total Fuel Prices'!I116*(1-INDEX(Tax_share,MATCH('Total Fuel Prices'!$A$107,tax_fuel_labels,0),MATCH(I$1,'Tax_Share of Price'!$B$1:$AI$1,0)))</f>
        <v>0</v>
      </c>
      <c r="J9">
        <f>'Total Fuel Prices'!J116*(1-INDEX(Tax_share,MATCH('Total Fuel Prices'!$A$107,tax_fuel_labels,0),MATCH(J$1,'Tax_Share of Price'!$B$1:$AI$1,0)))</f>
        <v>0</v>
      </c>
      <c r="K9">
        <f>'Total Fuel Prices'!K116*(1-INDEX(Tax_share,MATCH('Total Fuel Prices'!$A$107,tax_fuel_labels,0),MATCH(K$1,'Tax_Share of Price'!$B$1:$AI$1,0)))</f>
        <v>0</v>
      </c>
      <c r="L9">
        <f>'Total Fuel Prices'!L116*(1-INDEX(Tax_share,MATCH('Total Fuel Prices'!$A$107,tax_fuel_labels,0),MATCH(L$1,'Tax_Share of Price'!$B$1:$AI$1,0)))</f>
        <v>0</v>
      </c>
      <c r="M9">
        <f>'Total Fuel Prices'!M116*(1-INDEX(Tax_share,MATCH('Total Fuel Prices'!$A$107,tax_fuel_labels,0),MATCH(M$1,'Tax_Share of Price'!$B$1:$AI$1,0)))</f>
        <v>0</v>
      </c>
      <c r="N9">
        <f>'Total Fuel Prices'!N116*(1-INDEX(Tax_share,MATCH('Total Fuel Prices'!$A$107,tax_fuel_labels,0),MATCH(N$1,'Tax_Share of Price'!$B$1:$AI$1,0)))</f>
        <v>0</v>
      </c>
      <c r="O9">
        <f>'Total Fuel Prices'!O116*(1-INDEX(Tax_share,MATCH('Total Fuel Prices'!$A$107,tax_fuel_labels,0),MATCH(O$1,'Tax_Share of Price'!$B$1:$AI$1,0)))</f>
        <v>0</v>
      </c>
      <c r="P9">
        <f>'Total Fuel Prices'!P116*(1-INDEX(Tax_share,MATCH('Total Fuel Prices'!$A$107,tax_fuel_labels,0),MATCH(P$1,'Tax_Share of Price'!$B$1:$AI$1,0)))</f>
        <v>0</v>
      </c>
      <c r="Q9">
        <f>'Total Fuel Prices'!Q116*(1-INDEX(Tax_share,MATCH('Total Fuel Prices'!$A$107,tax_fuel_labels,0),MATCH(Q$1,'Tax_Share of Price'!$B$1:$AI$1,0)))</f>
        <v>0</v>
      </c>
      <c r="R9">
        <f>'Total Fuel Prices'!R116*(1-INDEX(Tax_share,MATCH('Total Fuel Prices'!$A$107,tax_fuel_labels,0),MATCH(R$1,'Tax_Share of Price'!$B$1:$AI$1,0)))</f>
        <v>0</v>
      </c>
      <c r="S9">
        <f>'Total Fuel Prices'!S116*(1-INDEX(Tax_share,MATCH('Total Fuel Prices'!$A$107,tax_fuel_labels,0),MATCH(S$1,'Tax_Share of Price'!$B$1:$AI$1,0)))</f>
        <v>0</v>
      </c>
      <c r="T9">
        <f>'Total Fuel Prices'!T116*(1-INDEX(Tax_share,MATCH('Total Fuel Prices'!$A$107,tax_fuel_labels,0),MATCH(T$1,'Tax_Share of Price'!$B$1:$AI$1,0)))</f>
        <v>0</v>
      </c>
      <c r="U9">
        <f>'Total Fuel Prices'!U116*(1-INDEX(Tax_share,MATCH('Total Fuel Prices'!$A$107,tax_fuel_labels,0),MATCH(U$1,'Tax_Share of Price'!$B$1:$AI$1,0)))</f>
        <v>0</v>
      </c>
      <c r="V9">
        <f>'Total Fuel Prices'!V116*(1-INDEX(Tax_share,MATCH('Total Fuel Prices'!$A$107,tax_fuel_labels,0),MATCH(V$1,'Tax_Share of Price'!$B$1:$AI$1,0)))</f>
        <v>0</v>
      </c>
      <c r="W9">
        <f>'Total Fuel Prices'!W116*(1-INDEX(Tax_share,MATCH('Total Fuel Prices'!$A$107,tax_fuel_labels,0),MATCH(W$1,'Tax_Share of Price'!$B$1:$AI$1,0)))</f>
        <v>0</v>
      </c>
      <c r="X9">
        <f>'Total Fuel Prices'!X116*(1-INDEX(Tax_share,MATCH('Total Fuel Prices'!$A$107,tax_fuel_labels,0),MATCH(X$1,'Tax_Share of Price'!$B$1:$AI$1,0)))</f>
        <v>0</v>
      </c>
      <c r="Y9">
        <f>'Total Fuel Prices'!Y116*(1-INDEX(Tax_share,MATCH('Total Fuel Prices'!$A$107,tax_fuel_labels,0),MATCH(Y$1,'Tax_Share of Price'!$B$1:$AI$1,0)))</f>
        <v>0</v>
      </c>
      <c r="Z9">
        <f>'Total Fuel Prices'!Z116*(1-INDEX(Tax_share,MATCH('Total Fuel Prices'!$A$107,tax_fuel_labels,0),MATCH(Z$1,'Tax_Share of Price'!$B$1:$AI$1,0)))</f>
        <v>0</v>
      </c>
      <c r="AA9">
        <f>'Total Fuel Prices'!AA116*(1-INDEX(Tax_share,MATCH('Total Fuel Prices'!$A$107,tax_fuel_labels,0),MATCH(AA$1,'Tax_Share of Price'!$B$1:$AI$1,0)))</f>
        <v>0</v>
      </c>
      <c r="AB9">
        <f>'Total Fuel Prices'!AB116*(1-INDEX(Tax_share,MATCH('Total Fuel Prices'!$A$107,tax_fuel_labels,0),MATCH(AB$1,'Tax_Share of Price'!$B$1:$AI$1,0)))</f>
        <v>0</v>
      </c>
      <c r="AC9">
        <f>'Total Fuel Prices'!AC116*(1-INDEX(Tax_share,MATCH('Total Fuel Prices'!$A$107,tax_fuel_labels,0),MATCH(AC$1,'Tax_Share of Price'!$B$1:$AI$1,0)))</f>
        <v>0</v>
      </c>
      <c r="AD9">
        <f>'Total Fuel Prices'!AD116*(1-INDEX(Tax_share,MATCH('Total Fuel Prices'!$A$107,tax_fuel_labels,0),MATCH(AD$1,'Tax_Share of Price'!$B$1:$AI$1,0)))</f>
        <v>0</v>
      </c>
      <c r="AE9">
        <f>'Total Fuel Prices'!AE116*(1-INDEX(Tax_share,MATCH('Total Fuel Prices'!$A$107,tax_fuel_labels,0),MATCH(AE$1,'Tax_Share of Price'!$B$1:$AI$1,0)))</f>
        <v>0</v>
      </c>
      <c r="AF9">
        <f t="shared" si="1"/>
        <v>0</v>
      </c>
      <c r="AG9">
        <f t="shared" si="2"/>
        <v>0</v>
      </c>
      <c r="AH9">
        <f t="shared" si="2"/>
        <v>0</v>
      </c>
      <c r="AI9">
        <f t="shared" si="2"/>
        <v>0</v>
      </c>
      <c r="AJ9">
        <f t="shared" si="2"/>
        <v>0</v>
      </c>
      <c r="AK9">
        <f t="shared" si="2"/>
        <v>0</v>
      </c>
      <c r="AL9">
        <f t="shared" si="2"/>
        <v>0</v>
      </c>
      <c r="AM9">
        <f t="shared" si="2"/>
        <v>0</v>
      </c>
      <c r="AN9">
        <f t="shared" si="2"/>
        <v>0</v>
      </c>
      <c r="AO9">
        <f t="shared" si="2"/>
        <v>0</v>
      </c>
      <c r="AP9">
        <f t="shared" si="2"/>
        <v>0</v>
      </c>
      <c r="AQ9">
        <f t="shared" si="2"/>
        <v>0</v>
      </c>
      <c r="AR9">
        <f t="shared" si="2"/>
        <v>0</v>
      </c>
      <c r="AS9">
        <f t="shared" si="2"/>
        <v>0</v>
      </c>
      <c r="AT9">
        <f t="shared" si="2"/>
        <v>0</v>
      </c>
      <c r="AU9">
        <f t="shared" si="2"/>
        <v>0</v>
      </c>
      <c r="AV9">
        <f t="shared" si="2"/>
        <v>0</v>
      </c>
      <c r="AW9">
        <f t="shared" si="2"/>
        <v>0</v>
      </c>
      <c r="AX9">
        <f t="shared" si="2"/>
        <v>0</v>
      </c>
      <c r="AY9">
        <f t="shared" si="2"/>
        <v>0</v>
      </c>
      <c r="AZ9">
        <f t="shared" si="2"/>
        <v>0</v>
      </c>
      <c r="BA9">
        <f t="shared" si="2"/>
        <v>0</v>
      </c>
      <c r="BB9">
        <f t="shared" si="2"/>
        <v>0</v>
      </c>
      <c r="BC9">
        <f t="shared" si="2"/>
        <v>0</v>
      </c>
      <c r="BD9">
        <f t="shared" si="2"/>
        <v>0</v>
      </c>
      <c r="BE9">
        <f t="shared" si="2"/>
        <v>0</v>
      </c>
      <c r="BF9">
        <f t="shared" si="2"/>
        <v>0</v>
      </c>
      <c r="BG9">
        <f t="shared" si="2"/>
        <v>0</v>
      </c>
      <c r="BH9">
        <f t="shared" si="2"/>
        <v>0</v>
      </c>
      <c r="BI9">
        <f t="shared" si="2"/>
        <v>0</v>
      </c>
      <c r="BJ9">
        <f t="shared" si="2"/>
        <v>0</v>
      </c>
      <c r="BK9">
        <f t="shared" si="2"/>
        <v>0</v>
      </c>
      <c r="BL9">
        <f t="shared" si="2"/>
        <v>0</v>
      </c>
      <c r="BM9">
        <f t="shared" si="2"/>
        <v>0</v>
      </c>
      <c r="BN9">
        <f t="shared" si="2"/>
        <v>0</v>
      </c>
      <c r="BO9">
        <f t="shared" si="2"/>
        <v>0</v>
      </c>
      <c r="BP9">
        <f t="shared" si="2"/>
        <v>0</v>
      </c>
      <c r="BQ9">
        <f t="shared" si="2"/>
        <v>0</v>
      </c>
      <c r="BR9">
        <f t="shared" si="2"/>
        <v>0</v>
      </c>
      <c r="BS9">
        <f t="shared" si="2"/>
        <v>0</v>
      </c>
      <c r="BT9">
        <f t="shared" si="2"/>
        <v>0</v>
      </c>
      <c r="BU9">
        <f t="shared" si="2"/>
        <v>0</v>
      </c>
      <c r="BV9">
        <f t="shared" si="2"/>
        <v>0</v>
      </c>
      <c r="BW9">
        <f t="shared" si="2"/>
        <v>0</v>
      </c>
      <c r="BX9">
        <f t="shared" si="2"/>
        <v>0</v>
      </c>
      <c r="BY9">
        <f t="shared" si="2"/>
        <v>0</v>
      </c>
      <c r="BZ9">
        <f t="shared" si="2"/>
        <v>0</v>
      </c>
      <c r="CA9">
        <f t="shared" si="2"/>
        <v>0</v>
      </c>
      <c r="CB9">
        <f t="shared" si="2"/>
        <v>0</v>
      </c>
      <c r="CC9">
        <f t="shared" si="2"/>
        <v>0</v>
      </c>
    </row>
  </sheetData>
  <pageMargins left="0.7" right="0.7" top="0.75" bottom="0.75" header="0.3" footer="0.3"/>
  <pageSetup orientation="portrait"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tabColor rgb="FF002060"/>
  </sheetPr>
  <dimension ref="A1:CC9"/>
  <sheetViews>
    <sheetView topLeftCell="X1" workbookViewId="0">
      <selection activeCell="AF4" sqref="AF4"/>
    </sheetView>
  </sheetViews>
  <sheetFormatPr defaultColWidth="9.140625" defaultRowHeight="15"/>
  <cols>
    <col min="1" max="1" width="41.42578125" customWidth="1"/>
    <col min="2" max="3" width="12.28515625" customWidth="1"/>
    <col min="4" max="27" width="10" customWidth="1"/>
  </cols>
  <sheetData>
    <row r="1" spans="1:81">
      <c r="A1" s="1" t="s">
        <v>1420</v>
      </c>
      <c r="B1" s="1">
        <v>2021</v>
      </c>
      <c r="C1" s="1">
        <v>2022</v>
      </c>
      <c r="D1" s="1">
        <v>2023</v>
      </c>
      <c r="E1" s="1">
        <v>2024</v>
      </c>
      <c r="F1" s="1">
        <v>2025</v>
      </c>
      <c r="G1" s="1">
        <v>2026</v>
      </c>
      <c r="H1" s="1">
        <v>2027</v>
      </c>
      <c r="I1" s="1">
        <v>2028</v>
      </c>
      <c r="J1" s="1">
        <v>2029</v>
      </c>
      <c r="K1" s="1">
        <v>2030</v>
      </c>
      <c r="L1" s="1">
        <v>2031</v>
      </c>
      <c r="M1" s="1">
        <v>2032</v>
      </c>
      <c r="N1" s="1">
        <v>2033</v>
      </c>
      <c r="O1" s="1">
        <v>2034</v>
      </c>
      <c r="P1" s="1">
        <v>2035</v>
      </c>
      <c r="Q1" s="1">
        <v>2036</v>
      </c>
      <c r="R1" s="1">
        <v>2037</v>
      </c>
      <c r="S1" s="1">
        <v>2038</v>
      </c>
      <c r="T1" s="1">
        <v>2039</v>
      </c>
      <c r="U1" s="1">
        <v>2040</v>
      </c>
      <c r="V1" s="1">
        <v>2041</v>
      </c>
      <c r="W1" s="1">
        <v>2042</v>
      </c>
      <c r="X1" s="1">
        <v>2043</v>
      </c>
      <c r="Y1" s="1">
        <v>2044</v>
      </c>
      <c r="Z1" s="1">
        <v>2045</v>
      </c>
      <c r="AA1" s="1">
        <v>2046</v>
      </c>
      <c r="AB1" s="1">
        <v>2047</v>
      </c>
      <c r="AC1" s="1">
        <v>2048</v>
      </c>
      <c r="AD1" s="1">
        <v>2049</v>
      </c>
      <c r="AE1" s="1">
        <v>2050</v>
      </c>
      <c r="AF1" s="1">
        <v>2051</v>
      </c>
      <c r="AG1" s="1">
        <v>2052</v>
      </c>
      <c r="AH1" s="1">
        <v>2053</v>
      </c>
      <c r="AI1" s="1">
        <v>2054</v>
      </c>
      <c r="AJ1" s="1">
        <v>2055</v>
      </c>
      <c r="AK1" s="1">
        <v>2056</v>
      </c>
      <c r="AL1" s="1">
        <v>2057</v>
      </c>
      <c r="AM1" s="1">
        <v>2058</v>
      </c>
      <c r="AN1" s="1">
        <v>2059</v>
      </c>
      <c r="AO1" s="1">
        <v>2060</v>
      </c>
      <c r="AP1" s="1">
        <v>2061</v>
      </c>
      <c r="AQ1" s="1">
        <v>2062</v>
      </c>
      <c r="AR1" s="1">
        <v>2063</v>
      </c>
      <c r="AS1" s="1">
        <v>2064</v>
      </c>
      <c r="AT1" s="1">
        <v>2065</v>
      </c>
      <c r="AU1" s="1">
        <v>2066</v>
      </c>
      <c r="AV1" s="1">
        <v>2067</v>
      </c>
      <c r="AW1" s="1">
        <v>2068</v>
      </c>
      <c r="AX1" s="1">
        <v>2069</v>
      </c>
      <c r="AY1" s="1">
        <v>2070</v>
      </c>
      <c r="AZ1" s="1">
        <v>2071</v>
      </c>
      <c r="BA1" s="1">
        <v>2072</v>
      </c>
      <c r="BB1" s="1">
        <v>2073</v>
      </c>
      <c r="BC1" s="1">
        <v>2074</v>
      </c>
      <c r="BD1" s="1">
        <v>2075</v>
      </c>
      <c r="BE1" s="1">
        <v>2076</v>
      </c>
      <c r="BF1" s="1">
        <v>2077</v>
      </c>
      <c r="BG1" s="1">
        <v>2078</v>
      </c>
      <c r="BH1" s="1">
        <v>2079</v>
      </c>
      <c r="BI1" s="1">
        <v>2080</v>
      </c>
      <c r="BJ1" s="1">
        <v>2081</v>
      </c>
      <c r="BK1" s="1">
        <v>2082</v>
      </c>
      <c r="BL1" s="1">
        <v>2083</v>
      </c>
      <c r="BM1" s="1">
        <v>2084</v>
      </c>
      <c r="BN1" s="1">
        <v>2085</v>
      </c>
      <c r="BO1" s="1">
        <v>2086</v>
      </c>
      <c r="BP1" s="1">
        <v>2087</v>
      </c>
      <c r="BQ1" s="1">
        <v>2088</v>
      </c>
      <c r="BR1" s="1">
        <v>2089</v>
      </c>
      <c r="BS1" s="1">
        <v>2090</v>
      </c>
      <c r="BT1" s="1">
        <v>2091</v>
      </c>
      <c r="BU1" s="1">
        <v>2092</v>
      </c>
      <c r="BV1" s="1">
        <v>2093</v>
      </c>
      <c r="BW1" s="1">
        <v>2094</v>
      </c>
      <c r="BX1" s="1">
        <v>2095</v>
      </c>
      <c r="BY1" s="1">
        <v>2096</v>
      </c>
      <c r="BZ1" s="1">
        <v>2097</v>
      </c>
      <c r="CA1" s="1">
        <v>2098</v>
      </c>
      <c r="CB1" s="1">
        <v>2099</v>
      </c>
      <c r="CC1" s="1">
        <v>2100</v>
      </c>
    </row>
    <row r="2" spans="1:81">
      <c r="A2" s="1" t="s">
        <v>1421</v>
      </c>
      <c r="B2">
        <f>'Total Fuel Prices'!B119*(1-INDEX(Tax_share,MATCH('Total Fuel Prices'!$A$117,tax_fuel_labels,0),MATCH(B$1,'Tax_Share of Price'!$B$1:$AI$1,0)))</f>
        <v>1.8434124286213794E-5</v>
      </c>
      <c r="C2">
        <f>'Total Fuel Prices'!C119*(1-INDEX(Tax_share,MATCH('Total Fuel Prices'!$A$117,tax_fuel_labels,0),MATCH(C$1,'Tax_Share of Price'!$B$1:$AI$1,0)))</f>
        <v>1.8434124286213794E-5</v>
      </c>
      <c r="D2">
        <f>'Total Fuel Prices'!D119*(1-INDEX(Tax_share,MATCH('Total Fuel Prices'!$A$117,tax_fuel_labels,0),MATCH(D$1,'Tax_Share of Price'!$B$1:$AI$1,0)))</f>
        <v>1.9099273100664805E-5</v>
      </c>
      <c r="E2">
        <f>'Total Fuel Prices'!E119*(1-INDEX(Tax_share,MATCH('Total Fuel Prices'!$A$117,tax_fuel_labels,0),MATCH(E$1,'Tax_Share of Price'!$B$1:$AI$1,0)))</f>
        <v>1.8434124286213794E-5</v>
      </c>
      <c r="F2">
        <f>'Total Fuel Prices'!F119*(1-INDEX(Tax_share,MATCH('Total Fuel Prices'!$A$117,tax_fuel_labels,0),MATCH(F$1,'Tax_Share of Price'!$B$1:$AI$1,0)))</f>
        <v>1.8537783841712656E-5</v>
      </c>
      <c r="G2">
        <f>'Total Fuel Prices'!G119*(1-INDEX(Tax_share,MATCH('Total Fuel Prices'!$A$117,tax_fuel_labels,0),MATCH(G$1,'Tax_Share of Price'!$B$1:$AI$1,0)))</f>
        <v>1.8822847619334517E-5</v>
      </c>
      <c r="H2">
        <f>'Total Fuel Prices'!H119*(1-INDEX(Tax_share,MATCH('Total Fuel Prices'!$A$117,tax_fuel_labels,0),MATCH(H$1,'Tax_Share of Price'!$B$1:$AI$1,0)))</f>
        <v>1.8935145471124951E-5</v>
      </c>
      <c r="I2">
        <f>'Total Fuel Prices'!I119*(1-INDEX(Tax_share,MATCH('Total Fuel Prices'!$A$117,tax_fuel_labels,0),MATCH(I$1,'Tax_Share of Price'!$B$1:$AI$1,0)))</f>
        <v>1.9272039026496239E-5</v>
      </c>
      <c r="J2">
        <f>'Total Fuel Prices'!J119*(1-INDEX(Tax_share,MATCH('Total Fuel Prices'!$A$117,tax_fuel_labels,0),MATCH(J$1,'Tax_Share of Price'!$B$1:$AI$1,0)))</f>
        <v>1.9392975174578244E-5</v>
      </c>
      <c r="K2">
        <f>'Total Fuel Prices'!K119*(1-INDEX(Tax_share,MATCH('Total Fuel Prices'!$A$117,tax_fuel_labels,0),MATCH(K$1,'Tax_Share of Price'!$B$1:$AI$1,0)))</f>
        <v>1.974714532253268E-5</v>
      </c>
      <c r="L2">
        <f>'Total Fuel Prices'!L119*(1-INDEX(Tax_share,MATCH('Total Fuel Prices'!$A$117,tax_fuel_labels,0),MATCH(L$1,'Tax_Share of Price'!$B$1:$AI$1,0)))</f>
        <v>1.9790336803990539E-5</v>
      </c>
      <c r="M2">
        <f>'Total Fuel Prices'!M119*(1-INDEX(Tax_share,MATCH('Total Fuel Prices'!$A$117,tax_fuel_labels,0),MATCH(M$1,'Tax_Share of Price'!$B$1:$AI$1,0)))</f>
        <v>2.0101315470487115E-5</v>
      </c>
      <c r="N2">
        <f>'Total Fuel Prices'!N119*(1-INDEX(Tax_share,MATCH('Total Fuel Prices'!$A$117,tax_fuel_labels,0),MATCH(N$1,'Tax_Share of Price'!$B$1:$AI$1,0)))</f>
        <v>2.028271969261012E-5</v>
      </c>
      <c r="O2">
        <f>'Total Fuel Prices'!O119*(1-INDEX(Tax_share,MATCH('Total Fuel Prices'!$A$117,tax_fuel_labels,0),MATCH(O$1,'Tax_Share of Price'!$B$1:$AI$1,0)))</f>
        <v>2.0705996210897127E-5</v>
      </c>
      <c r="P2">
        <f>'Total Fuel Prices'!P119*(1-INDEX(Tax_share,MATCH('Total Fuel Prices'!$A$117,tax_fuel_labels,0),MATCH(P$1,'Tax_Share of Price'!$B$1:$AI$1,0)))</f>
        <v>2.0939230210769559E-5</v>
      </c>
      <c r="Q2">
        <f>'Total Fuel Prices'!Q119*(1-INDEX(Tax_share,MATCH('Total Fuel Prices'!$A$117,tax_fuel_labels,0),MATCH(Q$1,'Tax_Share of Price'!$B$1:$AI$1,0)))</f>
        <v>2.1094719544017852E-5</v>
      </c>
      <c r="R2">
        <f>'Total Fuel Prices'!R119*(1-INDEX(Tax_share,MATCH('Total Fuel Prices'!$A$117,tax_fuel_labels,0),MATCH(R$1,'Tax_Share of Price'!$B$1:$AI$1,0)))</f>
        <v>2.1431613099389141E-5</v>
      </c>
      <c r="S2">
        <f>'Total Fuel Prices'!S119*(1-INDEX(Tax_share,MATCH('Total Fuel Prices'!$A$117,tax_fuel_labels,0),MATCH(S$1,'Tax_Share of Price'!$B$1:$AI$1,0)))</f>
        <v>2.1604379025220574E-5</v>
      </c>
      <c r="T2">
        <f>'Total Fuel Prices'!T119*(1-INDEX(Tax_share,MATCH('Total Fuel Prices'!$A$117,tax_fuel_labels,0),MATCH(T$1,'Tax_Share of Price'!$B$1:$AI$1,0)))</f>
        <v>2.1794421543635151E-5</v>
      </c>
      <c r="U2">
        <f>'Total Fuel Prices'!U119*(1-INDEX(Tax_share,MATCH('Total Fuel Prices'!$A$117,tax_fuel_labels,0),MATCH(U$1,'Tax_Share of Price'!$B$1:$AI$1,0)))</f>
        <v>2.2019017247216009E-5</v>
      </c>
      <c r="V2">
        <f>'Total Fuel Prices'!V119*(1-INDEX(Tax_share,MATCH('Total Fuel Prices'!$A$117,tax_fuel_labels,0),MATCH(V$1,'Tax_Share of Price'!$B$1:$AI$1,0)))</f>
        <v>2.2165868284172727E-5</v>
      </c>
      <c r="W2">
        <f>'Total Fuel Prices'!W119*(1-INDEX(Tax_share,MATCH('Total Fuel Prices'!$A$117,tax_fuel_labels,0),MATCH(W$1,'Tax_Share of Price'!$B$1:$AI$1,0)))</f>
        <v>2.23559108025873E-5</v>
      </c>
      <c r="X2">
        <f>'Total Fuel Prices'!X119*(1-INDEX(Tax_share,MATCH('Total Fuel Prices'!$A$117,tax_fuel_labels,0),MATCH(X$1,'Tax_Share of Price'!$B$1:$AI$1,0)))</f>
        <v>2.2545953321001877E-5</v>
      </c>
      <c r="Y2">
        <f>'Total Fuel Prices'!Y119*(1-INDEX(Tax_share,MATCH('Total Fuel Prices'!$A$117,tax_fuel_labels,0),MATCH(Y$1,'Tax_Share of Price'!$B$1:$AI$1,0)))</f>
        <v>2.2545953321001877E-5</v>
      </c>
      <c r="Z2">
        <f>'Total Fuel Prices'!Z119*(1-INDEX(Tax_share,MATCH('Total Fuel Prices'!$A$117,tax_fuel_labels,0),MATCH(Z$1,'Tax_Share of Price'!$B$1:$AI$1,0)))</f>
        <v>2.2692804357958595E-5</v>
      </c>
      <c r="AA2">
        <f>'Total Fuel Prices'!AA119*(1-INDEX(Tax_share,MATCH('Total Fuel Prices'!$A$117,tax_fuel_labels,0),MATCH(AA$1,'Tax_Share of Price'!$B$1:$AI$1,0)))</f>
        <v>2.3029697913329887E-5</v>
      </c>
      <c r="AB2">
        <f>'Total Fuel Prices'!AB119*(1-INDEX(Tax_share,MATCH('Total Fuel Prices'!$A$117,tax_fuel_labels,0),MATCH(AB$1,'Tax_Share of Price'!$B$1:$AI$1,0)))</f>
        <v>2.3167910653995033E-5</v>
      </c>
      <c r="AC2">
        <f>'Total Fuel Prices'!AC119*(1-INDEX(Tax_share,MATCH('Total Fuel Prices'!$A$117,tax_fuel_labels,0),MATCH(AC$1,'Tax_Share of Price'!$B$1:$AI$1,0)))</f>
        <v>2.3349314876118038E-5</v>
      </c>
      <c r="AD2">
        <f>'Total Fuel Prices'!AD119*(1-INDEX(Tax_share,MATCH('Total Fuel Prices'!$A$117,tax_fuel_labels,0),MATCH(AD$1,'Tax_Share of Price'!$B$1:$AI$1,0)))</f>
        <v>2.3668931838906186E-5</v>
      </c>
      <c r="AE2">
        <f>'Total Fuel Prices'!AE119*(1-INDEX(Tax_share,MATCH('Total Fuel Prices'!$A$117,tax_fuel_labels,0),MATCH(AE$1,'Tax_Share of Price'!$B$1:$AI$1,0)))</f>
        <v>2.3677570135197758E-5</v>
      </c>
      <c r="AF2">
        <f>$AE2</f>
        <v>2.3677570135197758E-5</v>
      </c>
      <c r="AG2">
        <f t="shared" ref="AG2:CC7" si="0">$AE2</f>
        <v>2.3677570135197758E-5</v>
      </c>
      <c r="AH2">
        <f t="shared" si="0"/>
        <v>2.3677570135197758E-5</v>
      </c>
      <c r="AI2">
        <f t="shared" si="0"/>
        <v>2.3677570135197758E-5</v>
      </c>
      <c r="AJ2">
        <f t="shared" si="0"/>
        <v>2.3677570135197758E-5</v>
      </c>
      <c r="AK2">
        <f t="shared" si="0"/>
        <v>2.3677570135197758E-5</v>
      </c>
      <c r="AL2">
        <f t="shared" si="0"/>
        <v>2.3677570135197758E-5</v>
      </c>
      <c r="AM2">
        <f t="shared" si="0"/>
        <v>2.3677570135197758E-5</v>
      </c>
      <c r="AN2">
        <f t="shared" si="0"/>
        <v>2.3677570135197758E-5</v>
      </c>
      <c r="AO2">
        <f t="shared" si="0"/>
        <v>2.3677570135197758E-5</v>
      </c>
      <c r="AP2">
        <f t="shared" si="0"/>
        <v>2.3677570135197758E-5</v>
      </c>
      <c r="AQ2">
        <f t="shared" si="0"/>
        <v>2.3677570135197758E-5</v>
      </c>
      <c r="AR2">
        <f t="shared" si="0"/>
        <v>2.3677570135197758E-5</v>
      </c>
      <c r="AS2">
        <f t="shared" si="0"/>
        <v>2.3677570135197758E-5</v>
      </c>
      <c r="AT2">
        <f t="shared" si="0"/>
        <v>2.3677570135197758E-5</v>
      </c>
      <c r="AU2">
        <f t="shared" si="0"/>
        <v>2.3677570135197758E-5</v>
      </c>
      <c r="AV2">
        <f t="shared" si="0"/>
        <v>2.3677570135197758E-5</v>
      </c>
      <c r="AW2">
        <f t="shared" si="0"/>
        <v>2.3677570135197758E-5</v>
      </c>
      <c r="AX2">
        <f t="shared" si="0"/>
        <v>2.3677570135197758E-5</v>
      </c>
      <c r="AY2">
        <f t="shared" si="0"/>
        <v>2.3677570135197758E-5</v>
      </c>
      <c r="AZ2">
        <f t="shared" si="0"/>
        <v>2.3677570135197758E-5</v>
      </c>
      <c r="BA2">
        <f t="shared" si="0"/>
        <v>2.3677570135197758E-5</v>
      </c>
      <c r="BB2">
        <f t="shared" si="0"/>
        <v>2.3677570135197758E-5</v>
      </c>
      <c r="BC2">
        <f t="shared" si="0"/>
        <v>2.3677570135197758E-5</v>
      </c>
      <c r="BD2">
        <f t="shared" si="0"/>
        <v>2.3677570135197758E-5</v>
      </c>
      <c r="BE2">
        <f t="shared" si="0"/>
        <v>2.3677570135197758E-5</v>
      </c>
      <c r="BF2">
        <f t="shared" si="0"/>
        <v>2.3677570135197758E-5</v>
      </c>
      <c r="BG2">
        <f t="shared" si="0"/>
        <v>2.3677570135197758E-5</v>
      </c>
      <c r="BH2">
        <f t="shared" si="0"/>
        <v>2.3677570135197758E-5</v>
      </c>
      <c r="BI2">
        <f t="shared" si="0"/>
        <v>2.3677570135197758E-5</v>
      </c>
      <c r="BJ2">
        <f t="shared" si="0"/>
        <v>2.3677570135197758E-5</v>
      </c>
      <c r="BK2">
        <f t="shared" si="0"/>
        <v>2.3677570135197758E-5</v>
      </c>
      <c r="BL2">
        <f t="shared" si="0"/>
        <v>2.3677570135197758E-5</v>
      </c>
      <c r="BM2">
        <f t="shared" si="0"/>
        <v>2.3677570135197758E-5</v>
      </c>
      <c r="BN2">
        <f t="shared" si="0"/>
        <v>2.3677570135197758E-5</v>
      </c>
      <c r="BO2">
        <f t="shared" si="0"/>
        <v>2.3677570135197758E-5</v>
      </c>
      <c r="BP2">
        <f t="shared" si="0"/>
        <v>2.3677570135197758E-5</v>
      </c>
      <c r="BQ2">
        <f t="shared" si="0"/>
        <v>2.3677570135197758E-5</v>
      </c>
      <c r="BR2">
        <f t="shared" si="0"/>
        <v>2.3677570135197758E-5</v>
      </c>
      <c r="BS2">
        <f t="shared" si="0"/>
        <v>2.3677570135197758E-5</v>
      </c>
      <c r="BT2">
        <f t="shared" si="0"/>
        <v>2.3677570135197758E-5</v>
      </c>
      <c r="BU2">
        <f t="shared" si="0"/>
        <v>2.3677570135197758E-5</v>
      </c>
      <c r="BV2">
        <f t="shared" si="0"/>
        <v>2.3677570135197758E-5</v>
      </c>
      <c r="BW2">
        <f t="shared" si="0"/>
        <v>2.3677570135197758E-5</v>
      </c>
      <c r="BX2">
        <f t="shared" si="0"/>
        <v>2.3677570135197758E-5</v>
      </c>
      <c r="BY2">
        <f t="shared" si="0"/>
        <v>2.3677570135197758E-5</v>
      </c>
      <c r="BZ2">
        <f t="shared" si="0"/>
        <v>2.3677570135197758E-5</v>
      </c>
      <c r="CA2">
        <f t="shared" si="0"/>
        <v>2.3677570135197758E-5</v>
      </c>
      <c r="CB2">
        <f t="shared" si="0"/>
        <v>2.3677570135197758E-5</v>
      </c>
      <c r="CC2">
        <f t="shared" si="0"/>
        <v>2.3677570135197758E-5</v>
      </c>
    </row>
    <row r="3" spans="1:81">
      <c r="A3" s="1" t="s">
        <v>1422</v>
      </c>
      <c r="B3">
        <f>'Total Fuel Prices'!B120*(1-INDEX(Tax_share,MATCH('Total Fuel Prices'!$A$117,tax_fuel_labels,0),MATCH(B$1,'Tax_Share of Price'!$B$1:$AI$1,0)))</f>
        <v>1.8434124286213794E-5</v>
      </c>
      <c r="C3">
        <f>'Total Fuel Prices'!C120*(1-INDEX(Tax_share,MATCH('Total Fuel Prices'!$A$117,tax_fuel_labels,0),MATCH(C$1,'Tax_Share of Price'!$B$1:$AI$1,0)))</f>
        <v>1.8434124286213794E-5</v>
      </c>
      <c r="D3">
        <f>'Total Fuel Prices'!D120*(1-INDEX(Tax_share,MATCH('Total Fuel Prices'!$A$117,tax_fuel_labels,0),MATCH(D$1,'Tax_Share of Price'!$B$1:$AI$1,0)))</f>
        <v>1.8944501260820371E-5</v>
      </c>
      <c r="E3">
        <f>'Total Fuel Prices'!E120*(1-INDEX(Tax_share,MATCH('Total Fuel Prices'!$A$117,tax_fuel_labels,0),MATCH(E$1,'Tax_Share of Price'!$B$1:$AI$1,0)))</f>
        <v>1.8434124286213794E-5</v>
      </c>
      <c r="F3">
        <f>'Total Fuel Prices'!F120*(1-INDEX(Tax_share,MATCH('Total Fuel Prices'!$A$117,tax_fuel_labels,0),MATCH(F$1,'Tax_Share of Price'!$B$1:$AI$1,0)))</f>
        <v>1.7793990453656395E-5</v>
      </c>
      <c r="G3">
        <f>'Total Fuel Prices'!G120*(1-INDEX(Tax_share,MATCH('Total Fuel Prices'!$A$117,tax_fuel_labels,0),MATCH(G$1,'Tax_Share of Price'!$B$1:$AI$1,0)))</f>
        <v>1.7300914393443261E-5</v>
      </c>
      <c r="H3">
        <f>'Total Fuel Prices'!H120*(1-INDEX(Tax_share,MATCH('Total Fuel Prices'!$A$117,tax_fuel_labels,0),MATCH(H$1,'Tax_Share of Price'!$B$1:$AI$1,0)))</f>
        <v>1.6721333761262912E-5</v>
      </c>
      <c r="I3">
        <f>'Total Fuel Prices'!I120*(1-INDEX(Tax_share,MATCH('Total Fuel Prices'!$A$117,tax_fuel_labels,0),MATCH(I$1,'Tax_Share of Price'!$B$1:$AI$1,0)))</f>
        <v>1.6366665016197331E-5</v>
      </c>
      <c r="J3">
        <f>'Total Fuel Prices'!J120*(1-INDEX(Tax_share,MATCH('Total Fuel Prices'!$A$117,tax_fuel_labels,0),MATCH(J$1,'Tax_Share of Price'!$B$1:$AI$1,0)))</f>
        <v>1.57957348412137E-5</v>
      </c>
      <c r="K3">
        <f>'Total Fuel Prices'!K120*(1-INDEX(Tax_share,MATCH('Total Fuel Prices'!$A$117,tax_fuel_labels,0),MATCH(K$1,'Tax_Share of Price'!$B$1:$AI$1,0)))</f>
        <v>1.5986044899541576E-5</v>
      </c>
      <c r="L3">
        <f>'Total Fuel Prices'!L120*(1-INDEX(Tax_share,MATCH('Total Fuel Prices'!$A$117,tax_fuel_labels,0),MATCH(L$1,'Tax_Share of Price'!$B$1:$AI$1,0)))</f>
        <v>1.5942792613557965E-5</v>
      </c>
      <c r="M3">
        <f>'Total Fuel Prices'!M120*(1-INDEX(Tax_share,MATCH('Total Fuel Prices'!$A$117,tax_fuel_labels,0),MATCH(M$1,'Tax_Share of Price'!$B$1:$AI$1,0)))</f>
        <v>1.6202306329459616E-5</v>
      </c>
      <c r="N3">
        <f>'Total Fuel Prices'!N120*(1-INDEX(Tax_share,MATCH('Total Fuel Prices'!$A$117,tax_fuel_labels,0),MATCH(N$1,'Tax_Share of Price'!$B$1:$AI$1,0)))</f>
        <v>1.6366665016197331E-5</v>
      </c>
      <c r="O3">
        <f>'Total Fuel Prices'!O120*(1-INDEX(Tax_share,MATCH('Total Fuel Prices'!$A$117,tax_fuel_labels,0),MATCH(O$1,'Tax_Share of Price'!$B$1:$AI$1,0)))</f>
        <v>1.6453169588164543E-5</v>
      </c>
      <c r="P3">
        <f>'Total Fuel Prices'!P120*(1-INDEX(Tax_share,MATCH('Total Fuel Prices'!$A$117,tax_fuel_labels,0),MATCH(P$1,'Tax_Share of Price'!$B$1:$AI$1,0)))</f>
        <v>1.6608877817705533E-5</v>
      </c>
      <c r="Q3">
        <f>'Total Fuel Prices'!Q120*(1-INDEX(Tax_share,MATCH('Total Fuel Prices'!$A$117,tax_fuel_labels,0),MATCH(Q$1,'Tax_Share of Price'!$B$1:$AI$1,0)))</f>
        <v>1.6738634675656358E-5</v>
      </c>
      <c r="R3">
        <f>'Total Fuel Prices'!R120*(1-INDEX(Tax_share,MATCH('Total Fuel Prices'!$A$117,tax_fuel_labels,0),MATCH(R$1,'Tax_Share of Price'!$B$1:$AI$1,0)))</f>
        <v>1.7058701591935056E-5</v>
      </c>
      <c r="S3">
        <f>'Total Fuel Prices'!S120*(1-INDEX(Tax_share,MATCH('Total Fuel Prices'!$A$117,tax_fuel_labels,0),MATCH(S$1,'Tax_Share of Price'!$B$1:$AI$1,0)))</f>
        <v>1.72749630218531E-5</v>
      </c>
      <c r="T3">
        <f>'Total Fuel Prices'!T120*(1-INDEX(Tax_share,MATCH('Total Fuel Prices'!$A$117,tax_fuel_labels,0),MATCH(T$1,'Tax_Share of Price'!$B$1:$AI$1,0)))</f>
        <v>1.7482573994574418E-5</v>
      </c>
      <c r="U3">
        <f>'Total Fuel Prices'!U120*(1-INDEX(Tax_share,MATCH('Total Fuel Prices'!$A$117,tax_fuel_labels,0),MATCH(U$1,'Tax_Share of Price'!$B$1:$AI$1,0)))</f>
        <v>1.7724786796082623E-5</v>
      </c>
      <c r="V3">
        <f>'Total Fuel Prices'!V120*(1-INDEX(Tax_share,MATCH('Total Fuel Prices'!$A$117,tax_fuel_labels,0),MATCH(V$1,'Tax_Share of Price'!$B$1:$AI$1,0)))</f>
        <v>1.7845893196836724E-5</v>
      </c>
      <c r="W3">
        <f>'Total Fuel Prices'!W120*(1-INDEX(Tax_share,MATCH('Total Fuel Prices'!$A$117,tax_fuel_labels,0),MATCH(W$1,'Tax_Share of Price'!$B$1:$AI$1,0)))</f>
        <v>1.7932397768803942E-5</v>
      </c>
      <c r="X3">
        <f>'Total Fuel Prices'!X120*(1-INDEX(Tax_share,MATCH('Total Fuel Prices'!$A$117,tax_fuel_labels,0),MATCH(X$1,'Tax_Share of Price'!$B$1:$AI$1,0)))</f>
        <v>1.8140008741525261E-5</v>
      </c>
      <c r="Y3">
        <f>'Total Fuel Prices'!Y120*(1-INDEX(Tax_share,MATCH('Total Fuel Prices'!$A$117,tax_fuel_labels,0),MATCH(Y$1,'Tax_Share of Price'!$B$1:$AI$1,0)))</f>
        <v>1.8191911484705593E-5</v>
      </c>
      <c r="Z3">
        <f>'Total Fuel Prices'!Z120*(1-INDEX(Tax_share,MATCH('Total Fuel Prices'!$A$117,tax_fuel_labels,0),MATCH(Z$1,'Tax_Share of Price'!$B$1:$AI$1,0)))</f>
        <v>1.8364920628640026E-5</v>
      </c>
      <c r="AA3">
        <f>'Total Fuel Prices'!AA120*(1-INDEX(Tax_share,MATCH('Total Fuel Prices'!$A$117,tax_fuel_labels,0),MATCH(AA$1,'Tax_Share of Price'!$B$1:$AI$1,0)))</f>
        <v>1.8693638002115449E-5</v>
      </c>
      <c r="AB3">
        <f>'Total Fuel Prices'!AB120*(1-INDEX(Tax_share,MATCH('Total Fuel Prices'!$A$117,tax_fuel_labels,0),MATCH(AB$1,'Tax_Share of Price'!$B$1:$AI$1,0)))</f>
        <v>1.8823394860066274E-5</v>
      </c>
      <c r="AC3">
        <f>'Total Fuel Prices'!AC120*(1-INDEX(Tax_share,MATCH('Total Fuel Prices'!$A$117,tax_fuel_labels,0),MATCH(AC$1,'Tax_Share of Price'!$B$1:$AI$1,0)))</f>
        <v>1.8987753546803982E-5</v>
      </c>
      <c r="AD3">
        <f>'Total Fuel Prices'!AD120*(1-INDEX(Tax_share,MATCH('Total Fuel Prices'!$A$117,tax_fuel_labels,0),MATCH(AD$1,'Tax_Share of Price'!$B$1:$AI$1,0)))</f>
        <v>1.9333771834672848E-5</v>
      </c>
      <c r="AE3">
        <f>'Total Fuel Prices'!AE120*(1-INDEX(Tax_share,MATCH('Total Fuel Prices'!$A$117,tax_fuel_labels,0),MATCH(AE$1,'Tax_Share of Price'!$B$1:$AI$1,0)))</f>
        <v>1.9411625949443341E-5</v>
      </c>
      <c r="AF3">
        <f>$AE3</f>
        <v>1.9411625949443341E-5</v>
      </c>
      <c r="AG3">
        <f t="shared" ref="AF3:AU9" si="1">$AE3</f>
        <v>1.9411625949443341E-5</v>
      </c>
      <c r="AH3">
        <f t="shared" si="1"/>
        <v>1.9411625949443341E-5</v>
      </c>
      <c r="AI3">
        <f t="shared" si="1"/>
        <v>1.9411625949443341E-5</v>
      </c>
      <c r="AJ3">
        <f t="shared" si="1"/>
        <v>1.9411625949443341E-5</v>
      </c>
      <c r="AK3">
        <f t="shared" si="1"/>
        <v>1.9411625949443341E-5</v>
      </c>
      <c r="AL3">
        <f t="shared" si="1"/>
        <v>1.9411625949443341E-5</v>
      </c>
      <c r="AM3">
        <f t="shared" si="1"/>
        <v>1.9411625949443341E-5</v>
      </c>
      <c r="AN3">
        <f t="shared" si="1"/>
        <v>1.9411625949443341E-5</v>
      </c>
      <c r="AO3">
        <f t="shared" si="1"/>
        <v>1.9411625949443341E-5</v>
      </c>
      <c r="AP3">
        <f t="shared" si="1"/>
        <v>1.9411625949443341E-5</v>
      </c>
      <c r="AQ3">
        <f t="shared" si="1"/>
        <v>1.9411625949443341E-5</v>
      </c>
      <c r="AR3">
        <f t="shared" si="1"/>
        <v>1.9411625949443341E-5</v>
      </c>
      <c r="AS3">
        <f t="shared" si="1"/>
        <v>1.9411625949443341E-5</v>
      </c>
      <c r="AT3">
        <f t="shared" si="1"/>
        <v>1.9411625949443341E-5</v>
      </c>
      <c r="AU3">
        <f t="shared" si="1"/>
        <v>1.9411625949443341E-5</v>
      </c>
      <c r="AV3">
        <f t="shared" si="0"/>
        <v>1.9411625949443341E-5</v>
      </c>
      <c r="AW3">
        <f t="shared" si="0"/>
        <v>1.9411625949443341E-5</v>
      </c>
      <c r="AX3">
        <f t="shared" si="0"/>
        <v>1.9411625949443341E-5</v>
      </c>
      <c r="AY3">
        <f t="shared" si="0"/>
        <v>1.9411625949443341E-5</v>
      </c>
      <c r="AZ3">
        <f t="shared" si="0"/>
        <v>1.9411625949443341E-5</v>
      </c>
      <c r="BA3">
        <f t="shared" si="0"/>
        <v>1.9411625949443341E-5</v>
      </c>
      <c r="BB3">
        <f t="shared" si="0"/>
        <v>1.9411625949443341E-5</v>
      </c>
      <c r="BC3">
        <f t="shared" si="0"/>
        <v>1.9411625949443341E-5</v>
      </c>
      <c r="BD3">
        <f t="shared" si="0"/>
        <v>1.9411625949443341E-5</v>
      </c>
      <c r="BE3">
        <f t="shared" si="0"/>
        <v>1.9411625949443341E-5</v>
      </c>
      <c r="BF3">
        <f t="shared" si="0"/>
        <v>1.9411625949443341E-5</v>
      </c>
      <c r="BG3">
        <f t="shared" si="0"/>
        <v>1.9411625949443341E-5</v>
      </c>
      <c r="BH3">
        <f t="shared" si="0"/>
        <v>1.9411625949443341E-5</v>
      </c>
      <c r="BI3">
        <f t="shared" si="0"/>
        <v>1.9411625949443341E-5</v>
      </c>
      <c r="BJ3">
        <f t="shared" si="0"/>
        <v>1.9411625949443341E-5</v>
      </c>
      <c r="BK3">
        <f t="shared" si="0"/>
        <v>1.9411625949443341E-5</v>
      </c>
      <c r="BL3">
        <f t="shared" si="0"/>
        <v>1.9411625949443341E-5</v>
      </c>
      <c r="BM3">
        <f t="shared" si="0"/>
        <v>1.9411625949443341E-5</v>
      </c>
      <c r="BN3">
        <f t="shared" si="0"/>
        <v>1.9411625949443341E-5</v>
      </c>
      <c r="BO3">
        <f t="shared" si="0"/>
        <v>1.9411625949443341E-5</v>
      </c>
      <c r="BP3">
        <f t="shared" si="0"/>
        <v>1.9411625949443341E-5</v>
      </c>
      <c r="BQ3">
        <f t="shared" si="0"/>
        <v>1.9411625949443341E-5</v>
      </c>
      <c r="BR3">
        <f t="shared" si="0"/>
        <v>1.9411625949443341E-5</v>
      </c>
      <c r="BS3">
        <f t="shared" si="0"/>
        <v>1.9411625949443341E-5</v>
      </c>
      <c r="BT3">
        <f t="shared" si="0"/>
        <v>1.9411625949443341E-5</v>
      </c>
      <c r="BU3">
        <f t="shared" si="0"/>
        <v>1.9411625949443341E-5</v>
      </c>
      <c r="BV3">
        <f t="shared" si="0"/>
        <v>1.9411625949443341E-5</v>
      </c>
      <c r="BW3">
        <f t="shared" si="0"/>
        <v>1.9411625949443341E-5</v>
      </c>
      <c r="BX3">
        <f t="shared" si="0"/>
        <v>1.9411625949443341E-5</v>
      </c>
      <c r="BY3">
        <f t="shared" si="0"/>
        <v>1.9411625949443341E-5</v>
      </c>
      <c r="BZ3">
        <f t="shared" si="0"/>
        <v>1.9411625949443341E-5</v>
      </c>
      <c r="CA3">
        <f t="shared" si="0"/>
        <v>1.9411625949443341E-5</v>
      </c>
      <c r="CB3">
        <f t="shared" si="0"/>
        <v>1.9411625949443341E-5</v>
      </c>
      <c r="CC3">
        <f t="shared" si="0"/>
        <v>1.9411625949443341E-5</v>
      </c>
    </row>
    <row r="4" spans="1:81">
      <c r="A4" s="1" t="s">
        <v>1423</v>
      </c>
      <c r="B4">
        <f>'Total Fuel Prices'!B121*(1-INDEX(Tax_share,MATCH('Total Fuel Prices'!$A$117,tax_fuel_labels,0),MATCH(B$1,'Tax_Share of Price'!$B$1:$AI$1,0)))</f>
        <v>1.243819529616302E-5</v>
      </c>
      <c r="C4">
        <f>'Total Fuel Prices'!C121*(1-INDEX(Tax_share,MATCH('Total Fuel Prices'!$A$117,tax_fuel_labels,0),MATCH(C$1,'Tax_Share of Price'!$B$1:$AI$1,0)))</f>
        <v>1.243819529616302E-5</v>
      </c>
      <c r="D4">
        <f>'Total Fuel Prices'!D121*(1-INDEX(Tax_share,MATCH('Total Fuel Prices'!$A$117,tax_fuel_labels,0),MATCH(D$1,'Tax_Share of Price'!$B$1:$AI$1,0)))</f>
        <v>1.2782727466338429E-5</v>
      </c>
      <c r="E4">
        <f>'Total Fuel Prices'!E121*(1-INDEX(Tax_share,MATCH('Total Fuel Prices'!$A$117,tax_fuel_labels,0),MATCH(E$1,'Tax_Share of Price'!$B$1:$AI$1,0)))</f>
        <v>1.243819529616302E-5</v>
      </c>
      <c r="F4">
        <f>'Total Fuel Prices'!F121*(1-INDEX(Tax_share,MATCH('Total Fuel Prices'!$A$117,tax_fuel_labels,0),MATCH(F$1,'Tax_Share of Price'!$B$1:$AI$1,0)))</f>
        <v>1.2630899730328928E-5</v>
      </c>
      <c r="G4">
        <f>'Total Fuel Prices'!G121*(1-INDEX(Tax_share,MATCH('Total Fuel Prices'!$A$117,tax_fuel_labels,0),MATCH(G$1,'Tax_Share of Price'!$B$1:$AI$1,0)))</f>
        <v>1.2969592372196277E-5</v>
      </c>
      <c r="H4">
        <f>'Total Fuel Prices'!H121*(1-INDEX(Tax_share,MATCH('Total Fuel Prices'!$A$117,tax_fuel_labels,0),MATCH(H$1,'Tax_Share of Price'!$B$1:$AI$1,0)))</f>
        <v>1.3203173504518585E-5</v>
      </c>
      <c r="I4">
        <f>'Total Fuel Prices'!I121*(1-INDEX(Tax_share,MATCH('Total Fuel Prices'!$A$117,tax_fuel_labels,0),MATCH(I$1,'Tax_Share of Price'!$B$1:$AI$1,0)))</f>
        <v>1.35885823728504E-5</v>
      </c>
      <c r="J4">
        <f>'Total Fuel Prices'!J121*(1-INDEX(Tax_share,MATCH('Total Fuel Prices'!$A$117,tax_fuel_labels,0),MATCH(J$1,'Tax_Share of Price'!$B$1:$AI$1,0)))</f>
        <v>1.384552161840494E-5</v>
      </c>
      <c r="K4">
        <f>'Total Fuel Prices'!K121*(1-INDEX(Tax_share,MATCH('Total Fuel Prices'!$A$117,tax_fuel_labels,0),MATCH(K$1,'Tax_Share of Price'!$B$1:$AI$1,0)))</f>
        <v>1.405574463749502E-5</v>
      </c>
      <c r="L4">
        <f>'Total Fuel Prices'!L121*(1-INDEX(Tax_share,MATCH('Total Fuel Prices'!$A$117,tax_fuel_labels,0),MATCH(L$1,'Tax_Share of Price'!$B$1:$AI$1,0)))</f>
        <v>1.4073263222419193E-5</v>
      </c>
      <c r="M4">
        <f>'Total Fuel Prices'!M121*(1-INDEX(Tax_share,MATCH('Total Fuel Prices'!$A$117,tax_fuel_labels,0),MATCH(M$1,'Tax_Share of Price'!$B$1:$AI$1,0)))</f>
        <v>1.4271807184893157E-5</v>
      </c>
      <c r="N4">
        <f>'Total Fuel Prices'!N121*(1-INDEX(Tax_share,MATCH('Total Fuel Prices'!$A$117,tax_fuel_labels,0),MATCH(N$1,'Tax_Share of Price'!$B$1:$AI$1,0)))</f>
        <v>1.4388597751054312E-5</v>
      </c>
      <c r="O4">
        <f>'Total Fuel Prices'!O121*(1-INDEX(Tax_share,MATCH('Total Fuel Prices'!$A$117,tax_fuel_labels,0),MATCH(O$1,'Tax_Share of Price'!$B$1:$AI$1,0)))</f>
        <v>1.4458672090751006E-5</v>
      </c>
      <c r="P4">
        <f>'Total Fuel Prices'!P121*(1-INDEX(Tax_share,MATCH('Total Fuel Prices'!$A$117,tax_fuel_labels,0),MATCH(P$1,'Tax_Share of Price'!$B$1:$AI$1,0)))</f>
        <v>1.4616339355068564E-5</v>
      </c>
      <c r="Q4">
        <f>'Total Fuel Prices'!Q121*(1-INDEX(Tax_share,MATCH('Total Fuel Prices'!$A$117,tax_fuel_labels,0),MATCH(Q$1,'Tax_Share of Price'!$B$1:$AI$1,0)))</f>
        <v>1.4715611336305545E-5</v>
      </c>
      <c r="R4">
        <f>'Total Fuel Prices'!R121*(1-INDEX(Tax_share,MATCH('Total Fuel Prices'!$A$117,tax_fuel_labels,0),MATCH(R$1,'Tax_Share of Price'!$B$1:$AI$1,0)))</f>
        <v>1.4902476242163394E-5</v>
      </c>
      <c r="S4">
        <f>'Total Fuel Prices'!S121*(1-INDEX(Tax_share,MATCH('Total Fuel Prices'!$A$117,tax_fuel_labels,0),MATCH(S$1,'Tax_Share of Price'!$B$1:$AI$1,0)))</f>
        <v>1.5030945864940664E-5</v>
      </c>
      <c r="T4">
        <f>'Total Fuel Prices'!T121*(1-INDEX(Tax_share,MATCH('Total Fuel Prices'!$A$117,tax_fuel_labels,0),MATCH(T$1,'Tax_Share of Price'!$B$1:$AI$1,0)))</f>
        <v>1.5153575959409876E-5</v>
      </c>
      <c r="U4">
        <f>'Total Fuel Prices'!U121*(1-INDEX(Tax_share,MATCH('Total Fuel Prices'!$A$117,tax_fuel_labels,0),MATCH(U$1,'Tax_Share of Price'!$B$1:$AI$1,0)))</f>
        <v>1.5293724638803265E-5</v>
      </c>
      <c r="V4">
        <f>'Total Fuel Prices'!V121*(1-INDEX(Tax_share,MATCH('Total Fuel Prices'!$A$117,tax_fuel_labels,0),MATCH(V$1,'Tax_Share of Price'!$B$1:$AI$1,0)))</f>
        <v>1.5387157091732187E-5</v>
      </c>
      <c r="W4">
        <f>'Total Fuel Prices'!W121*(1-INDEX(Tax_share,MATCH('Total Fuel Prices'!$A$117,tax_fuel_labels,0),MATCH(W$1,'Tax_Share of Price'!$B$1:$AI$1,0)))</f>
        <v>1.5509787186201399E-5</v>
      </c>
      <c r="X4">
        <f>'Total Fuel Prices'!X121*(1-INDEX(Tax_share,MATCH('Total Fuel Prices'!$A$117,tax_fuel_labels,0),MATCH(X$1,'Tax_Share of Price'!$B$1:$AI$1,0)))</f>
        <v>1.5638256808978673E-5</v>
      </c>
      <c r="Y4">
        <f>'Total Fuel Prices'!Y121*(1-INDEX(Tax_share,MATCH('Total Fuel Prices'!$A$117,tax_fuel_labels,0),MATCH(Y$1,'Tax_Share of Price'!$B$1:$AI$1,0)))</f>
        <v>1.5644096337286728E-5</v>
      </c>
      <c r="Z4">
        <f>'Total Fuel Prices'!Z121*(1-INDEX(Tax_share,MATCH('Total Fuel Prices'!$A$117,tax_fuel_labels,0),MATCH(Z$1,'Tax_Share of Price'!$B$1:$AI$1,0)))</f>
        <v>1.5755047375139826E-5</v>
      </c>
      <c r="AA4">
        <f>'Total Fuel Prices'!AA121*(1-INDEX(Tax_share,MATCH('Total Fuel Prices'!$A$117,tax_fuel_labels,0),MATCH(AA$1,'Tax_Share of Price'!$B$1:$AI$1,0)))</f>
        <v>1.5971109922537964E-5</v>
      </c>
      <c r="AB4">
        <f>'Total Fuel Prices'!AB121*(1-INDEX(Tax_share,MATCH('Total Fuel Prices'!$A$117,tax_fuel_labels,0),MATCH(AB$1,'Tax_Share of Price'!$B$1:$AI$1,0)))</f>
        <v>1.6064542375466886E-5</v>
      </c>
      <c r="AC4">
        <f>'Total Fuel Prices'!AC121*(1-INDEX(Tax_share,MATCH('Total Fuel Prices'!$A$117,tax_fuel_labels,0),MATCH(AC$1,'Tax_Share of Price'!$B$1:$AI$1,0)))</f>
        <v>1.618133294162804E-5</v>
      </c>
      <c r="AD4">
        <f>'Total Fuel Prices'!AD121*(1-INDEX(Tax_share,MATCH('Total Fuel Prices'!$A$117,tax_fuel_labels,0),MATCH(AD$1,'Tax_Share of Price'!$B$1:$AI$1,0)))</f>
        <v>1.6385716432410064E-5</v>
      </c>
      <c r="AE4">
        <f>'Total Fuel Prices'!AE121*(1-INDEX(Tax_share,MATCH('Total Fuel Prices'!$A$117,tax_fuel_labels,0),MATCH(AE$1,'Tax_Share of Price'!$B$1:$AI$1,0)))</f>
        <v>1.6414914073950353E-5</v>
      </c>
      <c r="AF4">
        <f t="shared" si="1"/>
        <v>1.6414914073950353E-5</v>
      </c>
      <c r="AG4">
        <f t="shared" si="0"/>
        <v>1.6414914073950353E-5</v>
      </c>
      <c r="AH4">
        <f t="shared" si="0"/>
        <v>1.6414914073950353E-5</v>
      </c>
      <c r="AI4">
        <f t="shared" si="0"/>
        <v>1.6414914073950353E-5</v>
      </c>
      <c r="AJ4">
        <f t="shared" si="0"/>
        <v>1.6414914073950353E-5</v>
      </c>
      <c r="AK4">
        <f t="shared" si="0"/>
        <v>1.6414914073950353E-5</v>
      </c>
      <c r="AL4">
        <f t="shared" si="0"/>
        <v>1.6414914073950353E-5</v>
      </c>
      <c r="AM4">
        <f t="shared" si="0"/>
        <v>1.6414914073950353E-5</v>
      </c>
      <c r="AN4">
        <f t="shared" si="0"/>
        <v>1.6414914073950353E-5</v>
      </c>
      <c r="AO4">
        <f t="shared" si="0"/>
        <v>1.6414914073950353E-5</v>
      </c>
      <c r="AP4">
        <f t="shared" si="0"/>
        <v>1.6414914073950353E-5</v>
      </c>
      <c r="AQ4">
        <f t="shared" si="0"/>
        <v>1.6414914073950353E-5</v>
      </c>
      <c r="AR4">
        <f t="shared" si="0"/>
        <v>1.6414914073950353E-5</v>
      </c>
      <c r="AS4">
        <f t="shared" si="0"/>
        <v>1.6414914073950353E-5</v>
      </c>
      <c r="AT4">
        <f t="shared" si="0"/>
        <v>1.6414914073950353E-5</v>
      </c>
      <c r="AU4">
        <f t="shared" si="0"/>
        <v>1.6414914073950353E-5</v>
      </c>
      <c r="AV4">
        <f t="shared" si="0"/>
        <v>1.6414914073950353E-5</v>
      </c>
      <c r="AW4">
        <f t="shared" si="0"/>
        <v>1.6414914073950353E-5</v>
      </c>
      <c r="AX4">
        <f t="shared" si="0"/>
        <v>1.6414914073950353E-5</v>
      </c>
      <c r="AY4">
        <f t="shared" si="0"/>
        <v>1.6414914073950353E-5</v>
      </c>
      <c r="AZ4">
        <f t="shared" si="0"/>
        <v>1.6414914073950353E-5</v>
      </c>
      <c r="BA4">
        <f t="shared" si="0"/>
        <v>1.6414914073950353E-5</v>
      </c>
      <c r="BB4">
        <f t="shared" si="0"/>
        <v>1.6414914073950353E-5</v>
      </c>
      <c r="BC4">
        <f t="shared" si="0"/>
        <v>1.6414914073950353E-5</v>
      </c>
      <c r="BD4">
        <f t="shared" si="0"/>
        <v>1.6414914073950353E-5</v>
      </c>
      <c r="BE4">
        <f t="shared" si="0"/>
        <v>1.6414914073950353E-5</v>
      </c>
      <c r="BF4">
        <f t="shared" si="0"/>
        <v>1.6414914073950353E-5</v>
      </c>
      <c r="BG4">
        <f t="shared" si="0"/>
        <v>1.6414914073950353E-5</v>
      </c>
      <c r="BH4">
        <f t="shared" si="0"/>
        <v>1.6414914073950353E-5</v>
      </c>
      <c r="BI4">
        <f t="shared" si="0"/>
        <v>1.6414914073950353E-5</v>
      </c>
      <c r="BJ4">
        <f t="shared" si="0"/>
        <v>1.6414914073950353E-5</v>
      </c>
      <c r="BK4">
        <f t="shared" si="0"/>
        <v>1.6414914073950353E-5</v>
      </c>
      <c r="BL4">
        <f t="shared" si="0"/>
        <v>1.6414914073950353E-5</v>
      </c>
      <c r="BM4">
        <f t="shared" si="0"/>
        <v>1.6414914073950353E-5</v>
      </c>
      <c r="BN4">
        <f t="shared" si="0"/>
        <v>1.6414914073950353E-5</v>
      </c>
      <c r="BO4">
        <f t="shared" si="0"/>
        <v>1.6414914073950353E-5</v>
      </c>
      <c r="BP4">
        <f t="shared" si="0"/>
        <v>1.6414914073950353E-5</v>
      </c>
      <c r="BQ4">
        <f t="shared" si="0"/>
        <v>1.6414914073950353E-5</v>
      </c>
      <c r="BR4">
        <f t="shared" si="0"/>
        <v>1.6414914073950353E-5</v>
      </c>
      <c r="BS4">
        <f t="shared" si="0"/>
        <v>1.6414914073950353E-5</v>
      </c>
      <c r="BT4">
        <f t="shared" si="0"/>
        <v>1.6414914073950353E-5</v>
      </c>
      <c r="BU4">
        <f t="shared" si="0"/>
        <v>1.6414914073950353E-5</v>
      </c>
      <c r="BV4">
        <f t="shared" si="0"/>
        <v>1.6414914073950353E-5</v>
      </c>
      <c r="BW4">
        <f t="shared" si="0"/>
        <v>1.6414914073950353E-5</v>
      </c>
      <c r="BX4">
        <f t="shared" si="0"/>
        <v>1.6414914073950353E-5</v>
      </c>
      <c r="BY4">
        <f t="shared" si="0"/>
        <v>1.6414914073950353E-5</v>
      </c>
      <c r="BZ4">
        <f t="shared" si="0"/>
        <v>1.6414914073950353E-5</v>
      </c>
      <c r="CA4">
        <f t="shared" si="0"/>
        <v>1.6414914073950353E-5</v>
      </c>
      <c r="CB4">
        <f t="shared" si="0"/>
        <v>1.6414914073950353E-5</v>
      </c>
      <c r="CC4">
        <f t="shared" si="0"/>
        <v>1.6414914073950353E-5</v>
      </c>
    </row>
    <row r="5" spans="1:81">
      <c r="A5" s="1" t="s">
        <v>1424</v>
      </c>
      <c r="B5">
        <f>'Total Fuel Prices'!B122*(1-INDEX(Tax_share,MATCH('Total Fuel Prices'!$A$117,tax_fuel_labels,0),MATCH(B$1,'Tax_Share of Price'!$B$1:$AI$1,0)))</f>
        <v>1.8434124286213794E-5</v>
      </c>
      <c r="C5">
        <f>'Total Fuel Prices'!C122*(1-INDEX(Tax_share,MATCH('Total Fuel Prices'!$A$117,tax_fuel_labels,0),MATCH(C$1,'Tax_Share of Price'!$B$1:$AI$1,0)))</f>
        <v>1.8434124286213794E-5</v>
      </c>
      <c r="D5">
        <f>'Total Fuel Prices'!D122*(1-INDEX(Tax_share,MATCH('Total Fuel Prices'!$A$117,tax_fuel_labels,0),MATCH(D$1,'Tax_Share of Price'!$B$1:$AI$1,0)))</f>
        <v>1.8942830241726709E-5</v>
      </c>
      <c r="E5">
        <f>'Total Fuel Prices'!E122*(1-INDEX(Tax_share,MATCH('Total Fuel Prices'!$A$117,tax_fuel_labels,0),MATCH(E$1,'Tax_Share of Price'!$B$1:$AI$1,0)))</f>
        <v>1.8434124286213794E-5</v>
      </c>
      <c r="F5">
        <f>'Total Fuel Prices'!F122*(1-INDEX(Tax_share,MATCH('Total Fuel Prices'!$A$117,tax_fuel_labels,0),MATCH(F$1,'Tax_Share of Price'!$B$1:$AI$1,0)))</f>
        <v>1.7873685521665671E-5</v>
      </c>
      <c r="G5">
        <f>'Total Fuel Prices'!G122*(1-INDEX(Tax_share,MATCH('Total Fuel Prices'!$A$117,tax_fuel_labels,0),MATCH(G$1,'Tax_Share of Price'!$B$1:$AI$1,0)))</f>
        <v>1.7520177993258389E-5</v>
      </c>
      <c r="H5">
        <f>'Total Fuel Prices'!H122*(1-INDEX(Tax_share,MATCH('Total Fuel Prices'!$A$117,tax_fuel_labels,0),MATCH(H$1,'Tax_Share of Price'!$B$1:$AI$1,0)))</f>
        <v>1.7020094172584674E-5</v>
      </c>
      <c r="I5">
        <f>'Total Fuel Prices'!I122*(1-INDEX(Tax_share,MATCH('Total Fuel Prices'!$A$117,tax_fuel_labels,0),MATCH(I$1,'Tax_Share of Price'!$B$1:$AI$1,0)))</f>
        <v>1.6735563722891007E-5</v>
      </c>
      <c r="J5">
        <f>'Total Fuel Prices'!J122*(1-INDEX(Tax_share,MATCH('Total Fuel Prices'!$A$117,tax_fuel_labels,0),MATCH(J$1,'Tax_Share of Price'!$B$1:$AI$1,0)))</f>
        <v>1.62441020370565E-5</v>
      </c>
      <c r="K5">
        <f>'Total Fuel Prices'!K122*(1-INDEX(Tax_share,MATCH('Total Fuel Prices'!$A$117,tax_fuel_labels,0),MATCH(K$1,'Tax_Share of Price'!$B$1:$AI$1,0)))</f>
        <v>1.6571743160946174E-5</v>
      </c>
      <c r="L5">
        <f>'Total Fuel Prices'!L122*(1-INDEX(Tax_share,MATCH('Total Fuel Prices'!$A$117,tax_fuel_labels,0),MATCH(L$1,'Tax_Share of Price'!$B$1:$AI$1,0)))</f>
        <v>1.6606231700302983E-5</v>
      </c>
      <c r="M5">
        <f>'Total Fuel Prices'!M122*(1-INDEX(Tax_share,MATCH('Total Fuel Prices'!$A$117,tax_fuel_labels,0),MATCH(M$1,'Tax_Share of Price'!$B$1:$AI$1,0)))</f>
        <v>1.6899384284835851E-5</v>
      </c>
      <c r="N5">
        <f>'Total Fuel Prices'!N122*(1-INDEX(Tax_share,MATCH('Total Fuel Prices'!$A$117,tax_fuel_labels,0),MATCH(N$1,'Tax_Share of Price'!$B$1:$AI$1,0)))</f>
        <v>1.7080449116459089E-5</v>
      </c>
      <c r="O5">
        <f>'Total Fuel Prices'!O122*(1-INDEX(Tax_share,MATCH('Total Fuel Prices'!$A$117,tax_fuel_labels,0),MATCH(O$1,'Tax_Share of Price'!$B$1:$AI$1,0)))</f>
        <v>1.7442578779705572E-5</v>
      </c>
      <c r="P5">
        <f>'Total Fuel Prices'!P122*(1-INDEX(Tax_share,MATCH('Total Fuel Prices'!$A$117,tax_fuel_labels,0),MATCH(P$1,'Tax_Share of Price'!$B$1:$AI$1,0)))</f>
        <v>1.7675376420364022E-5</v>
      </c>
      <c r="Q5">
        <f>'Total Fuel Prices'!Q122*(1-INDEX(Tax_share,MATCH('Total Fuel Prices'!$A$117,tax_fuel_labels,0),MATCH(Q$1,'Tax_Share of Price'!$B$1:$AI$1,0)))</f>
        <v>1.782195271263046E-5</v>
      </c>
      <c r="R5">
        <f>'Total Fuel Prices'!R122*(1-INDEX(Tax_share,MATCH('Total Fuel Prices'!$A$117,tax_fuel_labels,0),MATCH(R$1,'Tax_Share of Price'!$B$1:$AI$1,0)))</f>
        <v>1.8158215971359331E-5</v>
      </c>
      <c r="S5">
        <f>'Total Fuel Prices'!S122*(1-INDEX(Tax_share,MATCH('Total Fuel Prices'!$A$117,tax_fuel_labels,0),MATCH(S$1,'Tax_Share of Price'!$B$1:$AI$1,0)))</f>
        <v>1.8339280802982576E-5</v>
      </c>
      <c r="T5">
        <f>'Total Fuel Prices'!T122*(1-INDEX(Tax_share,MATCH('Total Fuel Prices'!$A$117,tax_fuel_labels,0),MATCH(T$1,'Tax_Share of Price'!$B$1:$AI$1,0)))</f>
        <v>1.8528967769445019E-5</v>
      </c>
      <c r="U5">
        <f>'Total Fuel Prices'!U122*(1-INDEX(Tax_share,MATCH('Total Fuel Prices'!$A$117,tax_fuel_labels,0),MATCH(U$1,'Tax_Share of Price'!$B$1:$AI$1,0)))</f>
        <v>1.8753143275264271E-5</v>
      </c>
      <c r="V5">
        <f>'Total Fuel Prices'!V122*(1-INDEX(Tax_share,MATCH('Total Fuel Prices'!$A$117,tax_fuel_labels,0),MATCH(V$1,'Tax_Share of Price'!$B$1:$AI$1,0)))</f>
        <v>1.8882475297852294E-5</v>
      </c>
      <c r="W5">
        <f>'Total Fuel Prices'!W122*(1-INDEX(Tax_share,MATCH('Total Fuel Prices'!$A$117,tax_fuel_labels,0),MATCH(W$1,'Tax_Share of Price'!$B$1:$AI$1,0)))</f>
        <v>1.9063540129475539E-5</v>
      </c>
      <c r="X5">
        <f>'Total Fuel Prices'!X122*(1-INDEX(Tax_share,MATCH('Total Fuel Prices'!$A$117,tax_fuel_labels,0),MATCH(X$1,'Tax_Share of Price'!$B$1:$AI$1,0)))</f>
        <v>1.927047136561639E-5</v>
      </c>
      <c r="Y5">
        <f>'Total Fuel Prices'!Y122*(1-INDEX(Tax_share,MATCH('Total Fuel Prices'!$A$117,tax_fuel_labels,0),MATCH(Y$1,'Tax_Share of Price'!$B$1:$AI$1,0)))</f>
        <v>1.9279093500455591E-5</v>
      </c>
      <c r="Z5">
        <f>'Total Fuel Prices'!Z122*(1-INDEX(Tax_share,MATCH('Total Fuel Prices'!$A$117,tax_fuel_labels,0),MATCH(Z$1,'Tax_Share of Price'!$B$1:$AI$1,0)))</f>
        <v>1.9451536197239625E-5</v>
      </c>
      <c r="AA5">
        <f>'Total Fuel Prices'!AA122*(1-INDEX(Tax_share,MATCH('Total Fuel Prices'!$A$117,tax_fuel_labels,0),MATCH(AA$1,'Tax_Share of Price'!$B$1:$AI$1,0)))</f>
        <v>1.9770555186290098E-5</v>
      </c>
      <c r="AB5">
        <f>'Total Fuel Prices'!AB122*(1-INDEX(Tax_share,MATCH('Total Fuel Prices'!$A$117,tax_fuel_labels,0),MATCH(AB$1,'Tax_Share of Price'!$B$1:$AI$1,0)))</f>
        <v>1.9917131478556537E-5</v>
      </c>
      <c r="AC5">
        <f>'Total Fuel Prices'!AC122*(1-INDEX(Tax_share,MATCH('Total Fuel Prices'!$A$117,tax_fuel_labels,0),MATCH(AC$1,'Tax_Share of Price'!$B$1:$AI$1,0)))</f>
        <v>2.0089574175340574E-5</v>
      </c>
      <c r="AD5">
        <f>'Total Fuel Prices'!AD122*(1-INDEX(Tax_share,MATCH('Total Fuel Prices'!$A$117,tax_fuel_labels,0),MATCH(AD$1,'Tax_Share of Price'!$B$1:$AI$1,0)))</f>
        <v>2.0408593164391047E-5</v>
      </c>
      <c r="AE5">
        <f>'Total Fuel Prices'!AE122*(1-INDEX(Tax_share,MATCH('Total Fuel Prices'!$A$117,tax_fuel_labels,0),MATCH(AE$1,'Tax_Share of Price'!$B$1:$AI$1,0)))</f>
        <v>2.0451703838587054E-5</v>
      </c>
      <c r="AF5">
        <f t="shared" si="1"/>
        <v>2.0451703838587054E-5</v>
      </c>
      <c r="AG5">
        <f t="shared" si="0"/>
        <v>2.0451703838587054E-5</v>
      </c>
      <c r="AH5">
        <f t="shared" si="0"/>
        <v>2.0451703838587054E-5</v>
      </c>
      <c r="AI5">
        <f t="shared" si="0"/>
        <v>2.0451703838587054E-5</v>
      </c>
      <c r="AJ5">
        <f t="shared" si="0"/>
        <v>2.0451703838587054E-5</v>
      </c>
      <c r="AK5">
        <f t="shared" si="0"/>
        <v>2.0451703838587054E-5</v>
      </c>
      <c r="AL5">
        <f t="shared" si="0"/>
        <v>2.0451703838587054E-5</v>
      </c>
      <c r="AM5">
        <f t="shared" si="0"/>
        <v>2.0451703838587054E-5</v>
      </c>
      <c r="AN5">
        <f t="shared" si="0"/>
        <v>2.0451703838587054E-5</v>
      </c>
      <c r="AO5">
        <f t="shared" si="0"/>
        <v>2.0451703838587054E-5</v>
      </c>
      <c r="AP5">
        <f t="shared" si="0"/>
        <v>2.0451703838587054E-5</v>
      </c>
      <c r="AQ5">
        <f t="shared" si="0"/>
        <v>2.0451703838587054E-5</v>
      </c>
      <c r="AR5">
        <f t="shared" si="0"/>
        <v>2.0451703838587054E-5</v>
      </c>
      <c r="AS5">
        <f t="shared" si="0"/>
        <v>2.0451703838587054E-5</v>
      </c>
      <c r="AT5">
        <f t="shared" si="0"/>
        <v>2.0451703838587054E-5</v>
      </c>
      <c r="AU5">
        <f t="shared" si="0"/>
        <v>2.0451703838587054E-5</v>
      </c>
      <c r="AV5">
        <f t="shared" si="0"/>
        <v>2.0451703838587054E-5</v>
      </c>
      <c r="AW5">
        <f t="shared" si="0"/>
        <v>2.0451703838587054E-5</v>
      </c>
      <c r="AX5">
        <f t="shared" si="0"/>
        <v>2.0451703838587054E-5</v>
      </c>
      <c r="AY5">
        <f t="shared" si="0"/>
        <v>2.0451703838587054E-5</v>
      </c>
      <c r="AZ5">
        <f t="shared" si="0"/>
        <v>2.0451703838587054E-5</v>
      </c>
      <c r="BA5">
        <f t="shared" si="0"/>
        <v>2.0451703838587054E-5</v>
      </c>
      <c r="BB5">
        <f t="shared" si="0"/>
        <v>2.0451703838587054E-5</v>
      </c>
      <c r="BC5">
        <f t="shared" si="0"/>
        <v>2.0451703838587054E-5</v>
      </c>
      <c r="BD5">
        <f t="shared" si="0"/>
        <v>2.0451703838587054E-5</v>
      </c>
      <c r="BE5">
        <f t="shared" si="0"/>
        <v>2.0451703838587054E-5</v>
      </c>
      <c r="BF5">
        <f t="shared" si="0"/>
        <v>2.0451703838587054E-5</v>
      </c>
      <c r="BG5">
        <f t="shared" si="0"/>
        <v>2.0451703838587054E-5</v>
      </c>
      <c r="BH5">
        <f t="shared" si="0"/>
        <v>2.0451703838587054E-5</v>
      </c>
      <c r="BI5">
        <f t="shared" si="0"/>
        <v>2.0451703838587054E-5</v>
      </c>
      <c r="BJ5">
        <f t="shared" si="0"/>
        <v>2.0451703838587054E-5</v>
      </c>
      <c r="BK5">
        <f t="shared" si="0"/>
        <v>2.0451703838587054E-5</v>
      </c>
      <c r="BL5">
        <f t="shared" si="0"/>
        <v>2.0451703838587054E-5</v>
      </c>
      <c r="BM5">
        <f t="shared" si="0"/>
        <v>2.0451703838587054E-5</v>
      </c>
      <c r="BN5">
        <f t="shared" si="0"/>
        <v>2.0451703838587054E-5</v>
      </c>
      <c r="BO5">
        <f t="shared" si="0"/>
        <v>2.0451703838587054E-5</v>
      </c>
      <c r="BP5">
        <f t="shared" si="0"/>
        <v>2.0451703838587054E-5</v>
      </c>
      <c r="BQ5">
        <f t="shared" si="0"/>
        <v>2.0451703838587054E-5</v>
      </c>
      <c r="BR5">
        <f t="shared" si="0"/>
        <v>2.0451703838587054E-5</v>
      </c>
      <c r="BS5">
        <f t="shared" si="0"/>
        <v>2.0451703838587054E-5</v>
      </c>
      <c r="BT5">
        <f t="shared" si="0"/>
        <v>2.0451703838587054E-5</v>
      </c>
      <c r="BU5">
        <f t="shared" si="0"/>
        <v>2.0451703838587054E-5</v>
      </c>
      <c r="BV5">
        <f t="shared" si="0"/>
        <v>2.0451703838587054E-5</v>
      </c>
      <c r="BW5">
        <f t="shared" si="0"/>
        <v>2.0451703838587054E-5</v>
      </c>
      <c r="BX5">
        <f t="shared" si="0"/>
        <v>2.0451703838587054E-5</v>
      </c>
      <c r="BY5">
        <f t="shared" si="0"/>
        <v>2.0451703838587054E-5</v>
      </c>
      <c r="BZ5">
        <f t="shared" si="0"/>
        <v>2.0451703838587054E-5</v>
      </c>
      <c r="CA5">
        <f t="shared" si="0"/>
        <v>2.0451703838587054E-5</v>
      </c>
      <c r="CB5">
        <f t="shared" si="0"/>
        <v>2.0451703838587054E-5</v>
      </c>
      <c r="CC5">
        <f t="shared" si="0"/>
        <v>2.0451703838587054E-5</v>
      </c>
    </row>
    <row r="6" spans="1:81">
      <c r="A6" s="1" t="s">
        <v>1425</v>
      </c>
      <c r="B6">
        <f>'Total Fuel Prices'!B123*(1-INDEX(Tax_share,MATCH('Total Fuel Prices'!$A$117,tax_fuel_labels,0),MATCH(B$1,'Tax_Share of Price'!$B$1:$AI$1,0)))</f>
        <v>1.8434124286213794E-5</v>
      </c>
      <c r="C6">
        <f>'Total Fuel Prices'!C123*(1-INDEX(Tax_share,MATCH('Total Fuel Prices'!$A$117,tax_fuel_labels,0),MATCH(C$1,'Tax_Share of Price'!$B$1:$AI$1,0)))</f>
        <v>1.8434124286213794E-5</v>
      </c>
      <c r="D6">
        <f>'Total Fuel Prices'!D123*(1-INDEX(Tax_share,MATCH('Total Fuel Prices'!$A$117,tax_fuel_labels,0),MATCH(D$1,'Tax_Share of Price'!$B$1:$AI$1,0)))</f>
        <v>1.8944740874423473E-5</v>
      </c>
      <c r="E6">
        <f>'Total Fuel Prices'!E123*(1-INDEX(Tax_share,MATCH('Total Fuel Prices'!$A$117,tax_fuel_labels,0),MATCH(E$1,'Tax_Share of Price'!$B$1:$AI$1,0)))</f>
        <v>1.8434124286213794E-5</v>
      </c>
      <c r="F6">
        <f>'Total Fuel Prices'!F123*(1-INDEX(Tax_share,MATCH('Total Fuel Prices'!$A$117,tax_fuel_labels,0),MATCH(F$1,'Tax_Share of Price'!$B$1:$AI$1,0)))</f>
        <v>1.7897544142671424E-5</v>
      </c>
      <c r="G6">
        <f>'Total Fuel Prices'!G123*(1-INDEX(Tax_share,MATCH('Total Fuel Prices'!$A$117,tax_fuel_labels,0),MATCH(G$1,'Tax_Share of Price'!$B$1:$AI$1,0)))</f>
        <v>1.7560017923346378E-5</v>
      </c>
      <c r="H6">
        <f>'Total Fuel Prices'!H123*(1-INDEX(Tax_share,MATCH('Total Fuel Prices'!$A$117,tax_fuel_labels,0),MATCH(H$1,'Tax_Share of Price'!$B$1:$AI$1,0)))</f>
        <v>1.7066710372025166E-5</v>
      </c>
      <c r="I6">
        <f>'Total Fuel Prices'!I123*(1-INDEX(Tax_share,MATCH('Total Fuel Prices'!$A$117,tax_fuel_labels,0),MATCH(I$1,'Tax_Share of Price'!$B$1:$AI$1,0)))</f>
        <v>1.6807074818698214E-5</v>
      </c>
      <c r="J6">
        <f>'Total Fuel Prices'!J123*(1-INDEX(Tax_share,MATCH('Total Fuel Prices'!$A$117,tax_fuel_labels,0),MATCH(J$1,'Tax_Share of Price'!$B$1:$AI$1,0)))</f>
        <v>1.6313767267376998E-5</v>
      </c>
      <c r="K6">
        <f>'Total Fuel Prices'!K123*(1-INDEX(Tax_share,MATCH('Total Fuel Prices'!$A$117,tax_fuel_labels,0),MATCH(K$1,'Tax_Share of Price'!$B$1:$AI$1,0)))</f>
        <v>1.6659948005146271E-5</v>
      </c>
      <c r="L6">
        <f>'Total Fuel Prices'!L123*(1-INDEX(Tax_share,MATCH('Total Fuel Prices'!$A$117,tax_fuel_labels,0),MATCH(L$1,'Tax_Share of Price'!$B$1:$AI$1,0)))</f>
        <v>1.6703220597367429E-5</v>
      </c>
      <c r="M6">
        <f>'Total Fuel Prices'!M123*(1-INDEX(Tax_share,MATCH('Total Fuel Prices'!$A$117,tax_fuel_labels,0),MATCH(M$1,'Tax_Share of Price'!$B$1:$AI$1,0)))</f>
        <v>1.7006128742915542E-5</v>
      </c>
      <c r="N6">
        <f>'Total Fuel Prices'!N123*(1-INDEX(Tax_share,MATCH('Total Fuel Prices'!$A$117,tax_fuel_labels,0),MATCH(N$1,'Tax_Share of Price'!$B$1:$AI$1,0)))</f>
        <v>1.718787363024441E-5</v>
      </c>
      <c r="O6">
        <f>'Total Fuel Prices'!O123*(1-INDEX(Tax_share,MATCH('Total Fuel Prices'!$A$117,tax_fuel_labels,0),MATCH(O$1,'Tax_Share of Price'!$B$1:$AI$1,0)))</f>
        <v>1.7300382370019426E-5</v>
      </c>
      <c r="P6">
        <f>'Total Fuel Prices'!P123*(1-INDEX(Tax_share,MATCH('Total Fuel Prices'!$A$117,tax_fuel_labels,0),MATCH(P$1,'Tax_Share of Price'!$B$1:$AI$1,0)))</f>
        <v>1.7534054368013687E-5</v>
      </c>
      <c r="Q6">
        <f>'Total Fuel Prices'!Q123*(1-INDEX(Tax_share,MATCH('Total Fuel Prices'!$A$117,tax_fuel_labels,0),MATCH(Q$1,'Tax_Share of Price'!$B$1:$AI$1,0)))</f>
        <v>1.7689835700009858E-5</v>
      </c>
      <c r="R6">
        <f>'Total Fuel Prices'!R123*(1-INDEX(Tax_share,MATCH('Total Fuel Prices'!$A$117,tax_fuel_labels,0),MATCH(R$1,'Tax_Share of Price'!$B$1:$AI$1,0)))</f>
        <v>1.8001398364002205E-5</v>
      </c>
      <c r="S6">
        <f>'Total Fuel Prices'!S123*(1-INDEX(Tax_share,MATCH('Total Fuel Prices'!$A$117,tax_fuel_labels,0),MATCH(S$1,'Tax_Share of Price'!$B$1:$AI$1,0)))</f>
        <v>1.8183143251331074E-5</v>
      </c>
      <c r="T6">
        <f>'Total Fuel Prices'!T123*(1-INDEX(Tax_share,MATCH('Total Fuel Prices'!$A$117,tax_fuel_labels,0),MATCH(T$1,'Tax_Share of Price'!$B$1:$AI$1,0)))</f>
        <v>1.8382197175548402E-5</v>
      </c>
      <c r="U6">
        <f>'Total Fuel Prices'!U123*(1-INDEX(Tax_share,MATCH('Total Fuel Prices'!$A$117,tax_fuel_labels,0),MATCH(U$1,'Tax_Share of Price'!$B$1:$AI$1,0)))</f>
        <v>1.8607214655098431E-5</v>
      </c>
      <c r="V6">
        <f>'Total Fuel Prices'!V123*(1-INDEX(Tax_share,MATCH('Total Fuel Prices'!$A$117,tax_fuel_labels,0),MATCH(V$1,'Tax_Share of Price'!$B$1:$AI$1,0)))</f>
        <v>1.873703243176191E-5</v>
      </c>
      <c r="W6">
        <f>'Total Fuel Prices'!W123*(1-INDEX(Tax_share,MATCH('Total Fuel Prices'!$A$117,tax_fuel_labels,0),MATCH(W$1,'Tax_Share of Price'!$B$1:$AI$1,0)))</f>
        <v>1.892743183753501E-5</v>
      </c>
      <c r="X6">
        <f>'Total Fuel Prices'!X123*(1-INDEX(Tax_share,MATCH('Total Fuel Prices'!$A$117,tax_fuel_labels,0),MATCH(X$1,'Tax_Share of Price'!$B$1:$AI$1,0)))</f>
        <v>1.9126485761752345E-5</v>
      </c>
      <c r="Y6">
        <f>'Total Fuel Prices'!Y123*(1-INDEX(Tax_share,MATCH('Total Fuel Prices'!$A$117,tax_fuel_labels,0),MATCH(Y$1,'Tax_Share of Price'!$B$1:$AI$1,0)))</f>
        <v>1.9143794798640808E-5</v>
      </c>
      <c r="Z6">
        <f>'Total Fuel Prices'!Z123*(1-INDEX(Tax_share,MATCH('Total Fuel Prices'!$A$117,tax_fuel_labels,0),MATCH(Z$1,'Tax_Share of Price'!$B$1:$AI$1,0)))</f>
        <v>1.9316885167525441E-5</v>
      </c>
      <c r="AA6">
        <f>'Total Fuel Prices'!AA123*(1-INDEX(Tax_share,MATCH('Total Fuel Prices'!$A$117,tax_fuel_labels,0),MATCH(AA$1,'Tax_Share of Price'!$B$1:$AI$1,0)))</f>
        <v>1.9637102349962017E-5</v>
      </c>
      <c r="AB6">
        <f>'Total Fuel Prices'!AB123*(1-INDEX(Tax_share,MATCH('Total Fuel Prices'!$A$117,tax_fuel_labels,0),MATCH(AB$1,'Tax_Share of Price'!$B$1:$AI$1,0)))</f>
        <v>1.9792883681958191E-5</v>
      </c>
      <c r="AC6">
        <f>'Total Fuel Prices'!AC123*(1-INDEX(Tax_share,MATCH('Total Fuel Prices'!$A$117,tax_fuel_labels,0),MATCH(AC$1,'Tax_Share of Price'!$B$1:$AI$1,0)))</f>
        <v>1.9965974050842828E-5</v>
      </c>
      <c r="AD6">
        <f>'Total Fuel Prices'!AD123*(1-INDEX(Tax_share,MATCH('Total Fuel Prices'!$A$117,tax_fuel_labels,0),MATCH(AD$1,'Tax_Share of Price'!$B$1:$AI$1,0)))</f>
        <v>2.0294845751723639E-5</v>
      </c>
      <c r="AE6">
        <f>'Total Fuel Prices'!AE123*(1-INDEX(Tax_share,MATCH('Total Fuel Prices'!$A$117,tax_fuel_labels,0),MATCH(AE$1,'Tax_Share of Price'!$B$1:$AI$1,0)))</f>
        <v>2.0329463825500565E-5</v>
      </c>
      <c r="AF6">
        <f t="shared" si="1"/>
        <v>2.0329463825500565E-5</v>
      </c>
      <c r="AG6">
        <f t="shared" si="0"/>
        <v>2.0329463825500565E-5</v>
      </c>
      <c r="AH6">
        <f t="shared" si="0"/>
        <v>2.0329463825500565E-5</v>
      </c>
      <c r="AI6">
        <f t="shared" si="0"/>
        <v>2.0329463825500565E-5</v>
      </c>
      <c r="AJ6">
        <f t="shared" si="0"/>
        <v>2.0329463825500565E-5</v>
      </c>
      <c r="AK6">
        <f t="shared" si="0"/>
        <v>2.0329463825500565E-5</v>
      </c>
      <c r="AL6">
        <f t="shared" si="0"/>
        <v>2.0329463825500565E-5</v>
      </c>
      <c r="AM6">
        <f t="shared" si="0"/>
        <v>2.0329463825500565E-5</v>
      </c>
      <c r="AN6">
        <f t="shared" si="0"/>
        <v>2.0329463825500565E-5</v>
      </c>
      <c r="AO6">
        <f t="shared" si="0"/>
        <v>2.0329463825500565E-5</v>
      </c>
      <c r="AP6">
        <f t="shared" si="0"/>
        <v>2.0329463825500565E-5</v>
      </c>
      <c r="AQ6">
        <f t="shared" si="0"/>
        <v>2.0329463825500565E-5</v>
      </c>
      <c r="AR6">
        <f t="shared" si="0"/>
        <v>2.0329463825500565E-5</v>
      </c>
      <c r="AS6">
        <f t="shared" si="0"/>
        <v>2.0329463825500565E-5</v>
      </c>
      <c r="AT6">
        <f t="shared" si="0"/>
        <v>2.0329463825500565E-5</v>
      </c>
      <c r="AU6">
        <f t="shared" si="0"/>
        <v>2.0329463825500565E-5</v>
      </c>
      <c r="AV6">
        <f t="shared" si="0"/>
        <v>2.0329463825500565E-5</v>
      </c>
      <c r="AW6">
        <f t="shared" si="0"/>
        <v>2.0329463825500565E-5</v>
      </c>
      <c r="AX6">
        <f t="shared" si="0"/>
        <v>2.0329463825500565E-5</v>
      </c>
      <c r="AY6">
        <f t="shared" si="0"/>
        <v>2.0329463825500565E-5</v>
      </c>
      <c r="AZ6">
        <f t="shared" si="0"/>
        <v>2.0329463825500565E-5</v>
      </c>
      <c r="BA6">
        <f t="shared" si="0"/>
        <v>2.0329463825500565E-5</v>
      </c>
      <c r="BB6">
        <f t="shared" si="0"/>
        <v>2.0329463825500565E-5</v>
      </c>
      <c r="BC6">
        <f t="shared" si="0"/>
        <v>2.0329463825500565E-5</v>
      </c>
      <c r="BD6">
        <f t="shared" si="0"/>
        <v>2.0329463825500565E-5</v>
      </c>
      <c r="BE6">
        <f t="shared" si="0"/>
        <v>2.0329463825500565E-5</v>
      </c>
      <c r="BF6">
        <f t="shared" si="0"/>
        <v>2.0329463825500565E-5</v>
      </c>
      <c r="BG6">
        <f t="shared" si="0"/>
        <v>2.0329463825500565E-5</v>
      </c>
      <c r="BH6">
        <f t="shared" si="0"/>
        <v>2.0329463825500565E-5</v>
      </c>
      <c r="BI6">
        <f t="shared" si="0"/>
        <v>2.0329463825500565E-5</v>
      </c>
      <c r="BJ6">
        <f t="shared" si="0"/>
        <v>2.0329463825500565E-5</v>
      </c>
      <c r="BK6">
        <f t="shared" si="0"/>
        <v>2.0329463825500565E-5</v>
      </c>
      <c r="BL6">
        <f t="shared" si="0"/>
        <v>2.0329463825500565E-5</v>
      </c>
      <c r="BM6">
        <f t="shared" si="0"/>
        <v>2.0329463825500565E-5</v>
      </c>
      <c r="BN6">
        <f t="shared" si="0"/>
        <v>2.0329463825500565E-5</v>
      </c>
      <c r="BO6">
        <f t="shared" si="0"/>
        <v>2.0329463825500565E-5</v>
      </c>
      <c r="BP6">
        <f t="shared" si="0"/>
        <v>2.0329463825500565E-5</v>
      </c>
      <c r="BQ6">
        <f t="shared" si="0"/>
        <v>2.0329463825500565E-5</v>
      </c>
      <c r="BR6">
        <f t="shared" si="0"/>
        <v>2.0329463825500565E-5</v>
      </c>
      <c r="BS6">
        <f t="shared" si="0"/>
        <v>2.0329463825500565E-5</v>
      </c>
      <c r="BT6">
        <f t="shared" si="0"/>
        <v>2.0329463825500565E-5</v>
      </c>
      <c r="BU6">
        <f t="shared" si="0"/>
        <v>2.0329463825500565E-5</v>
      </c>
      <c r="BV6">
        <f t="shared" si="0"/>
        <v>2.0329463825500565E-5</v>
      </c>
      <c r="BW6">
        <f t="shared" si="0"/>
        <v>2.0329463825500565E-5</v>
      </c>
      <c r="BX6">
        <f t="shared" si="0"/>
        <v>2.0329463825500565E-5</v>
      </c>
      <c r="BY6">
        <f t="shared" si="0"/>
        <v>2.0329463825500565E-5</v>
      </c>
      <c r="BZ6">
        <f t="shared" si="0"/>
        <v>2.0329463825500565E-5</v>
      </c>
      <c r="CA6">
        <f t="shared" si="0"/>
        <v>2.0329463825500565E-5</v>
      </c>
      <c r="CB6">
        <f t="shared" si="0"/>
        <v>2.0329463825500565E-5</v>
      </c>
      <c r="CC6">
        <f t="shared" si="0"/>
        <v>2.0329463825500565E-5</v>
      </c>
    </row>
    <row r="7" spans="1:81">
      <c r="A7" s="1" t="s">
        <v>1426</v>
      </c>
      <c r="B7">
        <f>B6</f>
        <v>1.8434124286213794E-5</v>
      </c>
      <c r="C7">
        <f t="shared" ref="C7:AE7" si="2">C6</f>
        <v>1.8434124286213794E-5</v>
      </c>
      <c r="D7">
        <f t="shared" si="2"/>
        <v>1.8944740874423473E-5</v>
      </c>
      <c r="E7">
        <f t="shared" si="2"/>
        <v>1.8434124286213794E-5</v>
      </c>
      <c r="F7">
        <f t="shared" si="2"/>
        <v>1.7897544142671424E-5</v>
      </c>
      <c r="G7">
        <f t="shared" si="2"/>
        <v>1.7560017923346378E-5</v>
      </c>
      <c r="H7">
        <f t="shared" si="2"/>
        <v>1.7066710372025166E-5</v>
      </c>
      <c r="I7">
        <f t="shared" si="2"/>
        <v>1.6807074818698214E-5</v>
      </c>
      <c r="J7">
        <f t="shared" si="2"/>
        <v>1.6313767267376998E-5</v>
      </c>
      <c r="K7">
        <f t="shared" si="2"/>
        <v>1.6659948005146271E-5</v>
      </c>
      <c r="L7">
        <f t="shared" si="2"/>
        <v>1.6703220597367429E-5</v>
      </c>
      <c r="M7">
        <f t="shared" si="2"/>
        <v>1.7006128742915542E-5</v>
      </c>
      <c r="N7">
        <f t="shared" si="2"/>
        <v>1.718787363024441E-5</v>
      </c>
      <c r="O7">
        <f t="shared" si="2"/>
        <v>1.7300382370019426E-5</v>
      </c>
      <c r="P7">
        <f t="shared" si="2"/>
        <v>1.7534054368013687E-5</v>
      </c>
      <c r="Q7">
        <f t="shared" si="2"/>
        <v>1.7689835700009858E-5</v>
      </c>
      <c r="R7">
        <f t="shared" si="2"/>
        <v>1.8001398364002205E-5</v>
      </c>
      <c r="S7">
        <f t="shared" si="2"/>
        <v>1.8183143251331074E-5</v>
      </c>
      <c r="T7">
        <f t="shared" si="2"/>
        <v>1.8382197175548402E-5</v>
      </c>
      <c r="U7">
        <f t="shared" si="2"/>
        <v>1.8607214655098431E-5</v>
      </c>
      <c r="V7">
        <f t="shared" si="2"/>
        <v>1.873703243176191E-5</v>
      </c>
      <c r="W7">
        <f t="shared" si="2"/>
        <v>1.892743183753501E-5</v>
      </c>
      <c r="X7">
        <f t="shared" si="2"/>
        <v>1.9126485761752345E-5</v>
      </c>
      <c r="Y7">
        <f t="shared" si="2"/>
        <v>1.9143794798640808E-5</v>
      </c>
      <c r="Z7">
        <f t="shared" si="2"/>
        <v>1.9316885167525441E-5</v>
      </c>
      <c r="AA7">
        <f t="shared" si="2"/>
        <v>1.9637102349962017E-5</v>
      </c>
      <c r="AB7">
        <f t="shared" si="2"/>
        <v>1.9792883681958191E-5</v>
      </c>
      <c r="AC7">
        <f t="shared" si="2"/>
        <v>1.9965974050842828E-5</v>
      </c>
      <c r="AD7">
        <f t="shared" si="2"/>
        <v>2.0294845751723639E-5</v>
      </c>
      <c r="AE7">
        <f t="shared" si="2"/>
        <v>2.0329463825500565E-5</v>
      </c>
      <c r="AF7">
        <f t="shared" si="1"/>
        <v>2.0329463825500565E-5</v>
      </c>
      <c r="AG7">
        <f t="shared" si="0"/>
        <v>2.0329463825500565E-5</v>
      </c>
      <c r="AH7">
        <f t="shared" si="0"/>
        <v>2.0329463825500565E-5</v>
      </c>
      <c r="AI7">
        <f t="shared" si="0"/>
        <v>2.0329463825500565E-5</v>
      </c>
      <c r="AJ7">
        <f t="shared" si="0"/>
        <v>2.0329463825500565E-5</v>
      </c>
      <c r="AK7">
        <f t="shared" si="0"/>
        <v>2.0329463825500565E-5</v>
      </c>
      <c r="AL7">
        <f t="shared" si="0"/>
        <v>2.0329463825500565E-5</v>
      </c>
      <c r="AM7">
        <f t="shared" si="0"/>
        <v>2.0329463825500565E-5</v>
      </c>
      <c r="AN7">
        <f t="shared" si="0"/>
        <v>2.0329463825500565E-5</v>
      </c>
      <c r="AO7">
        <f t="shared" si="0"/>
        <v>2.0329463825500565E-5</v>
      </c>
      <c r="AP7">
        <f t="shared" si="0"/>
        <v>2.0329463825500565E-5</v>
      </c>
      <c r="AQ7">
        <f t="shared" si="0"/>
        <v>2.0329463825500565E-5</v>
      </c>
      <c r="AR7">
        <f t="shared" si="0"/>
        <v>2.0329463825500565E-5</v>
      </c>
      <c r="AS7">
        <f t="shared" si="0"/>
        <v>2.0329463825500565E-5</v>
      </c>
      <c r="AT7">
        <f t="shared" si="0"/>
        <v>2.0329463825500565E-5</v>
      </c>
      <c r="AU7">
        <f t="shared" si="0"/>
        <v>2.0329463825500565E-5</v>
      </c>
      <c r="AV7">
        <f t="shared" si="0"/>
        <v>2.0329463825500565E-5</v>
      </c>
      <c r="AW7">
        <f t="shared" si="0"/>
        <v>2.0329463825500565E-5</v>
      </c>
      <c r="AX7">
        <f t="shared" si="0"/>
        <v>2.0329463825500565E-5</v>
      </c>
      <c r="AY7">
        <f t="shared" si="0"/>
        <v>2.0329463825500565E-5</v>
      </c>
      <c r="AZ7">
        <f t="shared" si="0"/>
        <v>2.0329463825500565E-5</v>
      </c>
      <c r="BA7">
        <f t="shared" si="0"/>
        <v>2.0329463825500565E-5</v>
      </c>
      <c r="BB7">
        <f t="shared" si="0"/>
        <v>2.0329463825500565E-5</v>
      </c>
      <c r="BC7">
        <f t="shared" si="0"/>
        <v>2.0329463825500565E-5</v>
      </c>
      <c r="BD7">
        <f t="shared" si="0"/>
        <v>2.0329463825500565E-5</v>
      </c>
      <c r="BE7">
        <f t="shared" si="0"/>
        <v>2.0329463825500565E-5</v>
      </c>
      <c r="BF7">
        <f t="shared" ref="AG7:CC9" si="3">$AE7</f>
        <v>2.0329463825500565E-5</v>
      </c>
      <c r="BG7">
        <f t="shared" si="3"/>
        <v>2.0329463825500565E-5</v>
      </c>
      <c r="BH7">
        <f t="shared" si="3"/>
        <v>2.0329463825500565E-5</v>
      </c>
      <c r="BI7">
        <f t="shared" si="3"/>
        <v>2.0329463825500565E-5</v>
      </c>
      <c r="BJ7">
        <f t="shared" si="3"/>
        <v>2.0329463825500565E-5</v>
      </c>
      <c r="BK7">
        <f t="shared" si="3"/>
        <v>2.0329463825500565E-5</v>
      </c>
      <c r="BL7">
        <f t="shared" si="3"/>
        <v>2.0329463825500565E-5</v>
      </c>
      <c r="BM7">
        <f t="shared" si="3"/>
        <v>2.0329463825500565E-5</v>
      </c>
      <c r="BN7">
        <f t="shared" si="3"/>
        <v>2.0329463825500565E-5</v>
      </c>
      <c r="BO7">
        <f t="shared" si="3"/>
        <v>2.0329463825500565E-5</v>
      </c>
      <c r="BP7">
        <f t="shared" si="3"/>
        <v>2.0329463825500565E-5</v>
      </c>
      <c r="BQ7">
        <f t="shared" si="3"/>
        <v>2.0329463825500565E-5</v>
      </c>
      <c r="BR7">
        <f t="shared" si="3"/>
        <v>2.0329463825500565E-5</v>
      </c>
      <c r="BS7">
        <f t="shared" si="3"/>
        <v>2.0329463825500565E-5</v>
      </c>
      <c r="BT7">
        <f t="shared" si="3"/>
        <v>2.0329463825500565E-5</v>
      </c>
      <c r="BU7">
        <f t="shared" si="3"/>
        <v>2.0329463825500565E-5</v>
      </c>
      <c r="BV7">
        <f t="shared" si="3"/>
        <v>2.0329463825500565E-5</v>
      </c>
      <c r="BW7">
        <f t="shared" si="3"/>
        <v>2.0329463825500565E-5</v>
      </c>
      <c r="BX7">
        <f t="shared" si="3"/>
        <v>2.0329463825500565E-5</v>
      </c>
      <c r="BY7">
        <f t="shared" si="3"/>
        <v>2.0329463825500565E-5</v>
      </c>
      <c r="BZ7">
        <f t="shared" si="3"/>
        <v>2.0329463825500565E-5</v>
      </c>
      <c r="CA7">
        <f t="shared" si="3"/>
        <v>2.0329463825500565E-5</v>
      </c>
      <c r="CB7">
        <f t="shared" si="3"/>
        <v>2.0329463825500565E-5</v>
      </c>
      <c r="CC7">
        <f t="shared" si="3"/>
        <v>2.0329463825500565E-5</v>
      </c>
    </row>
    <row r="8" spans="1:81">
      <c r="A8" s="1" t="s">
        <v>1427</v>
      </c>
      <c r="B8">
        <f>'Total Fuel Prices'!B125*(1-INDEX(Tax_share,MATCH('Total Fuel Prices'!$A$117,tax_fuel_labels,0),MATCH(B$1,'Tax_Share of Price'!$B$1:$AI$1,0)))</f>
        <v>0</v>
      </c>
      <c r="C8">
        <f>'Total Fuel Prices'!C125*(1-INDEX(Tax_share,MATCH('Total Fuel Prices'!$A$117,tax_fuel_labels,0),MATCH(C$1,'Tax_Share of Price'!$B$1:$AI$1,0)))</f>
        <v>0</v>
      </c>
      <c r="D8">
        <f>'Total Fuel Prices'!D125*(1-INDEX(Tax_share,MATCH('Total Fuel Prices'!$A$117,tax_fuel_labels,0),MATCH(D$1,'Tax_Share of Price'!$B$1:$AI$1,0)))</f>
        <v>0</v>
      </c>
      <c r="E8">
        <f>'Total Fuel Prices'!E125*(1-INDEX(Tax_share,MATCH('Total Fuel Prices'!$A$117,tax_fuel_labels,0),MATCH(E$1,'Tax_Share of Price'!$B$1:$AI$1,0)))</f>
        <v>0</v>
      </c>
      <c r="F8">
        <f>'Total Fuel Prices'!F125*(1-INDEX(Tax_share,MATCH('Total Fuel Prices'!$A$117,tax_fuel_labels,0),MATCH(F$1,'Tax_Share of Price'!$B$1:$AI$1,0)))</f>
        <v>0</v>
      </c>
      <c r="G8">
        <f>'Total Fuel Prices'!G125*(1-INDEX(Tax_share,MATCH('Total Fuel Prices'!$A$117,tax_fuel_labels,0),MATCH(G$1,'Tax_Share of Price'!$B$1:$AI$1,0)))</f>
        <v>0</v>
      </c>
      <c r="H8">
        <f>'Total Fuel Prices'!H125*(1-INDEX(Tax_share,MATCH('Total Fuel Prices'!$A$117,tax_fuel_labels,0),MATCH(H$1,'Tax_Share of Price'!$B$1:$AI$1,0)))</f>
        <v>0</v>
      </c>
      <c r="I8">
        <f>'Total Fuel Prices'!I125*(1-INDEX(Tax_share,MATCH('Total Fuel Prices'!$A$117,tax_fuel_labels,0),MATCH(I$1,'Tax_Share of Price'!$B$1:$AI$1,0)))</f>
        <v>0</v>
      </c>
      <c r="J8">
        <f>'Total Fuel Prices'!J125*(1-INDEX(Tax_share,MATCH('Total Fuel Prices'!$A$117,tax_fuel_labels,0),MATCH(J$1,'Tax_Share of Price'!$B$1:$AI$1,0)))</f>
        <v>0</v>
      </c>
      <c r="K8">
        <f>'Total Fuel Prices'!K125*(1-INDEX(Tax_share,MATCH('Total Fuel Prices'!$A$117,tax_fuel_labels,0),MATCH(K$1,'Tax_Share of Price'!$B$1:$AI$1,0)))</f>
        <v>0</v>
      </c>
      <c r="L8">
        <f>'Total Fuel Prices'!L125*(1-INDEX(Tax_share,MATCH('Total Fuel Prices'!$A$117,tax_fuel_labels,0),MATCH(L$1,'Tax_Share of Price'!$B$1:$AI$1,0)))</f>
        <v>0</v>
      </c>
      <c r="M8">
        <f>'Total Fuel Prices'!M125*(1-INDEX(Tax_share,MATCH('Total Fuel Prices'!$A$117,tax_fuel_labels,0),MATCH(M$1,'Tax_Share of Price'!$B$1:$AI$1,0)))</f>
        <v>0</v>
      </c>
      <c r="N8">
        <f>'Total Fuel Prices'!N125*(1-INDEX(Tax_share,MATCH('Total Fuel Prices'!$A$117,tax_fuel_labels,0),MATCH(N$1,'Tax_Share of Price'!$B$1:$AI$1,0)))</f>
        <v>0</v>
      </c>
      <c r="O8">
        <f>'Total Fuel Prices'!O125*(1-INDEX(Tax_share,MATCH('Total Fuel Prices'!$A$117,tax_fuel_labels,0),MATCH(O$1,'Tax_Share of Price'!$B$1:$AI$1,0)))</f>
        <v>0</v>
      </c>
      <c r="P8">
        <f>'Total Fuel Prices'!P125*(1-INDEX(Tax_share,MATCH('Total Fuel Prices'!$A$117,tax_fuel_labels,0),MATCH(P$1,'Tax_Share of Price'!$B$1:$AI$1,0)))</f>
        <v>0</v>
      </c>
      <c r="Q8">
        <f>'Total Fuel Prices'!Q125*(1-INDEX(Tax_share,MATCH('Total Fuel Prices'!$A$117,tax_fuel_labels,0),MATCH(Q$1,'Tax_Share of Price'!$B$1:$AI$1,0)))</f>
        <v>0</v>
      </c>
      <c r="R8">
        <f>'Total Fuel Prices'!R125*(1-INDEX(Tax_share,MATCH('Total Fuel Prices'!$A$117,tax_fuel_labels,0),MATCH(R$1,'Tax_Share of Price'!$B$1:$AI$1,0)))</f>
        <v>0</v>
      </c>
      <c r="S8">
        <f>'Total Fuel Prices'!S125*(1-INDEX(Tax_share,MATCH('Total Fuel Prices'!$A$117,tax_fuel_labels,0),MATCH(S$1,'Tax_Share of Price'!$B$1:$AI$1,0)))</f>
        <v>0</v>
      </c>
      <c r="T8">
        <f>'Total Fuel Prices'!T125*(1-INDEX(Tax_share,MATCH('Total Fuel Prices'!$A$117,tax_fuel_labels,0),MATCH(T$1,'Tax_Share of Price'!$B$1:$AI$1,0)))</f>
        <v>0</v>
      </c>
      <c r="U8">
        <f>'Total Fuel Prices'!U125*(1-INDEX(Tax_share,MATCH('Total Fuel Prices'!$A$117,tax_fuel_labels,0),MATCH(U$1,'Tax_Share of Price'!$B$1:$AI$1,0)))</f>
        <v>0</v>
      </c>
      <c r="V8">
        <f>'Total Fuel Prices'!V125*(1-INDEX(Tax_share,MATCH('Total Fuel Prices'!$A$117,tax_fuel_labels,0),MATCH(V$1,'Tax_Share of Price'!$B$1:$AI$1,0)))</f>
        <v>0</v>
      </c>
      <c r="W8">
        <f>'Total Fuel Prices'!W125*(1-INDEX(Tax_share,MATCH('Total Fuel Prices'!$A$117,tax_fuel_labels,0),MATCH(W$1,'Tax_Share of Price'!$B$1:$AI$1,0)))</f>
        <v>0</v>
      </c>
      <c r="X8">
        <f>'Total Fuel Prices'!X125*(1-INDEX(Tax_share,MATCH('Total Fuel Prices'!$A$117,tax_fuel_labels,0),MATCH(X$1,'Tax_Share of Price'!$B$1:$AI$1,0)))</f>
        <v>0</v>
      </c>
      <c r="Y8">
        <f>'Total Fuel Prices'!Y125*(1-INDEX(Tax_share,MATCH('Total Fuel Prices'!$A$117,tax_fuel_labels,0),MATCH(Y$1,'Tax_Share of Price'!$B$1:$AI$1,0)))</f>
        <v>0</v>
      </c>
      <c r="Z8">
        <f>'Total Fuel Prices'!Z125*(1-INDEX(Tax_share,MATCH('Total Fuel Prices'!$A$117,tax_fuel_labels,0),MATCH(Z$1,'Tax_Share of Price'!$B$1:$AI$1,0)))</f>
        <v>0</v>
      </c>
      <c r="AA8">
        <f>'Total Fuel Prices'!AA125*(1-INDEX(Tax_share,MATCH('Total Fuel Prices'!$A$117,tax_fuel_labels,0),MATCH(AA$1,'Tax_Share of Price'!$B$1:$AI$1,0)))</f>
        <v>0</v>
      </c>
      <c r="AB8">
        <f>'Total Fuel Prices'!AB125*(1-INDEX(Tax_share,MATCH('Total Fuel Prices'!$A$117,tax_fuel_labels,0),MATCH(AB$1,'Tax_Share of Price'!$B$1:$AI$1,0)))</f>
        <v>0</v>
      </c>
      <c r="AC8">
        <f>'Total Fuel Prices'!AC125*(1-INDEX(Tax_share,MATCH('Total Fuel Prices'!$A$117,tax_fuel_labels,0),MATCH(AC$1,'Tax_Share of Price'!$B$1:$AI$1,0)))</f>
        <v>0</v>
      </c>
      <c r="AD8">
        <f>'Total Fuel Prices'!AD125*(1-INDEX(Tax_share,MATCH('Total Fuel Prices'!$A$117,tax_fuel_labels,0),MATCH(AD$1,'Tax_Share of Price'!$B$1:$AI$1,0)))</f>
        <v>0</v>
      </c>
      <c r="AE8">
        <f>'Total Fuel Prices'!AE125*(1-INDEX(Tax_share,MATCH('Total Fuel Prices'!$A$117,tax_fuel_labels,0),MATCH(AE$1,'Tax_Share of Price'!$B$1:$AI$1,0)))</f>
        <v>0</v>
      </c>
      <c r="AF8">
        <f t="shared" si="1"/>
        <v>0</v>
      </c>
      <c r="AG8">
        <f t="shared" si="3"/>
        <v>0</v>
      </c>
      <c r="AH8">
        <f t="shared" si="3"/>
        <v>0</v>
      </c>
      <c r="AI8">
        <f t="shared" si="3"/>
        <v>0</v>
      </c>
      <c r="AJ8">
        <f t="shared" si="3"/>
        <v>0</v>
      </c>
      <c r="AK8">
        <f t="shared" si="3"/>
        <v>0</v>
      </c>
      <c r="AL8">
        <f t="shared" si="3"/>
        <v>0</v>
      </c>
      <c r="AM8">
        <f t="shared" si="3"/>
        <v>0</v>
      </c>
      <c r="AN8">
        <f t="shared" si="3"/>
        <v>0</v>
      </c>
      <c r="AO8">
        <f t="shared" si="3"/>
        <v>0</v>
      </c>
      <c r="AP8">
        <f t="shared" si="3"/>
        <v>0</v>
      </c>
      <c r="AQ8">
        <f t="shared" si="3"/>
        <v>0</v>
      </c>
      <c r="AR8">
        <f t="shared" si="3"/>
        <v>0</v>
      </c>
      <c r="AS8">
        <f t="shared" si="3"/>
        <v>0</v>
      </c>
      <c r="AT8">
        <f t="shared" si="3"/>
        <v>0</v>
      </c>
      <c r="AU8">
        <f t="shared" si="3"/>
        <v>0</v>
      </c>
      <c r="AV8">
        <f t="shared" si="3"/>
        <v>0</v>
      </c>
      <c r="AW8">
        <f t="shared" si="3"/>
        <v>0</v>
      </c>
      <c r="AX8">
        <f t="shared" si="3"/>
        <v>0</v>
      </c>
      <c r="AY8">
        <f t="shared" si="3"/>
        <v>0</v>
      </c>
      <c r="AZ8">
        <f t="shared" si="3"/>
        <v>0</v>
      </c>
      <c r="BA8">
        <f t="shared" si="3"/>
        <v>0</v>
      </c>
      <c r="BB8">
        <f t="shared" si="3"/>
        <v>0</v>
      </c>
      <c r="BC8">
        <f t="shared" si="3"/>
        <v>0</v>
      </c>
      <c r="BD8">
        <f t="shared" si="3"/>
        <v>0</v>
      </c>
      <c r="BE8">
        <f t="shared" si="3"/>
        <v>0</v>
      </c>
      <c r="BF8">
        <f t="shared" si="3"/>
        <v>0</v>
      </c>
      <c r="BG8">
        <f t="shared" si="3"/>
        <v>0</v>
      </c>
      <c r="BH8">
        <f t="shared" si="3"/>
        <v>0</v>
      </c>
      <c r="BI8">
        <f t="shared" si="3"/>
        <v>0</v>
      </c>
      <c r="BJ8">
        <f t="shared" si="3"/>
        <v>0</v>
      </c>
      <c r="BK8">
        <f t="shared" si="3"/>
        <v>0</v>
      </c>
      <c r="BL8">
        <f t="shared" si="3"/>
        <v>0</v>
      </c>
      <c r="BM8">
        <f t="shared" si="3"/>
        <v>0</v>
      </c>
      <c r="BN8">
        <f t="shared" si="3"/>
        <v>0</v>
      </c>
      <c r="BO8">
        <f t="shared" si="3"/>
        <v>0</v>
      </c>
      <c r="BP8">
        <f t="shared" si="3"/>
        <v>0</v>
      </c>
      <c r="BQ8">
        <f t="shared" si="3"/>
        <v>0</v>
      </c>
      <c r="BR8">
        <f t="shared" si="3"/>
        <v>0</v>
      </c>
      <c r="BS8">
        <f t="shared" si="3"/>
        <v>0</v>
      </c>
      <c r="BT8">
        <f t="shared" si="3"/>
        <v>0</v>
      </c>
      <c r="BU8">
        <f t="shared" si="3"/>
        <v>0</v>
      </c>
      <c r="BV8">
        <f t="shared" si="3"/>
        <v>0</v>
      </c>
      <c r="BW8">
        <f t="shared" si="3"/>
        <v>0</v>
      </c>
      <c r="BX8">
        <f t="shared" si="3"/>
        <v>0</v>
      </c>
      <c r="BY8">
        <f t="shared" si="3"/>
        <v>0</v>
      </c>
      <c r="BZ8">
        <f t="shared" si="3"/>
        <v>0</v>
      </c>
      <c r="CA8">
        <f t="shared" si="3"/>
        <v>0</v>
      </c>
      <c r="CB8">
        <f t="shared" si="3"/>
        <v>0</v>
      </c>
      <c r="CC8">
        <f t="shared" si="3"/>
        <v>0</v>
      </c>
    </row>
    <row r="9" spans="1:81">
      <c r="A9" s="1" t="s">
        <v>1428</v>
      </c>
      <c r="B9">
        <f>'Total Fuel Prices'!B126*(1-INDEX(Tax_share,MATCH('Total Fuel Prices'!$A$117,tax_fuel_labels,0),MATCH(B$1,'Tax_Share of Price'!$B$1:$AI$1,0)))</f>
        <v>1.8434124286213794E-5</v>
      </c>
      <c r="C9">
        <f>'Total Fuel Prices'!C126*(1-INDEX(Tax_share,MATCH('Total Fuel Prices'!$A$117,tax_fuel_labels,0),MATCH(C$1,'Tax_Share of Price'!$B$1:$AI$1,0)))</f>
        <v>1.8434124286213794E-5</v>
      </c>
      <c r="D9">
        <f>'Total Fuel Prices'!D126*(1-INDEX(Tax_share,MATCH('Total Fuel Prices'!$A$117,tax_fuel_labels,0),MATCH(D$1,'Tax_Share of Price'!$B$1:$AI$1,0)))</f>
        <v>1.8944740874423473E-5</v>
      </c>
      <c r="E9">
        <f>'Total Fuel Prices'!E126*(1-INDEX(Tax_share,MATCH('Total Fuel Prices'!$A$117,tax_fuel_labels,0),MATCH(E$1,'Tax_Share of Price'!$B$1:$AI$1,0)))</f>
        <v>1.8434124286213794E-5</v>
      </c>
      <c r="F9">
        <f>'Total Fuel Prices'!F126*(1-INDEX(Tax_share,MATCH('Total Fuel Prices'!$A$117,tax_fuel_labels,0),MATCH(F$1,'Tax_Share of Price'!$B$1:$AI$1,0)))</f>
        <v>1.7897544142671424E-5</v>
      </c>
      <c r="G9">
        <f>'Total Fuel Prices'!G126*(1-INDEX(Tax_share,MATCH('Total Fuel Prices'!$A$117,tax_fuel_labels,0),MATCH(G$1,'Tax_Share of Price'!$B$1:$AI$1,0)))</f>
        <v>1.7560017923346378E-5</v>
      </c>
      <c r="H9">
        <f>'Total Fuel Prices'!H126*(1-INDEX(Tax_share,MATCH('Total Fuel Prices'!$A$117,tax_fuel_labels,0),MATCH(H$1,'Tax_Share of Price'!$B$1:$AI$1,0)))</f>
        <v>1.7066710372025166E-5</v>
      </c>
      <c r="I9">
        <f>'Total Fuel Prices'!I126*(1-INDEX(Tax_share,MATCH('Total Fuel Prices'!$A$117,tax_fuel_labels,0),MATCH(I$1,'Tax_Share of Price'!$B$1:$AI$1,0)))</f>
        <v>1.6807074818698214E-5</v>
      </c>
      <c r="J9">
        <f>'Total Fuel Prices'!J126*(1-INDEX(Tax_share,MATCH('Total Fuel Prices'!$A$117,tax_fuel_labels,0),MATCH(J$1,'Tax_Share of Price'!$B$1:$AI$1,0)))</f>
        <v>1.6313767267376998E-5</v>
      </c>
      <c r="K9">
        <f>'Total Fuel Prices'!K126*(1-INDEX(Tax_share,MATCH('Total Fuel Prices'!$A$117,tax_fuel_labels,0),MATCH(K$1,'Tax_Share of Price'!$B$1:$AI$1,0)))</f>
        <v>1.6659948005146271E-5</v>
      </c>
      <c r="L9">
        <f>'Total Fuel Prices'!L126*(1-INDEX(Tax_share,MATCH('Total Fuel Prices'!$A$117,tax_fuel_labels,0),MATCH(L$1,'Tax_Share of Price'!$B$1:$AI$1,0)))</f>
        <v>1.6703220597367429E-5</v>
      </c>
      <c r="M9">
        <f>'Total Fuel Prices'!M126*(1-INDEX(Tax_share,MATCH('Total Fuel Prices'!$A$117,tax_fuel_labels,0),MATCH(M$1,'Tax_Share of Price'!$B$1:$AI$1,0)))</f>
        <v>1.7006128742915542E-5</v>
      </c>
      <c r="N9">
        <f>'Total Fuel Prices'!N126*(1-INDEX(Tax_share,MATCH('Total Fuel Prices'!$A$117,tax_fuel_labels,0),MATCH(N$1,'Tax_Share of Price'!$B$1:$AI$1,0)))</f>
        <v>1.718787363024441E-5</v>
      </c>
      <c r="O9">
        <f>'Total Fuel Prices'!O126*(1-INDEX(Tax_share,MATCH('Total Fuel Prices'!$A$117,tax_fuel_labels,0),MATCH(O$1,'Tax_Share of Price'!$B$1:$AI$1,0)))</f>
        <v>1.7300382370019426E-5</v>
      </c>
      <c r="P9">
        <f>'Total Fuel Prices'!P126*(1-INDEX(Tax_share,MATCH('Total Fuel Prices'!$A$117,tax_fuel_labels,0),MATCH(P$1,'Tax_Share of Price'!$B$1:$AI$1,0)))</f>
        <v>1.7534054368013687E-5</v>
      </c>
      <c r="Q9">
        <f>'Total Fuel Prices'!Q126*(1-INDEX(Tax_share,MATCH('Total Fuel Prices'!$A$117,tax_fuel_labels,0),MATCH(Q$1,'Tax_Share of Price'!$B$1:$AI$1,0)))</f>
        <v>1.7689835700009858E-5</v>
      </c>
      <c r="R9">
        <f>'Total Fuel Prices'!R126*(1-INDEX(Tax_share,MATCH('Total Fuel Prices'!$A$117,tax_fuel_labels,0),MATCH(R$1,'Tax_Share of Price'!$B$1:$AI$1,0)))</f>
        <v>1.8001398364002205E-5</v>
      </c>
      <c r="S9">
        <f>'Total Fuel Prices'!S126*(1-INDEX(Tax_share,MATCH('Total Fuel Prices'!$A$117,tax_fuel_labels,0),MATCH(S$1,'Tax_Share of Price'!$B$1:$AI$1,0)))</f>
        <v>1.8183143251331074E-5</v>
      </c>
      <c r="T9">
        <f>'Total Fuel Prices'!T126*(1-INDEX(Tax_share,MATCH('Total Fuel Prices'!$A$117,tax_fuel_labels,0),MATCH(T$1,'Tax_Share of Price'!$B$1:$AI$1,0)))</f>
        <v>1.8382197175548402E-5</v>
      </c>
      <c r="U9">
        <f>'Total Fuel Prices'!U126*(1-INDEX(Tax_share,MATCH('Total Fuel Prices'!$A$117,tax_fuel_labels,0),MATCH(U$1,'Tax_Share of Price'!$B$1:$AI$1,0)))</f>
        <v>1.8607214655098431E-5</v>
      </c>
      <c r="V9">
        <f>'Total Fuel Prices'!V126*(1-INDEX(Tax_share,MATCH('Total Fuel Prices'!$A$117,tax_fuel_labels,0),MATCH(V$1,'Tax_Share of Price'!$B$1:$AI$1,0)))</f>
        <v>1.873703243176191E-5</v>
      </c>
      <c r="W9">
        <f>'Total Fuel Prices'!W126*(1-INDEX(Tax_share,MATCH('Total Fuel Prices'!$A$117,tax_fuel_labels,0),MATCH(W$1,'Tax_Share of Price'!$B$1:$AI$1,0)))</f>
        <v>1.892743183753501E-5</v>
      </c>
      <c r="X9">
        <f>'Total Fuel Prices'!X126*(1-INDEX(Tax_share,MATCH('Total Fuel Prices'!$A$117,tax_fuel_labels,0),MATCH(X$1,'Tax_Share of Price'!$B$1:$AI$1,0)))</f>
        <v>1.9126485761752345E-5</v>
      </c>
      <c r="Y9">
        <f>'Total Fuel Prices'!Y126*(1-INDEX(Tax_share,MATCH('Total Fuel Prices'!$A$117,tax_fuel_labels,0),MATCH(Y$1,'Tax_Share of Price'!$B$1:$AI$1,0)))</f>
        <v>1.9143794798640808E-5</v>
      </c>
      <c r="Z9">
        <f>'Total Fuel Prices'!Z126*(1-INDEX(Tax_share,MATCH('Total Fuel Prices'!$A$117,tax_fuel_labels,0),MATCH(Z$1,'Tax_Share of Price'!$B$1:$AI$1,0)))</f>
        <v>1.9316885167525441E-5</v>
      </c>
      <c r="AA9">
        <f>'Total Fuel Prices'!AA126*(1-INDEX(Tax_share,MATCH('Total Fuel Prices'!$A$117,tax_fuel_labels,0),MATCH(AA$1,'Tax_Share of Price'!$B$1:$AI$1,0)))</f>
        <v>1.9637102349962017E-5</v>
      </c>
      <c r="AB9">
        <f>'Total Fuel Prices'!AB126*(1-INDEX(Tax_share,MATCH('Total Fuel Prices'!$A$117,tax_fuel_labels,0),MATCH(AB$1,'Tax_Share of Price'!$B$1:$AI$1,0)))</f>
        <v>1.9792883681958191E-5</v>
      </c>
      <c r="AC9">
        <f>'Total Fuel Prices'!AC126*(1-INDEX(Tax_share,MATCH('Total Fuel Prices'!$A$117,tax_fuel_labels,0),MATCH(AC$1,'Tax_Share of Price'!$B$1:$AI$1,0)))</f>
        <v>1.9965974050842828E-5</v>
      </c>
      <c r="AD9">
        <f>'Total Fuel Prices'!AD126*(1-INDEX(Tax_share,MATCH('Total Fuel Prices'!$A$117,tax_fuel_labels,0),MATCH(AD$1,'Tax_Share of Price'!$B$1:$AI$1,0)))</f>
        <v>2.0294845751723639E-5</v>
      </c>
      <c r="AE9">
        <f>'Total Fuel Prices'!AE126*(1-INDEX(Tax_share,MATCH('Total Fuel Prices'!$A$117,tax_fuel_labels,0),MATCH(AE$1,'Tax_Share of Price'!$B$1:$AI$1,0)))</f>
        <v>2.0329463825500565E-5</v>
      </c>
      <c r="AF9">
        <f t="shared" si="1"/>
        <v>2.0329463825500565E-5</v>
      </c>
      <c r="AG9">
        <f t="shared" si="3"/>
        <v>2.0329463825500565E-5</v>
      </c>
      <c r="AH9">
        <f t="shared" si="3"/>
        <v>2.0329463825500565E-5</v>
      </c>
      <c r="AI9">
        <f t="shared" si="3"/>
        <v>2.0329463825500565E-5</v>
      </c>
      <c r="AJ9">
        <f t="shared" si="3"/>
        <v>2.0329463825500565E-5</v>
      </c>
      <c r="AK9">
        <f t="shared" si="3"/>
        <v>2.0329463825500565E-5</v>
      </c>
      <c r="AL9">
        <f t="shared" si="3"/>
        <v>2.0329463825500565E-5</v>
      </c>
      <c r="AM9">
        <f t="shared" si="3"/>
        <v>2.0329463825500565E-5</v>
      </c>
      <c r="AN9">
        <f t="shared" si="3"/>
        <v>2.0329463825500565E-5</v>
      </c>
      <c r="AO9">
        <f t="shared" si="3"/>
        <v>2.0329463825500565E-5</v>
      </c>
      <c r="AP9">
        <f t="shared" si="3"/>
        <v>2.0329463825500565E-5</v>
      </c>
      <c r="AQ9">
        <f t="shared" si="3"/>
        <v>2.0329463825500565E-5</v>
      </c>
      <c r="AR9">
        <f t="shared" si="3"/>
        <v>2.0329463825500565E-5</v>
      </c>
      <c r="AS9">
        <f t="shared" si="3"/>
        <v>2.0329463825500565E-5</v>
      </c>
      <c r="AT9">
        <f t="shared" si="3"/>
        <v>2.0329463825500565E-5</v>
      </c>
      <c r="AU9">
        <f t="shared" si="3"/>
        <v>2.0329463825500565E-5</v>
      </c>
      <c r="AV9">
        <f t="shared" si="3"/>
        <v>2.0329463825500565E-5</v>
      </c>
      <c r="AW9">
        <f t="shared" si="3"/>
        <v>2.0329463825500565E-5</v>
      </c>
      <c r="AX9">
        <f t="shared" si="3"/>
        <v>2.0329463825500565E-5</v>
      </c>
      <c r="AY9">
        <f t="shared" si="3"/>
        <v>2.0329463825500565E-5</v>
      </c>
      <c r="AZ9">
        <f t="shared" si="3"/>
        <v>2.0329463825500565E-5</v>
      </c>
      <c r="BA9">
        <f t="shared" si="3"/>
        <v>2.0329463825500565E-5</v>
      </c>
      <c r="BB9">
        <f t="shared" si="3"/>
        <v>2.0329463825500565E-5</v>
      </c>
      <c r="BC9">
        <f t="shared" si="3"/>
        <v>2.0329463825500565E-5</v>
      </c>
      <c r="BD9">
        <f t="shared" si="3"/>
        <v>2.0329463825500565E-5</v>
      </c>
      <c r="BE9">
        <f t="shared" si="3"/>
        <v>2.0329463825500565E-5</v>
      </c>
      <c r="BF9">
        <f t="shared" si="3"/>
        <v>2.0329463825500565E-5</v>
      </c>
      <c r="BG9">
        <f t="shared" si="3"/>
        <v>2.0329463825500565E-5</v>
      </c>
      <c r="BH9">
        <f t="shared" si="3"/>
        <v>2.0329463825500565E-5</v>
      </c>
      <c r="BI9">
        <f t="shared" si="3"/>
        <v>2.0329463825500565E-5</v>
      </c>
      <c r="BJ9">
        <f t="shared" si="3"/>
        <v>2.0329463825500565E-5</v>
      </c>
      <c r="BK9">
        <f t="shared" si="3"/>
        <v>2.0329463825500565E-5</v>
      </c>
      <c r="BL9">
        <f t="shared" si="3"/>
        <v>2.0329463825500565E-5</v>
      </c>
      <c r="BM9">
        <f t="shared" si="3"/>
        <v>2.0329463825500565E-5</v>
      </c>
      <c r="BN9">
        <f t="shared" si="3"/>
        <v>2.0329463825500565E-5</v>
      </c>
      <c r="BO9">
        <f t="shared" si="3"/>
        <v>2.0329463825500565E-5</v>
      </c>
      <c r="BP9">
        <f t="shared" si="3"/>
        <v>2.0329463825500565E-5</v>
      </c>
      <c r="BQ9">
        <f t="shared" si="3"/>
        <v>2.0329463825500565E-5</v>
      </c>
      <c r="BR9">
        <f t="shared" si="3"/>
        <v>2.0329463825500565E-5</v>
      </c>
      <c r="BS9">
        <f t="shared" si="3"/>
        <v>2.0329463825500565E-5</v>
      </c>
      <c r="BT9">
        <f t="shared" si="3"/>
        <v>2.0329463825500565E-5</v>
      </c>
      <c r="BU9">
        <f t="shared" si="3"/>
        <v>2.0329463825500565E-5</v>
      </c>
      <c r="BV9">
        <f t="shared" si="3"/>
        <v>2.0329463825500565E-5</v>
      </c>
      <c r="BW9">
        <f t="shared" si="3"/>
        <v>2.0329463825500565E-5</v>
      </c>
      <c r="BX9">
        <f t="shared" si="3"/>
        <v>2.0329463825500565E-5</v>
      </c>
      <c r="BY9">
        <f t="shared" si="3"/>
        <v>2.0329463825500565E-5</v>
      </c>
      <c r="BZ9">
        <f t="shared" si="3"/>
        <v>2.0329463825500565E-5</v>
      </c>
      <c r="CA9">
        <f t="shared" si="3"/>
        <v>2.0329463825500565E-5</v>
      </c>
      <c r="CB9">
        <f t="shared" si="3"/>
        <v>2.0329463825500565E-5</v>
      </c>
      <c r="CC9">
        <f t="shared" si="3"/>
        <v>2.0329463825500565E-5</v>
      </c>
    </row>
  </sheetData>
  <pageMargins left="0.7" right="0.7" top="0.75" bottom="0.75" header="0.3" footer="0.3"/>
  <pageSetup orientation="portrait"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tabColor rgb="FF002060"/>
  </sheetPr>
  <dimension ref="A1:CC9"/>
  <sheetViews>
    <sheetView topLeftCell="X1" workbookViewId="0">
      <selection activeCell="AF4" sqref="AF4"/>
    </sheetView>
  </sheetViews>
  <sheetFormatPr defaultColWidth="9.140625" defaultRowHeight="15"/>
  <cols>
    <col min="1" max="1" width="41.42578125" customWidth="1"/>
    <col min="2" max="3" width="14.42578125" customWidth="1"/>
    <col min="4" max="27" width="10" customWidth="1"/>
  </cols>
  <sheetData>
    <row r="1" spans="1:81">
      <c r="A1" s="1" t="s">
        <v>1420</v>
      </c>
      <c r="B1" s="1">
        <v>2021</v>
      </c>
      <c r="C1" s="1">
        <v>2022</v>
      </c>
      <c r="D1" s="1">
        <v>2023</v>
      </c>
      <c r="E1" s="1">
        <v>2024</v>
      </c>
      <c r="F1" s="1">
        <v>2025</v>
      </c>
      <c r="G1" s="1">
        <v>2026</v>
      </c>
      <c r="H1" s="1">
        <v>2027</v>
      </c>
      <c r="I1" s="1">
        <v>2028</v>
      </c>
      <c r="J1" s="1">
        <v>2029</v>
      </c>
      <c r="K1" s="1">
        <v>2030</v>
      </c>
      <c r="L1" s="1">
        <v>2031</v>
      </c>
      <c r="M1" s="1">
        <v>2032</v>
      </c>
      <c r="N1" s="1">
        <v>2033</v>
      </c>
      <c r="O1" s="1">
        <v>2034</v>
      </c>
      <c r="P1" s="1">
        <v>2035</v>
      </c>
      <c r="Q1" s="1">
        <v>2036</v>
      </c>
      <c r="R1" s="1">
        <v>2037</v>
      </c>
      <c r="S1" s="1">
        <v>2038</v>
      </c>
      <c r="T1" s="1">
        <v>2039</v>
      </c>
      <c r="U1" s="1">
        <v>2040</v>
      </c>
      <c r="V1" s="1">
        <v>2041</v>
      </c>
      <c r="W1" s="1">
        <v>2042</v>
      </c>
      <c r="X1" s="1">
        <v>2043</v>
      </c>
      <c r="Y1" s="1">
        <v>2044</v>
      </c>
      <c r="Z1" s="1">
        <v>2045</v>
      </c>
      <c r="AA1" s="1">
        <v>2046</v>
      </c>
      <c r="AB1" s="1">
        <v>2047</v>
      </c>
      <c r="AC1" s="1">
        <v>2048</v>
      </c>
      <c r="AD1" s="1">
        <v>2049</v>
      </c>
      <c r="AE1" s="1">
        <v>2050</v>
      </c>
      <c r="AF1" s="1">
        <v>2051</v>
      </c>
      <c r="AG1" s="1">
        <v>2052</v>
      </c>
      <c r="AH1" s="1">
        <v>2053</v>
      </c>
      <c r="AI1" s="1">
        <v>2054</v>
      </c>
      <c r="AJ1" s="1">
        <v>2055</v>
      </c>
      <c r="AK1" s="1">
        <v>2056</v>
      </c>
      <c r="AL1" s="1">
        <v>2057</v>
      </c>
      <c r="AM1" s="1">
        <v>2058</v>
      </c>
      <c r="AN1" s="1">
        <v>2059</v>
      </c>
      <c r="AO1" s="1">
        <v>2060</v>
      </c>
      <c r="AP1" s="1">
        <v>2061</v>
      </c>
      <c r="AQ1" s="1">
        <v>2062</v>
      </c>
      <c r="AR1" s="1">
        <v>2063</v>
      </c>
      <c r="AS1" s="1">
        <v>2064</v>
      </c>
      <c r="AT1" s="1">
        <v>2065</v>
      </c>
      <c r="AU1" s="1">
        <v>2066</v>
      </c>
      <c r="AV1" s="1">
        <v>2067</v>
      </c>
      <c r="AW1" s="1">
        <v>2068</v>
      </c>
      <c r="AX1" s="1">
        <v>2069</v>
      </c>
      <c r="AY1" s="1">
        <v>2070</v>
      </c>
      <c r="AZ1" s="1">
        <v>2071</v>
      </c>
      <c r="BA1" s="1">
        <v>2072</v>
      </c>
      <c r="BB1" s="1">
        <v>2073</v>
      </c>
      <c r="BC1" s="1">
        <v>2074</v>
      </c>
      <c r="BD1" s="1">
        <v>2075</v>
      </c>
      <c r="BE1" s="1">
        <v>2076</v>
      </c>
      <c r="BF1" s="1">
        <v>2077</v>
      </c>
      <c r="BG1" s="1">
        <v>2078</v>
      </c>
      <c r="BH1" s="1">
        <v>2079</v>
      </c>
      <c r="BI1" s="1">
        <v>2080</v>
      </c>
      <c r="BJ1" s="1">
        <v>2081</v>
      </c>
      <c r="BK1" s="1">
        <v>2082</v>
      </c>
      <c r="BL1" s="1">
        <v>2083</v>
      </c>
      <c r="BM1" s="1">
        <v>2084</v>
      </c>
      <c r="BN1" s="1">
        <v>2085</v>
      </c>
      <c r="BO1" s="1">
        <v>2086</v>
      </c>
      <c r="BP1" s="1">
        <v>2087</v>
      </c>
      <c r="BQ1" s="1">
        <v>2088</v>
      </c>
      <c r="BR1" s="1">
        <v>2089</v>
      </c>
      <c r="BS1" s="1">
        <v>2090</v>
      </c>
      <c r="BT1" s="1">
        <v>2091</v>
      </c>
      <c r="BU1" s="1">
        <v>2092</v>
      </c>
      <c r="BV1" s="1">
        <v>2093</v>
      </c>
      <c r="BW1" s="1">
        <v>2094</v>
      </c>
      <c r="BX1" s="1">
        <v>2095</v>
      </c>
      <c r="BY1" s="1">
        <v>2096</v>
      </c>
      <c r="BZ1" s="1">
        <v>2097</v>
      </c>
      <c r="CA1" s="1">
        <v>2098</v>
      </c>
      <c r="CB1" s="1">
        <v>2099</v>
      </c>
      <c r="CC1" s="1">
        <v>2100</v>
      </c>
    </row>
    <row r="2" spans="1:81">
      <c r="A2" s="1" t="s">
        <v>1421</v>
      </c>
      <c r="B2">
        <f>'Total Fuel Prices'!B129*(1-INDEX(Tax_share,MATCH('Total Fuel Prices'!$A$127,tax_fuel_labels,0),MATCH(B$1,'Tax_Share of Price'!$B$1:$AI$1,0)))</f>
        <v>2.1019815000976147E-5</v>
      </c>
      <c r="C2">
        <f>'Total Fuel Prices'!C129*(1-INDEX(Tax_share,MATCH('Total Fuel Prices'!$A$127,tax_fuel_labels,0),MATCH(C$1,'Tax_Share of Price'!$B$1:$AI$1,0)))</f>
        <v>2.1019815000976147E-5</v>
      </c>
      <c r="D2">
        <f>'Total Fuel Prices'!D129*(1-INDEX(Tax_share,MATCH('Total Fuel Prices'!$A$127,tax_fuel_labels,0),MATCH(D$1,'Tax_Share of Price'!$B$1:$AI$1,0)))</f>
        <v>2.177826193400106E-5</v>
      </c>
      <c r="E2">
        <f>'Total Fuel Prices'!E129*(1-INDEX(Tax_share,MATCH('Total Fuel Prices'!$A$127,tax_fuel_labels,0),MATCH(E$1,'Tax_Share of Price'!$B$1:$AI$1,0)))</f>
        <v>2.1019815000976147E-5</v>
      </c>
      <c r="F2">
        <f>'Total Fuel Prices'!F129*(1-INDEX(Tax_share,MATCH('Total Fuel Prices'!$A$127,tax_fuel_labels,0),MATCH(F$1,'Tax_Share of Price'!$B$1:$AI$1,0)))</f>
        <v>2.1138014523006007E-5</v>
      </c>
      <c r="G2">
        <f>'Total Fuel Prices'!G129*(1-INDEX(Tax_share,MATCH('Total Fuel Prices'!$A$127,tax_fuel_labels,0),MATCH(G$1,'Tax_Share of Price'!$B$1:$AI$1,0)))</f>
        <v>2.1463063208588108E-5</v>
      </c>
      <c r="H2">
        <f>'Total Fuel Prices'!H129*(1-INDEX(Tax_share,MATCH('Total Fuel Prices'!$A$127,tax_fuel_labels,0),MATCH(H$1,'Tax_Share of Price'!$B$1:$AI$1,0)))</f>
        <v>2.1591112690787122E-5</v>
      </c>
      <c r="I2">
        <f>'Total Fuel Prices'!I129*(1-INDEX(Tax_share,MATCH('Total Fuel Prices'!$A$127,tax_fuel_labels,0),MATCH(I$1,'Tax_Share of Price'!$B$1:$AI$1,0)))</f>
        <v>2.1975261137384153E-5</v>
      </c>
      <c r="J2">
        <f>'Total Fuel Prices'!J129*(1-INDEX(Tax_share,MATCH('Total Fuel Prices'!$A$127,tax_fuel_labels,0),MATCH(J$1,'Tax_Share of Price'!$B$1:$AI$1,0)))</f>
        <v>2.2113160579752318E-5</v>
      </c>
      <c r="K2">
        <f>'Total Fuel Prices'!K129*(1-INDEX(Tax_share,MATCH('Total Fuel Prices'!$A$127,tax_fuel_labels,0),MATCH(K$1,'Tax_Share of Price'!$B$1:$AI$1,0)))</f>
        <v>2.2517008946687668E-5</v>
      </c>
      <c r="L2">
        <f>'Total Fuel Prices'!L129*(1-INDEX(Tax_share,MATCH('Total Fuel Prices'!$A$127,tax_fuel_labels,0),MATCH(L$1,'Tax_Share of Price'!$B$1:$AI$1,0)))</f>
        <v>2.2566258747533437E-5</v>
      </c>
      <c r="M2">
        <f>'Total Fuel Prices'!M129*(1-INDEX(Tax_share,MATCH('Total Fuel Prices'!$A$127,tax_fuel_labels,0),MATCH(M$1,'Tax_Share of Price'!$B$1:$AI$1,0)))</f>
        <v>2.2920857313623007E-5</v>
      </c>
      <c r="N2">
        <f>'Total Fuel Prices'!N129*(1-INDEX(Tax_share,MATCH('Total Fuel Prices'!$A$127,tax_fuel_labels,0),MATCH(N$1,'Tax_Share of Price'!$B$1:$AI$1,0)))</f>
        <v>2.3127706477175257E-5</v>
      </c>
      <c r="O2">
        <f>'Total Fuel Prices'!O129*(1-INDEX(Tax_share,MATCH('Total Fuel Prices'!$A$127,tax_fuel_labels,0),MATCH(O$1,'Tax_Share of Price'!$B$1:$AI$1,0)))</f>
        <v>2.3610354525463835E-5</v>
      </c>
      <c r="P2">
        <f>'Total Fuel Prices'!P129*(1-INDEX(Tax_share,MATCH('Total Fuel Prices'!$A$127,tax_fuel_labels,0),MATCH(P$1,'Tax_Share of Price'!$B$1:$AI$1,0)))</f>
        <v>2.3876303450031012E-5</v>
      </c>
      <c r="Q2">
        <f>'Total Fuel Prices'!Q129*(1-INDEX(Tax_share,MATCH('Total Fuel Prices'!$A$127,tax_fuel_labels,0),MATCH(Q$1,'Tax_Share of Price'!$B$1:$AI$1,0)))</f>
        <v>2.4053602733075803E-5</v>
      </c>
      <c r="R2">
        <f>'Total Fuel Prices'!R129*(1-INDEX(Tax_share,MATCH('Total Fuel Prices'!$A$127,tax_fuel_labels,0),MATCH(R$1,'Tax_Share of Price'!$B$1:$AI$1,0)))</f>
        <v>2.443775117967283E-5</v>
      </c>
      <c r="S2">
        <f>'Total Fuel Prices'!S129*(1-INDEX(Tax_share,MATCH('Total Fuel Prices'!$A$127,tax_fuel_labels,0),MATCH(S$1,'Tax_Share of Price'!$B$1:$AI$1,0)))</f>
        <v>2.4634750383055929E-5</v>
      </c>
      <c r="T2">
        <f>'Total Fuel Prices'!T129*(1-INDEX(Tax_share,MATCH('Total Fuel Prices'!$A$127,tax_fuel_labels,0),MATCH(T$1,'Tax_Share of Price'!$B$1:$AI$1,0)))</f>
        <v>2.485144950677733E-5</v>
      </c>
      <c r="U2">
        <f>'Total Fuel Prices'!U129*(1-INDEX(Tax_share,MATCH('Total Fuel Prices'!$A$127,tax_fuel_labels,0),MATCH(U$1,'Tax_Share of Price'!$B$1:$AI$1,0)))</f>
        <v>2.5107548471175349E-5</v>
      </c>
      <c r="V2">
        <f>'Total Fuel Prices'!V129*(1-INDEX(Tax_share,MATCH('Total Fuel Prices'!$A$127,tax_fuel_labels,0),MATCH(V$1,'Tax_Share of Price'!$B$1:$AI$1,0)))</f>
        <v>2.5274997794050982E-5</v>
      </c>
      <c r="W2">
        <f>'Total Fuel Prices'!W129*(1-INDEX(Tax_share,MATCH('Total Fuel Prices'!$A$127,tax_fuel_labels,0),MATCH(W$1,'Tax_Share of Price'!$B$1:$AI$1,0)))</f>
        <v>2.5491696917772386E-5</v>
      </c>
      <c r="X2">
        <f>'Total Fuel Prices'!X129*(1-INDEX(Tax_share,MATCH('Total Fuel Prices'!$A$127,tax_fuel_labels,0),MATCH(X$1,'Tax_Share of Price'!$B$1:$AI$1,0)))</f>
        <v>2.5708396041493795E-5</v>
      </c>
      <c r="Y2">
        <f>'Total Fuel Prices'!Y129*(1-INDEX(Tax_share,MATCH('Total Fuel Prices'!$A$127,tax_fuel_labels,0),MATCH(Y$1,'Tax_Share of Price'!$B$1:$AI$1,0)))</f>
        <v>2.5708396041493795E-5</v>
      </c>
      <c r="Z2">
        <f>'Total Fuel Prices'!Z129*(1-INDEX(Tax_share,MATCH('Total Fuel Prices'!$A$127,tax_fuel_labels,0),MATCH(Z$1,'Tax_Share of Price'!$B$1:$AI$1,0)))</f>
        <v>2.5875845364369417E-5</v>
      </c>
      <c r="AA2">
        <f>'Total Fuel Prices'!AA129*(1-INDEX(Tax_share,MATCH('Total Fuel Prices'!$A$127,tax_fuel_labels,0),MATCH(AA$1,'Tax_Share of Price'!$B$1:$AI$1,0)))</f>
        <v>2.6259993810966454E-5</v>
      </c>
      <c r="AB2">
        <f>'Total Fuel Prices'!AB129*(1-INDEX(Tax_share,MATCH('Total Fuel Prices'!$A$127,tax_fuel_labels,0),MATCH(AB$1,'Tax_Share of Price'!$B$1:$AI$1,0)))</f>
        <v>2.6417593173672932E-5</v>
      </c>
      <c r="AC2">
        <f>'Total Fuel Prices'!AC129*(1-INDEX(Tax_share,MATCH('Total Fuel Prices'!$A$127,tax_fuel_labels,0),MATCH(AC$1,'Tax_Share of Price'!$B$1:$AI$1,0)))</f>
        <v>2.6624442337225179E-5</v>
      </c>
      <c r="AD2">
        <f>'Total Fuel Prices'!AD129*(1-INDEX(Tax_share,MATCH('Total Fuel Prices'!$A$127,tax_fuel_labels,0),MATCH(AD$1,'Tax_Share of Price'!$B$1:$AI$1,0)))</f>
        <v>2.69888908634839E-5</v>
      </c>
      <c r="AE2">
        <f>'Total Fuel Prices'!AE129*(1-INDEX(Tax_share,MATCH('Total Fuel Prices'!$A$127,tax_fuel_labels,0),MATCH(AE$1,'Tax_Share of Price'!$B$1:$AI$1,0)))</f>
        <v>2.6998740823653055E-5</v>
      </c>
      <c r="AF2">
        <f>$AE2</f>
        <v>2.6998740823653055E-5</v>
      </c>
      <c r="AG2">
        <f t="shared" ref="AG2:CC7" si="0">$AE2</f>
        <v>2.6998740823653055E-5</v>
      </c>
      <c r="AH2">
        <f t="shared" si="0"/>
        <v>2.6998740823653055E-5</v>
      </c>
      <c r="AI2">
        <f t="shared" si="0"/>
        <v>2.6998740823653055E-5</v>
      </c>
      <c r="AJ2">
        <f t="shared" si="0"/>
        <v>2.6998740823653055E-5</v>
      </c>
      <c r="AK2">
        <f t="shared" si="0"/>
        <v>2.6998740823653055E-5</v>
      </c>
      <c r="AL2">
        <f t="shared" si="0"/>
        <v>2.6998740823653055E-5</v>
      </c>
      <c r="AM2">
        <f t="shared" si="0"/>
        <v>2.6998740823653055E-5</v>
      </c>
      <c r="AN2">
        <f t="shared" si="0"/>
        <v>2.6998740823653055E-5</v>
      </c>
      <c r="AO2">
        <f t="shared" si="0"/>
        <v>2.6998740823653055E-5</v>
      </c>
      <c r="AP2">
        <f t="shared" si="0"/>
        <v>2.6998740823653055E-5</v>
      </c>
      <c r="AQ2">
        <f t="shared" si="0"/>
        <v>2.6998740823653055E-5</v>
      </c>
      <c r="AR2">
        <f t="shared" si="0"/>
        <v>2.6998740823653055E-5</v>
      </c>
      <c r="AS2">
        <f t="shared" si="0"/>
        <v>2.6998740823653055E-5</v>
      </c>
      <c r="AT2">
        <f t="shared" si="0"/>
        <v>2.6998740823653055E-5</v>
      </c>
      <c r="AU2">
        <f t="shared" si="0"/>
        <v>2.6998740823653055E-5</v>
      </c>
      <c r="AV2">
        <f t="shared" si="0"/>
        <v>2.6998740823653055E-5</v>
      </c>
      <c r="AW2">
        <f t="shared" si="0"/>
        <v>2.6998740823653055E-5</v>
      </c>
      <c r="AX2">
        <f t="shared" si="0"/>
        <v>2.6998740823653055E-5</v>
      </c>
      <c r="AY2">
        <f t="shared" si="0"/>
        <v>2.6998740823653055E-5</v>
      </c>
      <c r="AZ2">
        <f t="shared" si="0"/>
        <v>2.6998740823653055E-5</v>
      </c>
      <c r="BA2">
        <f t="shared" si="0"/>
        <v>2.6998740823653055E-5</v>
      </c>
      <c r="BB2">
        <f t="shared" si="0"/>
        <v>2.6998740823653055E-5</v>
      </c>
      <c r="BC2">
        <f t="shared" si="0"/>
        <v>2.6998740823653055E-5</v>
      </c>
      <c r="BD2">
        <f t="shared" si="0"/>
        <v>2.6998740823653055E-5</v>
      </c>
      <c r="BE2">
        <f t="shared" si="0"/>
        <v>2.6998740823653055E-5</v>
      </c>
      <c r="BF2">
        <f t="shared" si="0"/>
        <v>2.6998740823653055E-5</v>
      </c>
      <c r="BG2">
        <f t="shared" si="0"/>
        <v>2.6998740823653055E-5</v>
      </c>
      <c r="BH2">
        <f t="shared" si="0"/>
        <v>2.6998740823653055E-5</v>
      </c>
      <c r="BI2">
        <f t="shared" si="0"/>
        <v>2.6998740823653055E-5</v>
      </c>
      <c r="BJ2">
        <f t="shared" si="0"/>
        <v>2.6998740823653055E-5</v>
      </c>
      <c r="BK2">
        <f t="shared" si="0"/>
        <v>2.6998740823653055E-5</v>
      </c>
      <c r="BL2">
        <f t="shared" si="0"/>
        <v>2.6998740823653055E-5</v>
      </c>
      <c r="BM2">
        <f t="shared" si="0"/>
        <v>2.6998740823653055E-5</v>
      </c>
      <c r="BN2">
        <f t="shared" si="0"/>
        <v>2.6998740823653055E-5</v>
      </c>
      <c r="BO2">
        <f t="shared" si="0"/>
        <v>2.6998740823653055E-5</v>
      </c>
      <c r="BP2">
        <f t="shared" si="0"/>
        <v>2.6998740823653055E-5</v>
      </c>
      <c r="BQ2">
        <f t="shared" si="0"/>
        <v>2.6998740823653055E-5</v>
      </c>
      <c r="BR2">
        <f t="shared" si="0"/>
        <v>2.6998740823653055E-5</v>
      </c>
      <c r="BS2">
        <f t="shared" si="0"/>
        <v>2.6998740823653055E-5</v>
      </c>
      <c r="BT2">
        <f t="shared" si="0"/>
        <v>2.6998740823653055E-5</v>
      </c>
      <c r="BU2">
        <f t="shared" si="0"/>
        <v>2.6998740823653055E-5</v>
      </c>
      <c r="BV2">
        <f t="shared" si="0"/>
        <v>2.6998740823653055E-5</v>
      </c>
      <c r="BW2">
        <f t="shared" si="0"/>
        <v>2.6998740823653055E-5</v>
      </c>
      <c r="BX2">
        <f t="shared" si="0"/>
        <v>2.6998740823653055E-5</v>
      </c>
      <c r="BY2">
        <f t="shared" si="0"/>
        <v>2.6998740823653055E-5</v>
      </c>
      <c r="BZ2">
        <f t="shared" si="0"/>
        <v>2.6998740823653055E-5</v>
      </c>
      <c r="CA2">
        <f t="shared" si="0"/>
        <v>2.6998740823653055E-5</v>
      </c>
      <c r="CB2">
        <f t="shared" si="0"/>
        <v>2.6998740823653055E-5</v>
      </c>
      <c r="CC2">
        <f t="shared" si="0"/>
        <v>2.6998740823653055E-5</v>
      </c>
    </row>
    <row r="3" spans="1:81">
      <c r="A3" s="1" t="s">
        <v>1422</v>
      </c>
      <c r="B3">
        <f>'Total Fuel Prices'!B130*(1-INDEX(Tax_share,MATCH('Total Fuel Prices'!$A$127,tax_fuel_labels,0),MATCH(B$1,'Tax_Share of Price'!$B$1:$AI$1,0)))</f>
        <v>0</v>
      </c>
      <c r="C3">
        <f>'Total Fuel Prices'!C130*(1-INDEX(Tax_share,MATCH('Total Fuel Prices'!$A$127,tax_fuel_labels,0),MATCH(C$1,'Tax_Share of Price'!$B$1:$AI$1,0)))</f>
        <v>0</v>
      </c>
      <c r="D3">
        <f>'Total Fuel Prices'!D130*(1-INDEX(Tax_share,MATCH('Total Fuel Prices'!$A$127,tax_fuel_labels,0),MATCH(D$1,'Tax_Share of Price'!$B$1:$AI$1,0)))</f>
        <v>0</v>
      </c>
      <c r="E3">
        <f>'Total Fuel Prices'!E130*(1-INDEX(Tax_share,MATCH('Total Fuel Prices'!$A$127,tax_fuel_labels,0),MATCH(E$1,'Tax_Share of Price'!$B$1:$AI$1,0)))</f>
        <v>0</v>
      </c>
      <c r="F3">
        <f>'Total Fuel Prices'!F130*(1-INDEX(Tax_share,MATCH('Total Fuel Prices'!$A$127,tax_fuel_labels,0),MATCH(F$1,'Tax_Share of Price'!$B$1:$AI$1,0)))</f>
        <v>0</v>
      </c>
      <c r="G3">
        <f>'Total Fuel Prices'!G130*(1-INDEX(Tax_share,MATCH('Total Fuel Prices'!$A$127,tax_fuel_labels,0),MATCH(G$1,'Tax_Share of Price'!$B$1:$AI$1,0)))</f>
        <v>0</v>
      </c>
      <c r="H3">
        <f>'Total Fuel Prices'!H130*(1-INDEX(Tax_share,MATCH('Total Fuel Prices'!$A$127,tax_fuel_labels,0),MATCH(H$1,'Tax_Share of Price'!$B$1:$AI$1,0)))</f>
        <v>0</v>
      </c>
      <c r="I3">
        <f>'Total Fuel Prices'!I130*(1-INDEX(Tax_share,MATCH('Total Fuel Prices'!$A$127,tax_fuel_labels,0),MATCH(I$1,'Tax_Share of Price'!$B$1:$AI$1,0)))</f>
        <v>0</v>
      </c>
      <c r="J3">
        <f>'Total Fuel Prices'!J130*(1-INDEX(Tax_share,MATCH('Total Fuel Prices'!$A$127,tax_fuel_labels,0),MATCH(J$1,'Tax_Share of Price'!$B$1:$AI$1,0)))</f>
        <v>0</v>
      </c>
      <c r="K3">
        <f>'Total Fuel Prices'!K130*(1-INDEX(Tax_share,MATCH('Total Fuel Prices'!$A$127,tax_fuel_labels,0),MATCH(K$1,'Tax_Share of Price'!$B$1:$AI$1,0)))</f>
        <v>0</v>
      </c>
      <c r="L3">
        <f>'Total Fuel Prices'!L130*(1-INDEX(Tax_share,MATCH('Total Fuel Prices'!$A$127,tax_fuel_labels,0),MATCH(L$1,'Tax_Share of Price'!$B$1:$AI$1,0)))</f>
        <v>0</v>
      </c>
      <c r="M3">
        <f>'Total Fuel Prices'!M130*(1-INDEX(Tax_share,MATCH('Total Fuel Prices'!$A$127,tax_fuel_labels,0),MATCH(M$1,'Tax_Share of Price'!$B$1:$AI$1,0)))</f>
        <v>0</v>
      </c>
      <c r="N3">
        <f>'Total Fuel Prices'!N130*(1-INDEX(Tax_share,MATCH('Total Fuel Prices'!$A$127,tax_fuel_labels,0),MATCH(N$1,'Tax_Share of Price'!$B$1:$AI$1,0)))</f>
        <v>0</v>
      </c>
      <c r="O3">
        <f>'Total Fuel Prices'!O130*(1-INDEX(Tax_share,MATCH('Total Fuel Prices'!$A$127,tax_fuel_labels,0),MATCH(O$1,'Tax_Share of Price'!$B$1:$AI$1,0)))</f>
        <v>0</v>
      </c>
      <c r="P3">
        <f>'Total Fuel Prices'!P130*(1-INDEX(Tax_share,MATCH('Total Fuel Prices'!$A$127,tax_fuel_labels,0),MATCH(P$1,'Tax_Share of Price'!$B$1:$AI$1,0)))</f>
        <v>0</v>
      </c>
      <c r="Q3">
        <f>'Total Fuel Prices'!Q130*(1-INDEX(Tax_share,MATCH('Total Fuel Prices'!$A$127,tax_fuel_labels,0),MATCH(Q$1,'Tax_Share of Price'!$B$1:$AI$1,0)))</f>
        <v>0</v>
      </c>
      <c r="R3">
        <f>'Total Fuel Prices'!R130*(1-INDEX(Tax_share,MATCH('Total Fuel Prices'!$A$127,tax_fuel_labels,0),MATCH(R$1,'Tax_Share of Price'!$B$1:$AI$1,0)))</f>
        <v>0</v>
      </c>
      <c r="S3">
        <f>'Total Fuel Prices'!S130*(1-INDEX(Tax_share,MATCH('Total Fuel Prices'!$A$127,tax_fuel_labels,0),MATCH(S$1,'Tax_Share of Price'!$B$1:$AI$1,0)))</f>
        <v>0</v>
      </c>
      <c r="T3">
        <f>'Total Fuel Prices'!T130*(1-INDEX(Tax_share,MATCH('Total Fuel Prices'!$A$127,tax_fuel_labels,0),MATCH(T$1,'Tax_Share of Price'!$B$1:$AI$1,0)))</f>
        <v>0</v>
      </c>
      <c r="U3">
        <f>'Total Fuel Prices'!U130*(1-INDEX(Tax_share,MATCH('Total Fuel Prices'!$A$127,tax_fuel_labels,0),MATCH(U$1,'Tax_Share of Price'!$B$1:$AI$1,0)))</f>
        <v>0</v>
      </c>
      <c r="V3">
        <f>'Total Fuel Prices'!V130*(1-INDEX(Tax_share,MATCH('Total Fuel Prices'!$A$127,tax_fuel_labels,0),MATCH(V$1,'Tax_Share of Price'!$B$1:$AI$1,0)))</f>
        <v>0</v>
      </c>
      <c r="W3">
        <f>'Total Fuel Prices'!W130*(1-INDEX(Tax_share,MATCH('Total Fuel Prices'!$A$127,tax_fuel_labels,0),MATCH(W$1,'Tax_Share of Price'!$B$1:$AI$1,0)))</f>
        <v>0</v>
      </c>
      <c r="X3">
        <f>'Total Fuel Prices'!X130*(1-INDEX(Tax_share,MATCH('Total Fuel Prices'!$A$127,tax_fuel_labels,0),MATCH(X$1,'Tax_Share of Price'!$B$1:$AI$1,0)))</f>
        <v>0</v>
      </c>
      <c r="Y3">
        <f>'Total Fuel Prices'!Y130*(1-INDEX(Tax_share,MATCH('Total Fuel Prices'!$A$127,tax_fuel_labels,0),MATCH(Y$1,'Tax_Share of Price'!$B$1:$AI$1,0)))</f>
        <v>0</v>
      </c>
      <c r="Z3">
        <f>'Total Fuel Prices'!Z130*(1-INDEX(Tax_share,MATCH('Total Fuel Prices'!$A$127,tax_fuel_labels,0),MATCH(Z$1,'Tax_Share of Price'!$B$1:$AI$1,0)))</f>
        <v>0</v>
      </c>
      <c r="AA3">
        <f>'Total Fuel Prices'!AA130*(1-INDEX(Tax_share,MATCH('Total Fuel Prices'!$A$127,tax_fuel_labels,0),MATCH(AA$1,'Tax_Share of Price'!$B$1:$AI$1,0)))</f>
        <v>0</v>
      </c>
      <c r="AB3">
        <f>'Total Fuel Prices'!AB130*(1-INDEX(Tax_share,MATCH('Total Fuel Prices'!$A$127,tax_fuel_labels,0),MATCH(AB$1,'Tax_Share of Price'!$B$1:$AI$1,0)))</f>
        <v>0</v>
      </c>
      <c r="AC3">
        <f>'Total Fuel Prices'!AC130*(1-INDEX(Tax_share,MATCH('Total Fuel Prices'!$A$127,tax_fuel_labels,0),MATCH(AC$1,'Tax_Share of Price'!$B$1:$AI$1,0)))</f>
        <v>0</v>
      </c>
      <c r="AD3">
        <f>'Total Fuel Prices'!AD130*(1-INDEX(Tax_share,MATCH('Total Fuel Prices'!$A$127,tax_fuel_labels,0),MATCH(AD$1,'Tax_Share of Price'!$B$1:$AI$1,0)))</f>
        <v>0</v>
      </c>
      <c r="AE3">
        <f>'Total Fuel Prices'!AE130*(1-INDEX(Tax_share,MATCH('Total Fuel Prices'!$A$127,tax_fuel_labels,0),MATCH(AE$1,'Tax_Share of Price'!$B$1:$AI$1,0)))</f>
        <v>0</v>
      </c>
      <c r="AF3">
        <f>$AE3</f>
        <v>0</v>
      </c>
      <c r="AG3">
        <f t="shared" ref="AF3:AU9" si="1">$AE3</f>
        <v>0</v>
      </c>
      <c r="AH3">
        <f t="shared" si="1"/>
        <v>0</v>
      </c>
      <c r="AI3">
        <f t="shared" si="1"/>
        <v>0</v>
      </c>
      <c r="AJ3">
        <f t="shared" si="1"/>
        <v>0</v>
      </c>
      <c r="AK3">
        <f t="shared" si="1"/>
        <v>0</v>
      </c>
      <c r="AL3">
        <f t="shared" si="1"/>
        <v>0</v>
      </c>
      <c r="AM3">
        <f t="shared" si="1"/>
        <v>0</v>
      </c>
      <c r="AN3">
        <f t="shared" si="1"/>
        <v>0</v>
      </c>
      <c r="AO3">
        <f t="shared" si="1"/>
        <v>0</v>
      </c>
      <c r="AP3">
        <f t="shared" si="1"/>
        <v>0</v>
      </c>
      <c r="AQ3">
        <f t="shared" si="1"/>
        <v>0</v>
      </c>
      <c r="AR3">
        <f t="shared" si="1"/>
        <v>0</v>
      </c>
      <c r="AS3">
        <f t="shared" si="1"/>
        <v>0</v>
      </c>
      <c r="AT3">
        <f t="shared" si="1"/>
        <v>0</v>
      </c>
      <c r="AU3">
        <f t="shared" si="1"/>
        <v>0</v>
      </c>
      <c r="AV3">
        <f t="shared" si="0"/>
        <v>0</v>
      </c>
      <c r="AW3">
        <f t="shared" si="0"/>
        <v>0</v>
      </c>
      <c r="AX3">
        <f t="shared" si="0"/>
        <v>0</v>
      </c>
      <c r="AY3">
        <f t="shared" si="0"/>
        <v>0</v>
      </c>
      <c r="AZ3">
        <f t="shared" si="0"/>
        <v>0</v>
      </c>
      <c r="BA3">
        <f t="shared" si="0"/>
        <v>0</v>
      </c>
      <c r="BB3">
        <f t="shared" si="0"/>
        <v>0</v>
      </c>
      <c r="BC3">
        <f t="shared" si="0"/>
        <v>0</v>
      </c>
      <c r="BD3">
        <f t="shared" si="0"/>
        <v>0</v>
      </c>
      <c r="BE3">
        <f t="shared" si="0"/>
        <v>0</v>
      </c>
      <c r="BF3">
        <f t="shared" si="0"/>
        <v>0</v>
      </c>
      <c r="BG3">
        <f t="shared" si="0"/>
        <v>0</v>
      </c>
      <c r="BH3">
        <f t="shared" si="0"/>
        <v>0</v>
      </c>
      <c r="BI3">
        <f t="shared" si="0"/>
        <v>0</v>
      </c>
      <c r="BJ3">
        <f t="shared" si="0"/>
        <v>0</v>
      </c>
      <c r="BK3">
        <f t="shared" si="0"/>
        <v>0</v>
      </c>
      <c r="BL3">
        <f t="shared" si="0"/>
        <v>0</v>
      </c>
      <c r="BM3">
        <f t="shared" si="0"/>
        <v>0</v>
      </c>
      <c r="BN3">
        <f t="shared" si="0"/>
        <v>0</v>
      </c>
      <c r="BO3">
        <f t="shared" si="0"/>
        <v>0</v>
      </c>
      <c r="BP3">
        <f t="shared" si="0"/>
        <v>0</v>
      </c>
      <c r="BQ3">
        <f t="shared" si="0"/>
        <v>0</v>
      </c>
      <c r="BR3">
        <f t="shared" si="0"/>
        <v>0</v>
      </c>
      <c r="BS3">
        <f t="shared" si="0"/>
        <v>0</v>
      </c>
      <c r="BT3">
        <f t="shared" si="0"/>
        <v>0</v>
      </c>
      <c r="BU3">
        <f t="shared" si="0"/>
        <v>0</v>
      </c>
      <c r="BV3">
        <f t="shared" si="0"/>
        <v>0</v>
      </c>
      <c r="BW3">
        <f t="shared" si="0"/>
        <v>0</v>
      </c>
      <c r="BX3">
        <f t="shared" si="0"/>
        <v>0</v>
      </c>
      <c r="BY3">
        <f t="shared" si="0"/>
        <v>0</v>
      </c>
      <c r="BZ3">
        <f t="shared" si="0"/>
        <v>0</v>
      </c>
      <c r="CA3">
        <f t="shared" si="0"/>
        <v>0</v>
      </c>
      <c r="CB3">
        <f t="shared" si="0"/>
        <v>0</v>
      </c>
      <c r="CC3">
        <f t="shared" si="0"/>
        <v>0</v>
      </c>
    </row>
    <row r="4" spans="1:81">
      <c r="A4" s="1" t="s">
        <v>1423</v>
      </c>
      <c r="B4">
        <f>'Total Fuel Prices'!B131*(1-INDEX(Tax_share,MATCH('Total Fuel Prices'!$A$127,tax_fuel_labels,0),MATCH(B$1,'Tax_Share of Price'!$B$1:$AI$1,0)))</f>
        <v>1.0801857439687137E-5</v>
      </c>
      <c r="C4">
        <f>'Total Fuel Prices'!C131*(1-INDEX(Tax_share,MATCH('Total Fuel Prices'!$A$127,tax_fuel_labels,0),MATCH(C$1,'Tax_Share of Price'!$B$1:$AI$1,0)))</f>
        <v>1.0801857439687137E-5</v>
      </c>
      <c r="D4">
        <f>'Total Fuel Prices'!D131*(1-INDEX(Tax_share,MATCH('Total Fuel Prices'!$A$127,tax_fuel_labels,0),MATCH(D$1,'Tax_Share of Price'!$B$1:$AI$1,0)))</f>
        <v>1.1101063819471898E-5</v>
      </c>
      <c r="E4">
        <f>'Total Fuel Prices'!E131*(1-INDEX(Tax_share,MATCH('Total Fuel Prices'!$A$127,tax_fuel_labels,0),MATCH(E$1,'Tax_Share of Price'!$B$1:$AI$1,0)))</f>
        <v>1.0801857439687137E-5</v>
      </c>
      <c r="F4">
        <f>'Total Fuel Prices'!F131*(1-INDEX(Tax_share,MATCH('Total Fuel Prices'!$A$127,tax_fuel_labels,0),MATCH(F$1,'Tax_Share of Price'!$B$1:$AI$1,0)))</f>
        <v>1.0969210160583698E-5</v>
      </c>
      <c r="G4">
        <f>'Total Fuel Prices'!G131*(1-INDEX(Tax_share,MATCH('Total Fuel Prices'!$A$127,tax_fuel_labels,0),MATCH(G$1,'Tax_Share of Price'!$B$1:$AI$1,0)))</f>
        <v>1.1263345245795837E-5</v>
      </c>
      <c r="H4">
        <f>'Total Fuel Prices'!H131*(1-INDEX(Tax_share,MATCH('Total Fuel Prices'!$A$127,tax_fuel_labels,0),MATCH(H$1,'Tax_Share of Price'!$B$1:$AI$1,0)))</f>
        <v>1.1466197028700757E-5</v>
      </c>
      <c r="I4">
        <f>'Total Fuel Prices'!I131*(1-INDEX(Tax_share,MATCH('Total Fuel Prices'!$A$127,tax_fuel_labels,0),MATCH(I$1,'Tax_Share of Price'!$B$1:$AI$1,0)))</f>
        <v>1.1800902470493883E-5</v>
      </c>
      <c r="J4">
        <f>'Total Fuel Prices'!J131*(1-INDEX(Tax_share,MATCH('Total Fuel Prices'!$A$127,tax_fuel_labels,0),MATCH(J$1,'Tax_Share of Price'!$B$1:$AI$1,0)))</f>
        <v>1.2024039431689297E-5</v>
      </c>
      <c r="K4">
        <f>'Total Fuel Prices'!K131*(1-INDEX(Tax_share,MATCH('Total Fuel Prices'!$A$127,tax_fuel_labels,0),MATCH(K$1,'Tax_Share of Price'!$B$1:$AI$1,0)))</f>
        <v>1.2206606036303726E-5</v>
      </c>
      <c r="L4">
        <f>'Total Fuel Prices'!L131*(1-INDEX(Tax_share,MATCH('Total Fuel Prices'!$A$127,tax_fuel_labels,0),MATCH(L$1,'Tax_Share of Price'!$B$1:$AI$1,0)))</f>
        <v>1.2221819920021598E-5</v>
      </c>
      <c r="M4">
        <f>'Total Fuel Prices'!M131*(1-INDEX(Tax_share,MATCH('Total Fuel Prices'!$A$127,tax_fuel_labels,0),MATCH(M$1,'Tax_Share of Price'!$B$1:$AI$1,0)))</f>
        <v>1.2394243935490782E-5</v>
      </c>
      <c r="N4">
        <f>'Total Fuel Prices'!N131*(1-INDEX(Tax_share,MATCH('Total Fuel Prices'!$A$127,tax_fuel_labels,0),MATCH(N$1,'Tax_Share of Price'!$B$1:$AI$1,0)))</f>
        <v>1.2495669826943243E-5</v>
      </c>
      <c r="O4">
        <f>'Total Fuel Prices'!O131*(1-INDEX(Tax_share,MATCH('Total Fuel Prices'!$A$127,tax_fuel_labels,0),MATCH(O$1,'Tax_Share of Price'!$B$1:$AI$1,0)))</f>
        <v>1.255652536181472E-5</v>
      </c>
      <c r="P4">
        <f>'Total Fuel Prices'!P131*(1-INDEX(Tax_share,MATCH('Total Fuel Prices'!$A$127,tax_fuel_labels,0),MATCH(P$1,'Tax_Share of Price'!$B$1:$AI$1,0)))</f>
        <v>1.2693450315275541E-5</v>
      </c>
      <c r="Q4">
        <f>'Total Fuel Prices'!Q131*(1-INDEX(Tax_share,MATCH('Total Fuel Prices'!$A$127,tax_fuel_labels,0),MATCH(Q$1,'Tax_Share of Price'!$B$1:$AI$1,0)))</f>
        <v>1.2779662323010133E-5</v>
      </c>
      <c r="R4">
        <f>'Total Fuel Prices'!R131*(1-INDEX(Tax_share,MATCH('Total Fuel Prices'!$A$127,tax_fuel_labels,0),MATCH(R$1,'Tax_Share of Price'!$B$1:$AI$1,0)))</f>
        <v>1.2941943749334071E-5</v>
      </c>
      <c r="S4">
        <f>'Total Fuel Prices'!S131*(1-INDEX(Tax_share,MATCH('Total Fuel Prices'!$A$127,tax_fuel_labels,0),MATCH(S$1,'Tax_Share of Price'!$B$1:$AI$1,0)))</f>
        <v>1.3053512229931778E-5</v>
      </c>
      <c r="T4">
        <f>'Total Fuel Prices'!T131*(1-INDEX(Tax_share,MATCH('Total Fuel Prices'!$A$127,tax_fuel_labels,0),MATCH(T$1,'Tax_Share of Price'!$B$1:$AI$1,0)))</f>
        <v>1.3160009415956863E-5</v>
      </c>
      <c r="U4">
        <f>'Total Fuel Prices'!U131*(1-INDEX(Tax_share,MATCH('Total Fuel Prices'!$A$127,tax_fuel_labels,0),MATCH(U$1,'Tax_Share of Price'!$B$1:$AI$1,0)))</f>
        <v>1.3281720485699817E-5</v>
      </c>
      <c r="V4">
        <f>'Total Fuel Prices'!V131*(1-INDEX(Tax_share,MATCH('Total Fuel Prices'!$A$127,tax_fuel_labels,0),MATCH(V$1,'Tax_Share of Price'!$B$1:$AI$1,0)))</f>
        <v>1.3362861198861786E-5</v>
      </c>
      <c r="W4">
        <f>'Total Fuel Prices'!W131*(1-INDEX(Tax_share,MATCH('Total Fuel Prices'!$A$127,tax_fuel_labels,0),MATCH(W$1,'Tax_Share of Price'!$B$1:$AI$1,0)))</f>
        <v>1.3469358384886871E-5</v>
      </c>
      <c r="X4">
        <f>'Total Fuel Prices'!X131*(1-INDEX(Tax_share,MATCH('Total Fuel Prices'!$A$127,tax_fuel_labels,0),MATCH(X$1,'Tax_Share of Price'!$B$1:$AI$1,0)))</f>
        <v>1.3580926865484581E-5</v>
      </c>
      <c r="Y4">
        <f>'Total Fuel Prices'!Y131*(1-INDEX(Tax_share,MATCH('Total Fuel Prices'!$A$127,tax_fuel_labels,0),MATCH(Y$1,'Tax_Share of Price'!$B$1:$AI$1,0)))</f>
        <v>1.3585998160057202E-5</v>
      </c>
      <c r="Z4">
        <f>'Total Fuel Prices'!Z131*(1-INDEX(Tax_share,MATCH('Total Fuel Prices'!$A$127,tax_fuel_labels,0),MATCH(Z$1,'Tax_Share of Price'!$B$1:$AI$1,0)))</f>
        <v>1.3682352756937041E-5</v>
      </c>
      <c r="AA4">
        <f>'Total Fuel Prices'!AA131*(1-INDEX(Tax_share,MATCH('Total Fuel Prices'!$A$127,tax_fuel_labels,0),MATCH(AA$1,'Tax_Share of Price'!$B$1:$AI$1,0)))</f>
        <v>1.3869990656124093E-5</v>
      </c>
      <c r="AB4">
        <f>'Total Fuel Prices'!AB131*(1-INDEX(Tax_share,MATCH('Total Fuel Prices'!$A$127,tax_fuel_labels,0),MATCH(AB$1,'Tax_Share of Price'!$B$1:$AI$1,0)))</f>
        <v>1.3951131369286062E-5</v>
      </c>
      <c r="AC4">
        <f>'Total Fuel Prices'!AC131*(1-INDEX(Tax_share,MATCH('Total Fuel Prices'!$A$127,tax_fuel_labels,0),MATCH(AC$1,'Tax_Share of Price'!$B$1:$AI$1,0)))</f>
        <v>1.4052557260738522E-5</v>
      </c>
      <c r="AD4">
        <f>'Total Fuel Prices'!AD131*(1-INDEX(Tax_share,MATCH('Total Fuel Prices'!$A$127,tax_fuel_labels,0),MATCH(AD$1,'Tax_Share of Price'!$B$1:$AI$1,0)))</f>
        <v>1.4230052570780331E-5</v>
      </c>
      <c r="AE4">
        <f>'Total Fuel Prices'!AE131*(1-INDEX(Tax_share,MATCH('Total Fuel Prices'!$A$127,tax_fuel_labels,0),MATCH(AE$1,'Tax_Share of Price'!$B$1:$AI$1,0)))</f>
        <v>1.4255409043643446E-5</v>
      </c>
      <c r="AF4">
        <f t="shared" si="1"/>
        <v>1.4255409043643446E-5</v>
      </c>
      <c r="AG4">
        <f t="shared" si="0"/>
        <v>1.4255409043643446E-5</v>
      </c>
      <c r="AH4">
        <f t="shared" si="0"/>
        <v>1.4255409043643446E-5</v>
      </c>
      <c r="AI4">
        <f t="shared" si="0"/>
        <v>1.4255409043643446E-5</v>
      </c>
      <c r="AJ4">
        <f t="shared" si="0"/>
        <v>1.4255409043643446E-5</v>
      </c>
      <c r="AK4">
        <f t="shared" si="0"/>
        <v>1.4255409043643446E-5</v>
      </c>
      <c r="AL4">
        <f t="shared" si="0"/>
        <v>1.4255409043643446E-5</v>
      </c>
      <c r="AM4">
        <f t="shared" si="0"/>
        <v>1.4255409043643446E-5</v>
      </c>
      <c r="AN4">
        <f t="shared" si="0"/>
        <v>1.4255409043643446E-5</v>
      </c>
      <c r="AO4">
        <f t="shared" si="0"/>
        <v>1.4255409043643446E-5</v>
      </c>
      <c r="AP4">
        <f t="shared" si="0"/>
        <v>1.4255409043643446E-5</v>
      </c>
      <c r="AQ4">
        <f t="shared" si="0"/>
        <v>1.4255409043643446E-5</v>
      </c>
      <c r="AR4">
        <f t="shared" si="0"/>
        <v>1.4255409043643446E-5</v>
      </c>
      <c r="AS4">
        <f t="shared" si="0"/>
        <v>1.4255409043643446E-5</v>
      </c>
      <c r="AT4">
        <f t="shared" si="0"/>
        <v>1.4255409043643446E-5</v>
      </c>
      <c r="AU4">
        <f t="shared" si="0"/>
        <v>1.4255409043643446E-5</v>
      </c>
      <c r="AV4">
        <f t="shared" si="0"/>
        <v>1.4255409043643446E-5</v>
      </c>
      <c r="AW4">
        <f t="shared" si="0"/>
        <v>1.4255409043643446E-5</v>
      </c>
      <c r="AX4">
        <f t="shared" si="0"/>
        <v>1.4255409043643446E-5</v>
      </c>
      <c r="AY4">
        <f t="shared" si="0"/>
        <v>1.4255409043643446E-5</v>
      </c>
      <c r="AZ4">
        <f t="shared" si="0"/>
        <v>1.4255409043643446E-5</v>
      </c>
      <c r="BA4">
        <f t="shared" si="0"/>
        <v>1.4255409043643446E-5</v>
      </c>
      <c r="BB4">
        <f t="shared" si="0"/>
        <v>1.4255409043643446E-5</v>
      </c>
      <c r="BC4">
        <f t="shared" si="0"/>
        <v>1.4255409043643446E-5</v>
      </c>
      <c r="BD4">
        <f t="shared" si="0"/>
        <v>1.4255409043643446E-5</v>
      </c>
      <c r="BE4">
        <f t="shared" si="0"/>
        <v>1.4255409043643446E-5</v>
      </c>
      <c r="BF4">
        <f t="shared" si="0"/>
        <v>1.4255409043643446E-5</v>
      </c>
      <c r="BG4">
        <f t="shared" si="0"/>
        <v>1.4255409043643446E-5</v>
      </c>
      <c r="BH4">
        <f t="shared" si="0"/>
        <v>1.4255409043643446E-5</v>
      </c>
      <c r="BI4">
        <f t="shared" si="0"/>
        <v>1.4255409043643446E-5</v>
      </c>
      <c r="BJ4">
        <f t="shared" si="0"/>
        <v>1.4255409043643446E-5</v>
      </c>
      <c r="BK4">
        <f t="shared" si="0"/>
        <v>1.4255409043643446E-5</v>
      </c>
      <c r="BL4">
        <f t="shared" si="0"/>
        <v>1.4255409043643446E-5</v>
      </c>
      <c r="BM4">
        <f t="shared" si="0"/>
        <v>1.4255409043643446E-5</v>
      </c>
      <c r="BN4">
        <f t="shared" si="0"/>
        <v>1.4255409043643446E-5</v>
      </c>
      <c r="BO4">
        <f t="shared" si="0"/>
        <v>1.4255409043643446E-5</v>
      </c>
      <c r="BP4">
        <f t="shared" si="0"/>
        <v>1.4255409043643446E-5</v>
      </c>
      <c r="BQ4">
        <f t="shared" si="0"/>
        <v>1.4255409043643446E-5</v>
      </c>
      <c r="BR4">
        <f t="shared" si="0"/>
        <v>1.4255409043643446E-5</v>
      </c>
      <c r="BS4">
        <f t="shared" si="0"/>
        <v>1.4255409043643446E-5</v>
      </c>
      <c r="BT4">
        <f t="shared" si="0"/>
        <v>1.4255409043643446E-5</v>
      </c>
      <c r="BU4">
        <f t="shared" si="0"/>
        <v>1.4255409043643446E-5</v>
      </c>
      <c r="BV4">
        <f t="shared" si="0"/>
        <v>1.4255409043643446E-5</v>
      </c>
      <c r="BW4">
        <f t="shared" si="0"/>
        <v>1.4255409043643446E-5</v>
      </c>
      <c r="BX4">
        <f t="shared" si="0"/>
        <v>1.4255409043643446E-5</v>
      </c>
      <c r="BY4">
        <f t="shared" si="0"/>
        <v>1.4255409043643446E-5</v>
      </c>
      <c r="BZ4">
        <f t="shared" si="0"/>
        <v>1.4255409043643446E-5</v>
      </c>
      <c r="CA4">
        <f t="shared" si="0"/>
        <v>1.4255409043643446E-5</v>
      </c>
      <c r="CB4">
        <f t="shared" si="0"/>
        <v>1.4255409043643446E-5</v>
      </c>
      <c r="CC4">
        <f t="shared" si="0"/>
        <v>1.4255409043643446E-5</v>
      </c>
    </row>
    <row r="5" spans="1:81">
      <c r="A5" s="1" t="s">
        <v>1424</v>
      </c>
      <c r="B5">
        <f>'Total Fuel Prices'!B132*(1-INDEX(Tax_share,MATCH('Total Fuel Prices'!$A$127,tax_fuel_labels,0),MATCH(B$1,'Tax_Share of Price'!$B$1:$AI$1,0)))</f>
        <v>1.0801857439687137E-5</v>
      </c>
      <c r="C5">
        <f>'Total Fuel Prices'!C132*(1-INDEX(Tax_share,MATCH('Total Fuel Prices'!$A$127,tax_fuel_labels,0),MATCH(C$1,'Tax_Share of Price'!$B$1:$AI$1,0)))</f>
        <v>1.0801857439687137E-5</v>
      </c>
      <c r="D5">
        <f>'Total Fuel Prices'!D132*(1-INDEX(Tax_share,MATCH('Total Fuel Prices'!$A$127,tax_fuel_labels,0),MATCH(D$1,'Tax_Share of Price'!$B$1:$AI$1,0)))</f>
        <v>1.1099944244617698E-5</v>
      </c>
      <c r="E5">
        <f>'Total Fuel Prices'!E132*(1-INDEX(Tax_share,MATCH('Total Fuel Prices'!$A$127,tax_fuel_labels,0),MATCH(E$1,'Tax_Share of Price'!$B$1:$AI$1,0)))</f>
        <v>1.0801857439687137E-5</v>
      </c>
      <c r="F5">
        <f>'Total Fuel Prices'!F132*(1-INDEX(Tax_share,MATCH('Total Fuel Prices'!$A$127,tax_fuel_labels,0),MATCH(F$1,'Tax_Share of Price'!$B$1:$AI$1,0)))</f>
        <v>1.0473456722390757E-5</v>
      </c>
      <c r="G5">
        <f>'Total Fuel Prices'!G132*(1-INDEX(Tax_share,MATCH('Total Fuel Prices'!$A$127,tax_fuel_labels,0),MATCH(G$1,'Tax_Share of Price'!$B$1:$AI$1,0)))</f>
        <v>1.0266311654557653E-5</v>
      </c>
      <c r="H5">
        <f>'Total Fuel Prices'!H132*(1-INDEX(Tax_share,MATCH('Total Fuel Prices'!$A$127,tax_fuel_labels,0),MATCH(H$1,'Tax_Share of Price'!$B$1:$AI$1,0)))</f>
        <v>9.9732771683547273E-6</v>
      </c>
      <c r="I5">
        <f>'Total Fuel Prices'!I132*(1-INDEX(Tax_share,MATCH('Total Fuel Prices'!$A$127,tax_fuel_labels,0),MATCH(I$1,'Tax_Share of Price'!$B$1:$AI$1,0)))</f>
        <v>9.8065506503427186E-6</v>
      </c>
      <c r="J5">
        <f>'Total Fuel Prices'!J132*(1-INDEX(Tax_share,MATCH('Total Fuel Prices'!$A$127,tax_fuel_labels,0),MATCH(J$1,'Tax_Share of Price'!$B$1:$AI$1,0)))</f>
        <v>9.5185684828674317E-6</v>
      </c>
      <c r="K5">
        <f>'Total Fuel Prices'!K132*(1-INDEX(Tax_share,MATCH('Total Fuel Prices'!$A$127,tax_fuel_labels,0),MATCH(K$1,'Tax_Share of Price'!$B$1:$AI$1,0)))</f>
        <v>9.7105565945176224E-6</v>
      </c>
      <c r="L5">
        <f>'Total Fuel Prices'!L132*(1-INDEX(Tax_share,MATCH('Total Fuel Prices'!$A$127,tax_fuel_labels,0),MATCH(L$1,'Tax_Share of Price'!$B$1:$AI$1,0)))</f>
        <v>9.7307658694281707E-6</v>
      </c>
      <c r="M5">
        <f>'Total Fuel Prices'!M132*(1-INDEX(Tax_share,MATCH('Total Fuel Prices'!$A$127,tax_fuel_labels,0),MATCH(M$1,'Tax_Share of Price'!$B$1:$AI$1,0)))</f>
        <v>9.9025447061678165E-6</v>
      </c>
      <c r="N5">
        <f>'Total Fuel Prices'!N132*(1-INDEX(Tax_share,MATCH('Total Fuel Prices'!$A$127,tax_fuel_labels,0),MATCH(N$1,'Tax_Share of Price'!$B$1:$AI$1,0)))</f>
        <v>1.0008643399448184E-5</v>
      </c>
      <c r="O5">
        <f>'Total Fuel Prices'!O132*(1-INDEX(Tax_share,MATCH('Total Fuel Prices'!$A$127,tax_fuel_labels,0),MATCH(O$1,'Tax_Share of Price'!$B$1:$AI$1,0)))</f>
        <v>1.0220840786008924E-5</v>
      </c>
      <c r="P5">
        <f>'Total Fuel Prices'!P132*(1-INDEX(Tax_share,MATCH('Total Fuel Prices'!$A$127,tax_fuel_labels,0),MATCH(P$1,'Tax_Share of Price'!$B$1:$AI$1,0)))</f>
        <v>1.0357253391655114E-5</v>
      </c>
      <c r="Q5">
        <f>'Total Fuel Prices'!Q132*(1-INDEX(Tax_share,MATCH('Total Fuel Prices'!$A$127,tax_fuel_labels,0),MATCH(Q$1,'Tax_Share of Price'!$B$1:$AI$1,0)))</f>
        <v>1.0443142810024938E-5</v>
      </c>
      <c r="R5">
        <f>'Total Fuel Prices'!R132*(1-INDEX(Tax_share,MATCH('Total Fuel Prices'!$A$127,tax_fuel_labels,0),MATCH(R$1,'Tax_Share of Price'!$B$1:$AI$1,0)))</f>
        <v>1.0640183240402765E-5</v>
      </c>
      <c r="S5">
        <f>'Total Fuel Prices'!S132*(1-INDEX(Tax_share,MATCH('Total Fuel Prices'!$A$127,tax_fuel_labels,0),MATCH(S$1,'Tax_Share of Price'!$B$1:$AI$1,0)))</f>
        <v>1.0746281933683134E-5</v>
      </c>
      <c r="T5">
        <f>'Total Fuel Prices'!T132*(1-INDEX(Tax_share,MATCH('Total Fuel Prices'!$A$127,tax_fuel_labels,0),MATCH(T$1,'Tax_Share of Price'!$B$1:$AI$1,0)))</f>
        <v>1.0857432945691142E-5</v>
      </c>
      <c r="U5">
        <f>'Total Fuel Prices'!U132*(1-INDEX(Tax_share,MATCH('Total Fuel Prices'!$A$127,tax_fuel_labels,0),MATCH(U$1,'Tax_Share of Price'!$B$1:$AI$1,0)))</f>
        <v>1.0988793232609692E-5</v>
      </c>
      <c r="V5">
        <f>'Total Fuel Prices'!V132*(1-INDEX(Tax_share,MATCH('Total Fuel Prices'!$A$127,tax_fuel_labels,0),MATCH(V$1,'Tax_Share of Price'!$B$1:$AI$1,0)))</f>
        <v>1.1064578013524242E-5</v>
      </c>
      <c r="W5">
        <f>'Total Fuel Prices'!W132*(1-INDEX(Tax_share,MATCH('Total Fuel Prices'!$A$127,tax_fuel_labels,0),MATCH(W$1,'Tax_Share of Price'!$B$1:$AI$1,0)))</f>
        <v>1.1170676706804612E-5</v>
      </c>
      <c r="X5">
        <f>'Total Fuel Prices'!X132*(1-INDEX(Tax_share,MATCH('Total Fuel Prices'!$A$127,tax_fuel_labels,0),MATCH(X$1,'Tax_Share of Price'!$B$1:$AI$1,0)))</f>
        <v>1.1291932356267891E-5</v>
      </c>
      <c r="Y5">
        <f>'Total Fuel Prices'!Y132*(1-INDEX(Tax_share,MATCH('Total Fuel Prices'!$A$127,tax_fuel_labels,0),MATCH(Y$1,'Tax_Share of Price'!$B$1:$AI$1,0)))</f>
        <v>1.1296984674995529E-5</v>
      </c>
      <c r="Z5">
        <f>'Total Fuel Prices'!Z132*(1-INDEX(Tax_share,MATCH('Total Fuel Prices'!$A$127,tax_fuel_labels,0),MATCH(Z$1,'Tax_Share of Price'!$B$1:$AI$1,0)))</f>
        <v>1.1398031049548261E-5</v>
      </c>
      <c r="AA5">
        <f>'Total Fuel Prices'!AA132*(1-INDEX(Tax_share,MATCH('Total Fuel Prices'!$A$127,tax_fuel_labels,0),MATCH(AA$1,'Tax_Share of Price'!$B$1:$AI$1,0)))</f>
        <v>1.1584966842470816E-5</v>
      </c>
      <c r="AB5">
        <f>'Total Fuel Prices'!AB132*(1-INDEX(Tax_share,MATCH('Total Fuel Prices'!$A$127,tax_fuel_labels,0),MATCH(AB$1,'Tax_Share of Price'!$B$1:$AI$1,0)))</f>
        <v>1.1670856260840642E-5</v>
      </c>
      <c r="AC5">
        <f>'Total Fuel Prices'!AC132*(1-INDEX(Tax_share,MATCH('Total Fuel Prices'!$A$127,tax_fuel_labels,0),MATCH(AC$1,'Tax_Share of Price'!$B$1:$AI$1,0)))</f>
        <v>1.1771902635393373E-5</v>
      </c>
      <c r="AD5">
        <f>'Total Fuel Prices'!AD132*(1-INDEX(Tax_share,MATCH('Total Fuel Prices'!$A$127,tax_fuel_labels,0),MATCH(AD$1,'Tax_Share of Price'!$B$1:$AI$1,0)))</f>
        <v>1.1958838428315929E-5</v>
      </c>
      <c r="AE5">
        <f>'Total Fuel Prices'!AE132*(1-INDEX(Tax_share,MATCH('Total Fuel Prices'!$A$127,tax_fuel_labels,0),MATCH(AE$1,'Tax_Share of Price'!$B$1:$AI$1,0)))</f>
        <v>1.1984100021954111E-5</v>
      </c>
      <c r="AF5">
        <f t="shared" si="1"/>
        <v>1.1984100021954111E-5</v>
      </c>
      <c r="AG5">
        <f t="shared" si="0"/>
        <v>1.1984100021954111E-5</v>
      </c>
      <c r="AH5">
        <f t="shared" si="0"/>
        <v>1.1984100021954111E-5</v>
      </c>
      <c r="AI5">
        <f t="shared" si="0"/>
        <v>1.1984100021954111E-5</v>
      </c>
      <c r="AJ5">
        <f t="shared" si="0"/>
        <v>1.1984100021954111E-5</v>
      </c>
      <c r="AK5">
        <f t="shared" si="0"/>
        <v>1.1984100021954111E-5</v>
      </c>
      <c r="AL5">
        <f t="shared" si="0"/>
        <v>1.1984100021954111E-5</v>
      </c>
      <c r="AM5">
        <f t="shared" si="0"/>
        <v>1.1984100021954111E-5</v>
      </c>
      <c r="AN5">
        <f t="shared" si="0"/>
        <v>1.1984100021954111E-5</v>
      </c>
      <c r="AO5">
        <f t="shared" si="0"/>
        <v>1.1984100021954111E-5</v>
      </c>
      <c r="AP5">
        <f t="shared" si="0"/>
        <v>1.1984100021954111E-5</v>
      </c>
      <c r="AQ5">
        <f t="shared" si="0"/>
        <v>1.1984100021954111E-5</v>
      </c>
      <c r="AR5">
        <f t="shared" si="0"/>
        <v>1.1984100021954111E-5</v>
      </c>
      <c r="AS5">
        <f t="shared" si="0"/>
        <v>1.1984100021954111E-5</v>
      </c>
      <c r="AT5">
        <f t="shared" si="0"/>
        <v>1.1984100021954111E-5</v>
      </c>
      <c r="AU5">
        <f t="shared" si="0"/>
        <v>1.1984100021954111E-5</v>
      </c>
      <c r="AV5">
        <f t="shared" si="0"/>
        <v>1.1984100021954111E-5</v>
      </c>
      <c r="AW5">
        <f t="shared" si="0"/>
        <v>1.1984100021954111E-5</v>
      </c>
      <c r="AX5">
        <f t="shared" si="0"/>
        <v>1.1984100021954111E-5</v>
      </c>
      <c r="AY5">
        <f t="shared" si="0"/>
        <v>1.1984100021954111E-5</v>
      </c>
      <c r="AZ5">
        <f t="shared" si="0"/>
        <v>1.1984100021954111E-5</v>
      </c>
      <c r="BA5">
        <f t="shared" si="0"/>
        <v>1.1984100021954111E-5</v>
      </c>
      <c r="BB5">
        <f t="shared" si="0"/>
        <v>1.1984100021954111E-5</v>
      </c>
      <c r="BC5">
        <f t="shared" si="0"/>
        <v>1.1984100021954111E-5</v>
      </c>
      <c r="BD5">
        <f t="shared" si="0"/>
        <v>1.1984100021954111E-5</v>
      </c>
      <c r="BE5">
        <f t="shared" si="0"/>
        <v>1.1984100021954111E-5</v>
      </c>
      <c r="BF5">
        <f t="shared" si="0"/>
        <v>1.1984100021954111E-5</v>
      </c>
      <c r="BG5">
        <f t="shared" si="0"/>
        <v>1.1984100021954111E-5</v>
      </c>
      <c r="BH5">
        <f t="shared" si="0"/>
        <v>1.1984100021954111E-5</v>
      </c>
      <c r="BI5">
        <f t="shared" si="0"/>
        <v>1.1984100021954111E-5</v>
      </c>
      <c r="BJ5">
        <f t="shared" si="0"/>
        <v>1.1984100021954111E-5</v>
      </c>
      <c r="BK5">
        <f t="shared" si="0"/>
        <v>1.1984100021954111E-5</v>
      </c>
      <c r="BL5">
        <f t="shared" si="0"/>
        <v>1.1984100021954111E-5</v>
      </c>
      <c r="BM5">
        <f t="shared" si="0"/>
        <v>1.1984100021954111E-5</v>
      </c>
      <c r="BN5">
        <f t="shared" si="0"/>
        <v>1.1984100021954111E-5</v>
      </c>
      <c r="BO5">
        <f t="shared" si="0"/>
        <v>1.1984100021954111E-5</v>
      </c>
      <c r="BP5">
        <f t="shared" si="0"/>
        <v>1.1984100021954111E-5</v>
      </c>
      <c r="BQ5">
        <f t="shared" si="0"/>
        <v>1.1984100021954111E-5</v>
      </c>
      <c r="BR5">
        <f t="shared" si="0"/>
        <v>1.1984100021954111E-5</v>
      </c>
      <c r="BS5">
        <f t="shared" si="0"/>
        <v>1.1984100021954111E-5</v>
      </c>
      <c r="BT5">
        <f t="shared" si="0"/>
        <v>1.1984100021954111E-5</v>
      </c>
      <c r="BU5">
        <f t="shared" si="0"/>
        <v>1.1984100021954111E-5</v>
      </c>
      <c r="BV5">
        <f t="shared" si="0"/>
        <v>1.1984100021954111E-5</v>
      </c>
      <c r="BW5">
        <f t="shared" si="0"/>
        <v>1.1984100021954111E-5</v>
      </c>
      <c r="BX5">
        <f t="shared" si="0"/>
        <v>1.1984100021954111E-5</v>
      </c>
      <c r="BY5">
        <f t="shared" si="0"/>
        <v>1.1984100021954111E-5</v>
      </c>
      <c r="BZ5">
        <f t="shared" si="0"/>
        <v>1.1984100021954111E-5</v>
      </c>
      <c r="CA5">
        <f t="shared" si="0"/>
        <v>1.1984100021954111E-5</v>
      </c>
      <c r="CB5">
        <f t="shared" si="0"/>
        <v>1.1984100021954111E-5</v>
      </c>
      <c r="CC5">
        <f t="shared" si="0"/>
        <v>1.1984100021954111E-5</v>
      </c>
    </row>
    <row r="6" spans="1:81">
      <c r="A6" s="1" t="s">
        <v>1425</v>
      </c>
      <c r="B6">
        <f>'Total Fuel Prices'!B133*(1-INDEX(Tax_share,MATCH('Total Fuel Prices'!$A$127,tax_fuel_labels,0),MATCH(B$1,'Tax_Share of Price'!$B$1:$AI$1,0)))</f>
        <v>0</v>
      </c>
      <c r="C6">
        <f>'Total Fuel Prices'!C133*(1-INDEX(Tax_share,MATCH('Total Fuel Prices'!$A$127,tax_fuel_labels,0),MATCH(C$1,'Tax_Share of Price'!$B$1:$AI$1,0)))</f>
        <v>0</v>
      </c>
      <c r="D6">
        <f>'Total Fuel Prices'!D133*(1-INDEX(Tax_share,MATCH('Total Fuel Prices'!$A$127,tax_fuel_labels,0),MATCH(D$1,'Tax_Share of Price'!$B$1:$AI$1,0)))</f>
        <v>0</v>
      </c>
      <c r="E6">
        <f>'Total Fuel Prices'!E133*(1-INDEX(Tax_share,MATCH('Total Fuel Prices'!$A$127,tax_fuel_labels,0),MATCH(E$1,'Tax_Share of Price'!$B$1:$AI$1,0)))</f>
        <v>0</v>
      </c>
      <c r="F6">
        <f>'Total Fuel Prices'!F133*(1-INDEX(Tax_share,MATCH('Total Fuel Prices'!$A$127,tax_fuel_labels,0),MATCH(F$1,'Tax_Share of Price'!$B$1:$AI$1,0)))</f>
        <v>0</v>
      </c>
      <c r="G6">
        <f>'Total Fuel Prices'!G133*(1-INDEX(Tax_share,MATCH('Total Fuel Prices'!$A$127,tax_fuel_labels,0),MATCH(G$1,'Tax_Share of Price'!$B$1:$AI$1,0)))</f>
        <v>0</v>
      </c>
      <c r="H6">
        <f>'Total Fuel Prices'!H133*(1-INDEX(Tax_share,MATCH('Total Fuel Prices'!$A$127,tax_fuel_labels,0),MATCH(H$1,'Tax_Share of Price'!$B$1:$AI$1,0)))</f>
        <v>0</v>
      </c>
      <c r="I6">
        <f>'Total Fuel Prices'!I133*(1-INDEX(Tax_share,MATCH('Total Fuel Prices'!$A$127,tax_fuel_labels,0),MATCH(I$1,'Tax_Share of Price'!$B$1:$AI$1,0)))</f>
        <v>0</v>
      </c>
      <c r="J6">
        <f>'Total Fuel Prices'!J133*(1-INDEX(Tax_share,MATCH('Total Fuel Prices'!$A$127,tax_fuel_labels,0),MATCH(J$1,'Tax_Share of Price'!$B$1:$AI$1,0)))</f>
        <v>0</v>
      </c>
      <c r="K6">
        <f>'Total Fuel Prices'!K133*(1-INDEX(Tax_share,MATCH('Total Fuel Prices'!$A$127,tax_fuel_labels,0),MATCH(K$1,'Tax_Share of Price'!$B$1:$AI$1,0)))</f>
        <v>0</v>
      </c>
      <c r="L6">
        <f>'Total Fuel Prices'!L133*(1-INDEX(Tax_share,MATCH('Total Fuel Prices'!$A$127,tax_fuel_labels,0),MATCH(L$1,'Tax_Share of Price'!$B$1:$AI$1,0)))</f>
        <v>0</v>
      </c>
      <c r="M6">
        <f>'Total Fuel Prices'!M133*(1-INDEX(Tax_share,MATCH('Total Fuel Prices'!$A$127,tax_fuel_labels,0),MATCH(M$1,'Tax_Share of Price'!$B$1:$AI$1,0)))</f>
        <v>0</v>
      </c>
      <c r="N6">
        <f>'Total Fuel Prices'!N133*(1-INDEX(Tax_share,MATCH('Total Fuel Prices'!$A$127,tax_fuel_labels,0),MATCH(N$1,'Tax_Share of Price'!$B$1:$AI$1,0)))</f>
        <v>0</v>
      </c>
      <c r="O6">
        <f>'Total Fuel Prices'!O133*(1-INDEX(Tax_share,MATCH('Total Fuel Prices'!$A$127,tax_fuel_labels,0),MATCH(O$1,'Tax_Share of Price'!$B$1:$AI$1,0)))</f>
        <v>0</v>
      </c>
      <c r="P6">
        <f>'Total Fuel Prices'!P133*(1-INDEX(Tax_share,MATCH('Total Fuel Prices'!$A$127,tax_fuel_labels,0),MATCH(P$1,'Tax_Share of Price'!$B$1:$AI$1,0)))</f>
        <v>0</v>
      </c>
      <c r="Q6">
        <f>'Total Fuel Prices'!Q133*(1-INDEX(Tax_share,MATCH('Total Fuel Prices'!$A$127,tax_fuel_labels,0),MATCH(Q$1,'Tax_Share of Price'!$B$1:$AI$1,0)))</f>
        <v>0</v>
      </c>
      <c r="R6">
        <f>'Total Fuel Prices'!R133*(1-INDEX(Tax_share,MATCH('Total Fuel Prices'!$A$127,tax_fuel_labels,0),MATCH(R$1,'Tax_Share of Price'!$B$1:$AI$1,0)))</f>
        <v>0</v>
      </c>
      <c r="S6">
        <f>'Total Fuel Prices'!S133*(1-INDEX(Tax_share,MATCH('Total Fuel Prices'!$A$127,tax_fuel_labels,0),MATCH(S$1,'Tax_Share of Price'!$B$1:$AI$1,0)))</f>
        <v>0</v>
      </c>
      <c r="T6">
        <f>'Total Fuel Prices'!T133*(1-INDEX(Tax_share,MATCH('Total Fuel Prices'!$A$127,tax_fuel_labels,0),MATCH(T$1,'Tax_Share of Price'!$B$1:$AI$1,0)))</f>
        <v>0</v>
      </c>
      <c r="U6">
        <f>'Total Fuel Prices'!U133*(1-INDEX(Tax_share,MATCH('Total Fuel Prices'!$A$127,tax_fuel_labels,0),MATCH(U$1,'Tax_Share of Price'!$B$1:$AI$1,0)))</f>
        <v>0</v>
      </c>
      <c r="V6">
        <f>'Total Fuel Prices'!V133*(1-INDEX(Tax_share,MATCH('Total Fuel Prices'!$A$127,tax_fuel_labels,0),MATCH(V$1,'Tax_Share of Price'!$B$1:$AI$1,0)))</f>
        <v>0</v>
      </c>
      <c r="W6">
        <f>'Total Fuel Prices'!W133*(1-INDEX(Tax_share,MATCH('Total Fuel Prices'!$A$127,tax_fuel_labels,0),MATCH(W$1,'Tax_Share of Price'!$B$1:$AI$1,0)))</f>
        <v>0</v>
      </c>
      <c r="X6">
        <f>'Total Fuel Prices'!X133*(1-INDEX(Tax_share,MATCH('Total Fuel Prices'!$A$127,tax_fuel_labels,0),MATCH(X$1,'Tax_Share of Price'!$B$1:$AI$1,0)))</f>
        <v>0</v>
      </c>
      <c r="Y6">
        <f>'Total Fuel Prices'!Y133*(1-INDEX(Tax_share,MATCH('Total Fuel Prices'!$A$127,tax_fuel_labels,0),MATCH(Y$1,'Tax_Share of Price'!$B$1:$AI$1,0)))</f>
        <v>0</v>
      </c>
      <c r="Z6">
        <f>'Total Fuel Prices'!Z133*(1-INDEX(Tax_share,MATCH('Total Fuel Prices'!$A$127,tax_fuel_labels,0),MATCH(Z$1,'Tax_Share of Price'!$B$1:$AI$1,0)))</f>
        <v>0</v>
      </c>
      <c r="AA6">
        <f>'Total Fuel Prices'!AA133*(1-INDEX(Tax_share,MATCH('Total Fuel Prices'!$A$127,tax_fuel_labels,0),MATCH(AA$1,'Tax_Share of Price'!$B$1:$AI$1,0)))</f>
        <v>0</v>
      </c>
      <c r="AB6">
        <f>'Total Fuel Prices'!AB133*(1-INDEX(Tax_share,MATCH('Total Fuel Prices'!$A$127,tax_fuel_labels,0),MATCH(AB$1,'Tax_Share of Price'!$B$1:$AI$1,0)))</f>
        <v>0</v>
      </c>
      <c r="AC6">
        <f>'Total Fuel Prices'!AC133*(1-INDEX(Tax_share,MATCH('Total Fuel Prices'!$A$127,tax_fuel_labels,0),MATCH(AC$1,'Tax_Share of Price'!$B$1:$AI$1,0)))</f>
        <v>0</v>
      </c>
      <c r="AD6">
        <f>'Total Fuel Prices'!AD133*(1-INDEX(Tax_share,MATCH('Total Fuel Prices'!$A$127,tax_fuel_labels,0),MATCH(AD$1,'Tax_Share of Price'!$B$1:$AI$1,0)))</f>
        <v>0</v>
      </c>
      <c r="AE6">
        <f>'Total Fuel Prices'!AE133*(1-INDEX(Tax_share,MATCH('Total Fuel Prices'!$A$127,tax_fuel_labels,0),MATCH(AE$1,'Tax_Share of Price'!$B$1:$AI$1,0)))</f>
        <v>0</v>
      </c>
      <c r="AF6">
        <f t="shared" si="1"/>
        <v>0</v>
      </c>
      <c r="AG6">
        <f t="shared" si="0"/>
        <v>0</v>
      </c>
      <c r="AH6">
        <f t="shared" si="0"/>
        <v>0</v>
      </c>
      <c r="AI6">
        <f t="shared" si="0"/>
        <v>0</v>
      </c>
      <c r="AJ6">
        <f t="shared" si="0"/>
        <v>0</v>
      </c>
      <c r="AK6">
        <f t="shared" si="0"/>
        <v>0</v>
      </c>
      <c r="AL6">
        <f t="shared" si="0"/>
        <v>0</v>
      </c>
      <c r="AM6">
        <f t="shared" si="0"/>
        <v>0</v>
      </c>
      <c r="AN6">
        <f t="shared" si="0"/>
        <v>0</v>
      </c>
      <c r="AO6">
        <f t="shared" si="0"/>
        <v>0</v>
      </c>
      <c r="AP6">
        <f t="shared" si="0"/>
        <v>0</v>
      </c>
      <c r="AQ6">
        <f t="shared" si="0"/>
        <v>0</v>
      </c>
      <c r="AR6">
        <f t="shared" si="0"/>
        <v>0</v>
      </c>
      <c r="AS6">
        <f t="shared" si="0"/>
        <v>0</v>
      </c>
      <c r="AT6">
        <f t="shared" si="0"/>
        <v>0</v>
      </c>
      <c r="AU6">
        <f t="shared" si="0"/>
        <v>0</v>
      </c>
      <c r="AV6">
        <f t="shared" si="0"/>
        <v>0</v>
      </c>
      <c r="AW6">
        <f t="shared" si="0"/>
        <v>0</v>
      </c>
      <c r="AX6">
        <f t="shared" si="0"/>
        <v>0</v>
      </c>
      <c r="AY6">
        <f t="shared" si="0"/>
        <v>0</v>
      </c>
      <c r="AZ6">
        <f t="shared" si="0"/>
        <v>0</v>
      </c>
      <c r="BA6">
        <f t="shared" si="0"/>
        <v>0</v>
      </c>
      <c r="BB6">
        <f t="shared" si="0"/>
        <v>0</v>
      </c>
      <c r="BC6">
        <f t="shared" si="0"/>
        <v>0</v>
      </c>
      <c r="BD6">
        <f t="shared" si="0"/>
        <v>0</v>
      </c>
      <c r="BE6">
        <f t="shared" si="0"/>
        <v>0</v>
      </c>
      <c r="BF6">
        <f t="shared" si="0"/>
        <v>0</v>
      </c>
      <c r="BG6">
        <f t="shared" si="0"/>
        <v>0</v>
      </c>
      <c r="BH6">
        <f t="shared" si="0"/>
        <v>0</v>
      </c>
      <c r="BI6">
        <f t="shared" si="0"/>
        <v>0</v>
      </c>
      <c r="BJ6">
        <f t="shared" si="0"/>
        <v>0</v>
      </c>
      <c r="BK6">
        <f t="shared" si="0"/>
        <v>0</v>
      </c>
      <c r="BL6">
        <f t="shared" si="0"/>
        <v>0</v>
      </c>
      <c r="BM6">
        <f t="shared" si="0"/>
        <v>0</v>
      </c>
      <c r="BN6">
        <f t="shared" si="0"/>
        <v>0</v>
      </c>
      <c r="BO6">
        <f t="shared" si="0"/>
        <v>0</v>
      </c>
      <c r="BP6">
        <f t="shared" si="0"/>
        <v>0</v>
      </c>
      <c r="BQ6">
        <f t="shared" si="0"/>
        <v>0</v>
      </c>
      <c r="BR6">
        <f t="shared" si="0"/>
        <v>0</v>
      </c>
      <c r="BS6">
        <f t="shared" si="0"/>
        <v>0</v>
      </c>
      <c r="BT6">
        <f t="shared" si="0"/>
        <v>0</v>
      </c>
      <c r="BU6">
        <f t="shared" si="0"/>
        <v>0</v>
      </c>
      <c r="BV6">
        <f t="shared" si="0"/>
        <v>0</v>
      </c>
      <c r="BW6">
        <f t="shared" si="0"/>
        <v>0</v>
      </c>
      <c r="BX6">
        <f t="shared" si="0"/>
        <v>0</v>
      </c>
      <c r="BY6">
        <f t="shared" si="0"/>
        <v>0</v>
      </c>
      <c r="BZ6">
        <f t="shared" si="0"/>
        <v>0</v>
      </c>
      <c r="CA6">
        <f t="shared" si="0"/>
        <v>0</v>
      </c>
      <c r="CB6">
        <f t="shared" si="0"/>
        <v>0</v>
      </c>
      <c r="CC6">
        <f t="shared" si="0"/>
        <v>0</v>
      </c>
    </row>
    <row r="7" spans="1:81">
      <c r="A7" s="1" t="s">
        <v>1426</v>
      </c>
      <c r="B7">
        <f>'Total Fuel Prices'!B134*(1-INDEX(Tax_share,MATCH('Total Fuel Prices'!$A$127,tax_fuel_labels,0),MATCH(B$1,'Tax_Share of Price'!$B$1:$AI$1,0)))</f>
        <v>0</v>
      </c>
      <c r="C7">
        <f>'Total Fuel Prices'!C134*(1-INDEX(Tax_share,MATCH('Total Fuel Prices'!$A$127,tax_fuel_labels,0),MATCH(C$1,'Tax_Share of Price'!$B$1:$AI$1,0)))</f>
        <v>0</v>
      </c>
      <c r="D7">
        <f>'Total Fuel Prices'!D134*(1-INDEX(Tax_share,MATCH('Total Fuel Prices'!$A$127,tax_fuel_labels,0),MATCH(D$1,'Tax_Share of Price'!$B$1:$AI$1,0)))</f>
        <v>0</v>
      </c>
      <c r="E7">
        <f>'Total Fuel Prices'!E134*(1-INDEX(Tax_share,MATCH('Total Fuel Prices'!$A$127,tax_fuel_labels,0),MATCH(E$1,'Tax_Share of Price'!$B$1:$AI$1,0)))</f>
        <v>0</v>
      </c>
      <c r="F7">
        <f>'Total Fuel Prices'!F134*(1-INDEX(Tax_share,MATCH('Total Fuel Prices'!$A$127,tax_fuel_labels,0),MATCH(F$1,'Tax_Share of Price'!$B$1:$AI$1,0)))</f>
        <v>0</v>
      </c>
      <c r="G7">
        <f>'Total Fuel Prices'!G134*(1-INDEX(Tax_share,MATCH('Total Fuel Prices'!$A$127,tax_fuel_labels,0),MATCH(G$1,'Tax_Share of Price'!$B$1:$AI$1,0)))</f>
        <v>0</v>
      </c>
      <c r="H7">
        <f>'Total Fuel Prices'!H134*(1-INDEX(Tax_share,MATCH('Total Fuel Prices'!$A$127,tax_fuel_labels,0),MATCH(H$1,'Tax_Share of Price'!$B$1:$AI$1,0)))</f>
        <v>0</v>
      </c>
      <c r="I7">
        <f>'Total Fuel Prices'!I134*(1-INDEX(Tax_share,MATCH('Total Fuel Prices'!$A$127,tax_fuel_labels,0),MATCH(I$1,'Tax_Share of Price'!$B$1:$AI$1,0)))</f>
        <v>0</v>
      </c>
      <c r="J7">
        <f>'Total Fuel Prices'!J134*(1-INDEX(Tax_share,MATCH('Total Fuel Prices'!$A$127,tax_fuel_labels,0),MATCH(J$1,'Tax_Share of Price'!$B$1:$AI$1,0)))</f>
        <v>0</v>
      </c>
      <c r="K7">
        <f>'Total Fuel Prices'!K134*(1-INDEX(Tax_share,MATCH('Total Fuel Prices'!$A$127,tax_fuel_labels,0),MATCH(K$1,'Tax_Share of Price'!$B$1:$AI$1,0)))</f>
        <v>0</v>
      </c>
      <c r="L7">
        <f>'Total Fuel Prices'!L134*(1-INDEX(Tax_share,MATCH('Total Fuel Prices'!$A$127,tax_fuel_labels,0),MATCH(L$1,'Tax_Share of Price'!$B$1:$AI$1,0)))</f>
        <v>0</v>
      </c>
      <c r="M7">
        <f>'Total Fuel Prices'!M134*(1-INDEX(Tax_share,MATCH('Total Fuel Prices'!$A$127,tax_fuel_labels,0),MATCH(M$1,'Tax_Share of Price'!$B$1:$AI$1,0)))</f>
        <v>0</v>
      </c>
      <c r="N7">
        <f>'Total Fuel Prices'!N134*(1-INDEX(Tax_share,MATCH('Total Fuel Prices'!$A$127,tax_fuel_labels,0),MATCH(N$1,'Tax_Share of Price'!$B$1:$AI$1,0)))</f>
        <v>0</v>
      </c>
      <c r="O7">
        <f>'Total Fuel Prices'!O134*(1-INDEX(Tax_share,MATCH('Total Fuel Prices'!$A$127,tax_fuel_labels,0),MATCH(O$1,'Tax_Share of Price'!$B$1:$AI$1,0)))</f>
        <v>0</v>
      </c>
      <c r="P7">
        <f>'Total Fuel Prices'!P134*(1-INDEX(Tax_share,MATCH('Total Fuel Prices'!$A$127,tax_fuel_labels,0),MATCH(P$1,'Tax_Share of Price'!$B$1:$AI$1,0)))</f>
        <v>0</v>
      </c>
      <c r="Q7">
        <f>'Total Fuel Prices'!Q134*(1-INDEX(Tax_share,MATCH('Total Fuel Prices'!$A$127,tax_fuel_labels,0),MATCH(Q$1,'Tax_Share of Price'!$B$1:$AI$1,0)))</f>
        <v>0</v>
      </c>
      <c r="R7">
        <f>'Total Fuel Prices'!R134*(1-INDEX(Tax_share,MATCH('Total Fuel Prices'!$A$127,tax_fuel_labels,0),MATCH(R$1,'Tax_Share of Price'!$B$1:$AI$1,0)))</f>
        <v>0</v>
      </c>
      <c r="S7">
        <f>'Total Fuel Prices'!S134*(1-INDEX(Tax_share,MATCH('Total Fuel Prices'!$A$127,tax_fuel_labels,0),MATCH(S$1,'Tax_Share of Price'!$B$1:$AI$1,0)))</f>
        <v>0</v>
      </c>
      <c r="T7">
        <f>'Total Fuel Prices'!T134*(1-INDEX(Tax_share,MATCH('Total Fuel Prices'!$A$127,tax_fuel_labels,0),MATCH(T$1,'Tax_Share of Price'!$B$1:$AI$1,0)))</f>
        <v>0</v>
      </c>
      <c r="U7">
        <f>'Total Fuel Prices'!U134*(1-INDEX(Tax_share,MATCH('Total Fuel Prices'!$A$127,tax_fuel_labels,0),MATCH(U$1,'Tax_Share of Price'!$B$1:$AI$1,0)))</f>
        <v>0</v>
      </c>
      <c r="V7">
        <f>'Total Fuel Prices'!V134*(1-INDEX(Tax_share,MATCH('Total Fuel Prices'!$A$127,tax_fuel_labels,0),MATCH(V$1,'Tax_Share of Price'!$B$1:$AI$1,0)))</f>
        <v>0</v>
      </c>
      <c r="W7">
        <f>'Total Fuel Prices'!W134*(1-INDEX(Tax_share,MATCH('Total Fuel Prices'!$A$127,tax_fuel_labels,0),MATCH(W$1,'Tax_Share of Price'!$B$1:$AI$1,0)))</f>
        <v>0</v>
      </c>
      <c r="X7">
        <f>'Total Fuel Prices'!X134*(1-INDEX(Tax_share,MATCH('Total Fuel Prices'!$A$127,tax_fuel_labels,0),MATCH(X$1,'Tax_Share of Price'!$B$1:$AI$1,0)))</f>
        <v>0</v>
      </c>
      <c r="Y7">
        <f>'Total Fuel Prices'!Y134*(1-INDEX(Tax_share,MATCH('Total Fuel Prices'!$A$127,tax_fuel_labels,0),MATCH(Y$1,'Tax_Share of Price'!$B$1:$AI$1,0)))</f>
        <v>0</v>
      </c>
      <c r="Z7">
        <f>'Total Fuel Prices'!Z134*(1-INDEX(Tax_share,MATCH('Total Fuel Prices'!$A$127,tax_fuel_labels,0),MATCH(Z$1,'Tax_Share of Price'!$B$1:$AI$1,0)))</f>
        <v>0</v>
      </c>
      <c r="AA7">
        <f>'Total Fuel Prices'!AA134*(1-INDEX(Tax_share,MATCH('Total Fuel Prices'!$A$127,tax_fuel_labels,0),MATCH(AA$1,'Tax_Share of Price'!$B$1:$AI$1,0)))</f>
        <v>0</v>
      </c>
      <c r="AB7">
        <f>'Total Fuel Prices'!AB134*(1-INDEX(Tax_share,MATCH('Total Fuel Prices'!$A$127,tax_fuel_labels,0),MATCH(AB$1,'Tax_Share of Price'!$B$1:$AI$1,0)))</f>
        <v>0</v>
      </c>
      <c r="AC7">
        <f>'Total Fuel Prices'!AC134*(1-INDEX(Tax_share,MATCH('Total Fuel Prices'!$A$127,tax_fuel_labels,0),MATCH(AC$1,'Tax_Share of Price'!$B$1:$AI$1,0)))</f>
        <v>0</v>
      </c>
      <c r="AD7">
        <f>'Total Fuel Prices'!AD134*(1-INDEX(Tax_share,MATCH('Total Fuel Prices'!$A$127,tax_fuel_labels,0),MATCH(AD$1,'Tax_Share of Price'!$B$1:$AI$1,0)))</f>
        <v>0</v>
      </c>
      <c r="AE7">
        <f>'Total Fuel Prices'!AE134*(1-INDEX(Tax_share,MATCH('Total Fuel Prices'!$A$127,tax_fuel_labels,0),MATCH(AE$1,'Tax_Share of Price'!$B$1:$AI$1,0)))</f>
        <v>0</v>
      </c>
      <c r="AF7">
        <f t="shared" si="1"/>
        <v>0</v>
      </c>
      <c r="AG7">
        <f t="shared" si="0"/>
        <v>0</v>
      </c>
      <c r="AH7">
        <f t="shared" si="0"/>
        <v>0</v>
      </c>
      <c r="AI7">
        <f t="shared" si="0"/>
        <v>0</v>
      </c>
      <c r="AJ7">
        <f t="shared" si="0"/>
        <v>0</v>
      </c>
      <c r="AK7">
        <f t="shared" si="0"/>
        <v>0</v>
      </c>
      <c r="AL7">
        <f t="shared" si="0"/>
        <v>0</v>
      </c>
      <c r="AM7">
        <f t="shared" si="0"/>
        <v>0</v>
      </c>
      <c r="AN7">
        <f t="shared" si="0"/>
        <v>0</v>
      </c>
      <c r="AO7">
        <f t="shared" si="0"/>
        <v>0</v>
      </c>
      <c r="AP7">
        <f t="shared" si="0"/>
        <v>0</v>
      </c>
      <c r="AQ7">
        <f t="shared" si="0"/>
        <v>0</v>
      </c>
      <c r="AR7">
        <f t="shared" si="0"/>
        <v>0</v>
      </c>
      <c r="AS7">
        <f t="shared" si="0"/>
        <v>0</v>
      </c>
      <c r="AT7">
        <f t="shared" si="0"/>
        <v>0</v>
      </c>
      <c r="AU7">
        <f t="shared" si="0"/>
        <v>0</v>
      </c>
      <c r="AV7">
        <f t="shared" si="0"/>
        <v>0</v>
      </c>
      <c r="AW7">
        <f t="shared" si="0"/>
        <v>0</v>
      </c>
      <c r="AX7">
        <f t="shared" si="0"/>
        <v>0</v>
      </c>
      <c r="AY7">
        <f t="shared" si="0"/>
        <v>0</v>
      </c>
      <c r="AZ7">
        <f t="shared" si="0"/>
        <v>0</v>
      </c>
      <c r="BA7">
        <f t="shared" si="0"/>
        <v>0</v>
      </c>
      <c r="BB7">
        <f t="shared" si="0"/>
        <v>0</v>
      </c>
      <c r="BC7">
        <f t="shared" si="0"/>
        <v>0</v>
      </c>
      <c r="BD7">
        <f t="shared" si="0"/>
        <v>0</v>
      </c>
      <c r="BE7">
        <f t="shared" si="0"/>
        <v>0</v>
      </c>
      <c r="BF7">
        <f t="shared" ref="AG7:CC9" si="2">$AE7</f>
        <v>0</v>
      </c>
      <c r="BG7">
        <f t="shared" si="2"/>
        <v>0</v>
      </c>
      <c r="BH7">
        <f t="shared" si="2"/>
        <v>0</v>
      </c>
      <c r="BI7">
        <f t="shared" si="2"/>
        <v>0</v>
      </c>
      <c r="BJ7">
        <f t="shared" si="2"/>
        <v>0</v>
      </c>
      <c r="BK7">
        <f t="shared" si="2"/>
        <v>0</v>
      </c>
      <c r="BL7">
        <f t="shared" si="2"/>
        <v>0</v>
      </c>
      <c r="BM7">
        <f t="shared" si="2"/>
        <v>0</v>
      </c>
      <c r="BN7">
        <f t="shared" si="2"/>
        <v>0</v>
      </c>
      <c r="BO7">
        <f t="shared" si="2"/>
        <v>0</v>
      </c>
      <c r="BP7">
        <f t="shared" si="2"/>
        <v>0</v>
      </c>
      <c r="BQ7">
        <f t="shared" si="2"/>
        <v>0</v>
      </c>
      <c r="BR7">
        <f t="shared" si="2"/>
        <v>0</v>
      </c>
      <c r="BS7">
        <f t="shared" si="2"/>
        <v>0</v>
      </c>
      <c r="BT7">
        <f t="shared" si="2"/>
        <v>0</v>
      </c>
      <c r="BU7">
        <f t="shared" si="2"/>
        <v>0</v>
      </c>
      <c r="BV7">
        <f t="shared" si="2"/>
        <v>0</v>
      </c>
      <c r="BW7">
        <f t="shared" si="2"/>
        <v>0</v>
      </c>
      <c r="BX7">
        <f t="shared" si="2"/>
        <v>0</v>
      </c>
      <c r="BY7">
        <f t="shared" si="2"/>
        <v>0</v>
      </c>
      <c r="BZ7">
        <f t="shared" si="2"/>
        <v>0</v>
      </c>
      <c r="CA7">
        <f t="shared" si="2"/>
        <v>0</v>
      </c>
      <c r="CB7">
        <f t="shared" si="2"/>
        <v>0</v>
      </c>
      <c r="CC7">
        <f t="shared" si="2"/>
        <v>0</v>
      </c>
    </row>
    <row r="8" spans="1:81">
      <c r="A8" s="1" t="s">
        <v>1427</v>
      </c>
      <c r="B8">
        <f>'Total Fuel Prices'!B135*(1-INDEX(Tax_share,MATCH('Total Fuel Prices'!$A$127,tax_fuel_labels,0),MATCH(B$1,'Tax_Share of Price'!$B$1:$AI$1,0)))</f>
        <v>0</v>
      </c>
      <c r="C8">
        <f>'Total Fuel Prices'!C135*(1-INDEX(Tax_share,MATCH('Total Fuel Prices'!$A$127,tax_fuel_labels,0),MATCH(C$1,'Tax_Share of Price'!$B$1:$AI$1,0)))</f>
        <v>0</v>
      </c>
      <c r="D8">
        <f>'Total Fuel Prices'!D135*(1-INDEX(Tax_share,MATCH('Total Fuel Prices'!$A$127,tax_fuel_labels,0),MATCH(D$1,'Tax_Share of Price'!$B$1:$AI$1,0)))</f>
        <v>0</v>
      </c>
      <c r="E8">
        <f>'Total Fuel Prices'!E135*(1-INDEX(Tax_share,MATCH('Total Fuel Prices'!$A$127,tax_fuel_labels,0),MATCH(E$1,'Tax_Share of Price'!$B$1:$AI$1,0)))</f>
        <v>0</v>
      </c>
      <c r="F8">
        <f>'Total Fuel Prices'!F135*(1-INDEX(Tax_share,MATCH('Total Fuel Prices'!$A$127,tax_fuel_labels,0),MATCH(F$1,'Tax_Share of Price'!$B$1:$AI$1,0)))</f>
        <v>0</v>
      </c>
      <c r="G8">
        <f>'Total Fuel Prices'!G135*(1-INDEX(Tax_share,MATCH('Total Fuel Prices'!$A$127,tax_fuel_labels,0),MATCH(G$1,'Tax_Share of Price'!$B$1:$AI$1,0)))</f>
        <v>0</v>
      </c>
      <c r="H8">
        <f>'Total Fuel Prices'!H135*(1-INDEX(Tax_share,MATCH('Total Fuel Prices'!$A$127,tax_fuel_labels,0),MATCH(H$1,'Tax_Share of Price'!$B$1:$AI$1,0)))</f>
        <v>0</v>
      </c>
      <c r="I8">
        <f>'Total Fuel Prices'!I135*(1-INDEX(Tax_share,MATCH('Total Fuel Prices'!$A$127,tax_fuel_labels,0),MATCH(I$1,'Tax_Share of Price'!$B$1:$AI$1,0)))</f>
        <v>0</v>
      </c>
      <c r="J8">
        <f>'Total Fuel Prices'!J135*(1-INDEX(Tax_share,MATCH('Total Fuel Prices'!$A$127,tax_fuel_labels,0),MATCH(J$1,'Tax_Share of Price'!$B$1:$AI$1,0)))</f>
        <v>0</v>
      </c>
      <c r="K8">
        <f>'Total Fuel Prices'!K135*(1-INDEX(Tax_share,MATCH('Total Fuel Prices'!$A$127,tax_fuel_labels,0),MATCH(K$1,'Tax_Share of Price'!$B$1:$AI$1,0)))</f>
        <v>0</v>
      </c>
      <c r="L8">
        <f>'Total Fuel Prices'!L135*(1-INDEX(Tax_share,MATCH('Total Fuel Prices'!$A$127,tax_fuel_labels,0),MATCH(L$1,'Tax_Share of Price'!$B$1:$AI$1,0)))</f>
        <v>0</v>
      </c>
      <c r="M8">
        <f>'Total Fuel Prices'!M135*(1-INDEX(Tax_share,MATCH('Total Fuel Prices'!$A$127,tax_fuel_labels,0),MATCH(M$1,'Tax_Share of Price'!$B$1:$AI$1,0)))</f>
        <v>0</v>
      </c>
      <c r="N8">
        <f>'Total Fuel Prices'!N135*(1-INDEX(Tax_share,MATCH('Total Fuel Prices'!$A$127,tax_fuel_labels,0),MATCH(N$1,'Tax_Share of Price'!$B$1:$AI$1,0)))</f>
        <v>0</v>
      </c>
      <c r="O8">
        <f>'Total Fuel Prices'!O135*(1-INDEX(Tax_share,MATCH('Total Fuel Prices'!$A$127,tax_fuel_labels,0),MATCH(O$1,'Tax_Share of Price'!$B$1:$AI$1,0)))</f>
        <v>0</v>
      </c>
      <c r="P8">
        <f>'Total Fuel Prices'!P135*(1-INDEX(Tax_share,MATCH('Total Fuel Prices'!$A$127,tax_fuel_labels,0),MATCH(P$1,'Tax_Share of Price'!$B$1:$AI$1,0)))</f>
        <v>0</v>
      </c>
      <c r="Q8">
        <f>'Total Fuel Prices'!Q135*(1-INDEX(Tax_share,MATCH('Total Fuel Prices'!$A$127,tax_fuel_labels,0),MATCH(Q$1,'Tax_Share of Price'!$B$1:$AI$1,0)))</f>
        <v>0</v>
      </c>
      <c r="R8">
        <f>'Total Fuel Prices'!R135*(1-INDEX(Tax_share,MATCH('Total Fuel Prices'!$A$127,tax_fuel_labels,0),MATCH(R$1,'Tax_Share of Price'!$B$1:$AI$1,0)))</f>
        <v>0</v>
      </c>
      <c r="S8">
        <f>'Total Fuel Prices'!S135*(1-INDEX(Tax_share,MATCH('Total Fuel Prices'!$A$127,tax_fuel_labels,0),MATCH(S$1,'Tax_Share of Price'!$B$1:$AI$1,0)))</f>
        <v>0</v>
      </c>
      <c r="T8">
        <f>'Total Fuel Prices'!T135*(1-INDEX(Tax_share,MATCH('Total Fuel Prices'!$A$127,tax_fuel_labels,0),MATCH(T$1,'Tax_Share of Price'!$B$1:$AI$1,0)))</f>
        <v>0</v>
      </c>
      <c r="U8">
        <f>'Total Fuel Prices'!U135*(1-INDEX(Tax_share,MATCH('Total Fuel Prices'!$A$127,tax_fuel_labels,0),MATCH(U$1,'Tax_Share of Price'!$B$1:$AI$1,0)))</f>
        <v>0</v>
      </c>
      <c r="V8">
        <f>'Total Fuel Prices'!V135*(1-INDEX(Tax_share,MATCH('Total Fuel Prices'!$A$127,tax_fuel_labels,0),MATCH(V$1,'Tax_Share of Price'!$B$1:$AI$1,0)))</f>
        <v>0</v>
      </c>
      <c r="W8">
        <f>'Total Fuel Prices'!W135*(1-INDEX(Tax_share,MATCH('Total Fuel Prices'!$A$127,tax_fuel_labels,0),MATCH(W$1,'Tax_Share of Price'!$B$1:$AI$1,0)))</f>
        <v>0</v>
      </c>
      <c r="X8">
        <f>'Total Fuel Prices'!X135*(1-INDEX(Tax_share,MATCH('Total Fuel Prices'!$A$127,tax_fuel_labels,0),MATCH(X$1,'Tax_Share of Price'!$B$1:$AI$1,0)))</f>
        <v>0</v>
      </c>
      <c r="Y8">
        <f>'Total Fuel Prices'!Y135*(1-INDEX(Tax_share,MATCH('Total Fuel Prices'!$A$127,tax_fuel_labels,0),MATCH(Y$1,'Tax_Share of Price'!$B$1:$AI$1,0)))</f>
        <v>0</v>
      </c>
      <c r="Z8">
        <f>'Total Fuel Prices'!Z135*(1-INDEX(Tax_share,MATCH('Total Fuel Prices'!$A$127,tax_fuel_labels,0),MATCH(Z$1,'Tax_Share of Price'!$B$1:$AI$1,0)))</f>
        <v>0</v>
      </c>
      <c r="AA8">
        <f>'Total Fuel Prices'!AA135*(1-INDEX(Tax_share,MATCH('Total Fuel Prices'!$A$127,tax_fuel_labels,0),MATCH(AA$1,'Tax_Share of Price'!$B$1:$AI$1,0)))</f>
        <v>0</v>
      </c>
      <c r="AB8">
        <f>'Total Fuel Prices'!AB135*(1-INDEX(Tax_share,MATCH('Total Fuel Prices'!$A$127,tax_fuel_labels,0),MATCH(AB$1,'Tax_Share of Price'!$B$1:$AI$1,0)))</f>
        <v>0</v>
      </c>
      <c r="AC8">
        <f>'Total Fuel Prices'!AC135*(1-INDEX(Tax_share,MATCH('Total Fuel Prices'!$A$127,tax_fuel_labels,0),MATCH(AC$1,'Tax_Share of Price'!$B$1:$AI$1,0)))</f>
        <v>0</v>
      </c>
      <c r="AD8">
        <f>'Total Fuel Prices'!AD135*(1-INDEX(Tax_share,MATCH('Total Fuel Prices'!$A$127,tax_fuel_labels,0),MATCH(AD$1,'Tax_Share of Price'!$B$1:$AI$1,0)))</f>
        <v>0</v>
      </c>
      <c r="AE8">
        <f>'Total Fuel Prices'!AE135*(1-INDEX(Tax_share,MATCH('Total Fuel Prices'!$A$127,tax_fuel_labels,0),MATCH(AE$1,'Tax_Share of Price'!$B$1:$AI$1,0)))</f>
        <v>0</v>
      </c>
      <c r="AF8">
        <f t="shared" si="1"/>
        <v>0</v>
      </c>
      <c r="AG8">
        <f t="shared" si="2"/>
        <v>0</v>
      </c>
      <c r="AH8">
        <f t="shared" si="2"/>
        <v>0</v>
      </c>
      <c r="AI8">
        <f t="shared" si="2"/>
        <v>0</v>
      </c>
      <c r="AJ8">
        <f t="shared" si="2"/>
        <v>0</v>
      </c>
      <c r="AK8">
        <f t="shared" si="2"/>
        <v>0</v>
      </c>
      <c r="AL8">
        <f t="shared" si="2"/>
        <v>0</v>
      </c>
      <c r="AM8">
        <f t="shared" si="2"/>
        <v>0</v>
      </c>
      <c r="AN8">
        <f t="shared" si="2"/>
        <v>0</v>
      </c>
      <c r="AO8">
        <f t="shared" si="2"/>
        <v>0</v>
      </c>
      <c r="AP8">
        <f t="shared" si="2"/>
        <v>0</v>
      </c>
      <c r="AQ8">
        <f t="shared" si="2"/>
        <v>0</v>
      </c>
      <c r="AR8">
        <f t="shared" si="2"/>
        <v>0</v>
      </c>
      <c r="AS8">
        <f t="shared" si="2"/>
        <v>0</v>
      </c>
      <c r="AT8">
        <f t="shared" si="2"/>
        <v>0</v>
      </c>
      <c r="AU8">
        <f t="shared" si="2"/>
        <v>0</v>
      </c>
      <c r="AV8">
        <f t="shared" si="2"/>
        <v>0</v>
      </c>
      <c r="AW8">
        <f t="shared" si="2"/>
        <v>0</v>
      </c>
      <c r="AX8">
        <f t="shared" si="2"/>
        <v>0</v>
      </c>
      <c r="AY8">
        <f t="shared" si="2"/>
        <v>0</v>
      </c>
      <c r="AZ8">
        <f t="shared" si="2"/>
        <v>0</v>
      </c>
      <c r="BA8">
        <f t="shared" si="2"/>
        <v>0</v>
      </c>
      <c r="BB8">
        <f t="shared" si="2"/>
        <v>0</v>
      </c>
      <c r="BC8">
        <f t="shared" si="2"/>
        <v>0</v>
      </c>
      <c r="BD8">
        <f t="shared" si="2"/>
        <v>0</v>
      </c>
      <c r="BE8">
        <f t="shared" si="2"/>
        <v>0</v>
      </c>
      <c r="BF8">
        <f t="shared" si="2"/>
        <v>0</v>
      </c>
      <c r="BG8">
        <f t="shared" si="2"/>
        <v>0</v>
      </c>
      <c r="BH8">
        <f t="shared" si="2"/>
        <v>0</v>
      </c>
      <c r="BI8">
        <f t="shared" si="2"/>
        <v>0</v>
      </c>
      <c r="BJ8">
        <f t="shared" si="2"/>
        <v>0</v>
      </c>
      <c r="BK8">
        <f t="shared" si="2"/>
        <v>0</v>
      </c>
      <c r="BL8">
        <f t="shared" si="2"/>
        <v>0</v>
      </c>
      <c r="BM8">
        <f t="shared" si="2"/>
        <v>0</v>
      </c>
      <c r="BN8">
        <f t="shared" si="2"/>
        <v>0</v>
      </c>
      <c r="BO8">
        <f t="shared" si="2"/>
        <v>0</v>
      </c>
      <c r="BP8">
        <f t="shared" si="2"/>
        <v>0</v>
      </c>
      <c r="BQ8">
        <f t="shared" si="2"/>
        <v>0</v>
      </c>
      <c r="BR8">
        <f t="shared" si="2"/>
        <v>0</v>
      </c>
      <c r="BS8">
        <f t="shared" si="2"/>
        <v>0</v>
      </c>
      <c r="BT8">
        <f t="shared" si="2"/>
        <v>0</v>
      </c>
      <c r="BU8">
        <f t="shared" si="2"/>
        <v>0</v>
      </c>
      <c r="BV8">
        <f t="shared" si="2"/>
        <v>0</v>
      </c>
      <c r="BW8">
        <f t="shared" si="2"/>
        <v>0</v>
      </c>
      <c r="BX8">
        <f t="shared" si="2"/>
        <v>0</v>
      </c>
      <c r="BY8">
        <f t="shared" si="2"/>
        <v>0</v>
      </c>
      <c r="BZ8">
        <f t="shared" si="2"/>
        <v>0</v>
      </c>
      <c r="CA8">
        <f t="shared" si="2"/>
        <v>0</v>
      </c>
      <c r="CB8">
        <f t="shared" si="2"/>
        <v>0</v>
      </c>
      <c r="CC8">
        <f t="shared" si="2"/>
        <v>0</v>
      </c>
    </row>
    <row r="9" spans="1:81">
      <c r="A9" s="1" t="s">
        <v>1428</v>
      </c>
      <c r="B9">
        <f>'Total Fuel Prices'!B136*(1-INDEX(Tax_share,MATCH('Total Fuel Prices'!$A$127,tax_fuel_labels,0),MATCH(B$1,'Tax_Share of Price'!$B$1:$AI$1,0)))</f>
        <v>0</v>
      </c>
      <c r="C9">
        <f>'Total Fuel Prices'!C136*(1-INDEX(Tax_share,MATCH('Total Fuel Prices'!$A$127,tax_fuel_labels,0),MATCH(C$1,'Tax_Share of Price'!$B$1:$AI$1,0)))</f>
        <v>0</v>
      </c>
      <c r="D9">
        <f>'Total Fuel Prices'!D136*(1-INDEX(Tax_share,MATCH('Total Fuel Prices'!$A$127,tax_fuel_labels,0),MATCH(D$1,'Tax_Share of Price'!$B$1:$AI$1,0)))</f>
        <v>0</v>
      </c>
      <c r="E9">
        <f>'Total Fuel Prices'!E136*(1-INDEX(Tax_share,MATCH('Total Fuel Prices'!$A$127,tax_fuel_labels,0),MATCH(E$1,'Tax_Share of Price'!$B$1:$AI$1,0)))</f>
        <v>0</v>
      </c>
      <c r="F9">
        <f>'Total Fuel Prices'!F136*(1-INDEX(Tax_share,MATCH('Total Fuel Prices'!$A$127,tax_fuel_labels,0),MATCH(F$1,'Tax_Share of Price'!$B$1:$AI$1,0)))</f>
        <v>0</v>
      </c>
      <c r="G9">
        <f>'Total Fuel Prices'!G136*(1-INDEX(Tax_share,MATCH('Total Fuel Prices'!$A$127,tax_fuel_labels,0),MATCH(G$1,'Tax_Share of Price'!$B$1:$AI$1,0)))</f>
        <v>0</v>
      </c>
      <c r="H9">
        <f>'Total Fuel Prices'!H136*(1-INDEX(Tax_share,MATCH('Total Fuel Prices'!$A$127,tax_fuel_labels,0),MATCH(H$1,'Tax_Share of Price'!$B$1:$AI$1,0)))</f>
        <v>0</v>
      </c>
      <c r="I9">
        <f>'Total Fuel Prices'!I136*(1-INDEX(Tax_share,MATCH('Total Fuel Prices'!$A$127,tax_fuel_labels,0),MATCH(I$1,'Tax_Share of Price'!$B$1:$AI$1,0)))</f>
        <v>0</v>
      </c>
      <c r="J9">
        <f>'Total Fuel Prices'!J136*(1-INDEX(Tax_share,MATCH('Total Fuel Prices'!$A$127,tax_fuel_labels,0),MATCH(J$1,'Tax_Share of Price'!$B$1:$AI$1,0)))</f>
        <v>0</v>
      </c>
      <c r="K9">
        <f>'Total Fuel Prices'!K136*(1-INDEX(Tax_share,MATCH('Total Fuel Prices'!$A$127,tax_fuel_labels,0),MATCH(K$1,'Tax_Share of Price'!$B$1:$AI$1,0)))</f>
        <v>0</v>
      </c>
      <c r="L9">
        <f>'Total Fuel Prices'!L136*(1-INDEX(Tax_share,MATCH('Total Fuel Prices'!$A$127,tax_fuel_labels,0),MATCH(L$1,'Tax_Share of Price'!$B$1:$AI$1,0)))</f>
        <v>0</v>
      </c>
      <c r="M9">
        <f>'Total Fuel Prices'!M136*(1-INDEX(Tax_share,MATCH('Total Fuel Prices'!$A$127,tax_fuel_labels,0),MATCH(M$1,'Tax_Share of Price'!$B$1:$AI$1,0)))</f>
        <v>0</v>
      </c>
      <c r="N9">
        <f>'Total Fuel Prices'!N136*(1-INDEX(Tax_share,MATCH('Total Fuel Prices'!$A$127,tax_fuel_labels,0),MATCH(N$1,'Tax_Share of Price'!$B$1:$AI$1,0)))</f>
        <v>0</v>
      </c>
      <c r="O9">
        <f>'Total Fuel Prices'!O136*(1-INDEX(Tax_share,MATCH('Total Fuel Prices'!$A$127,tax_fuel_labels,0),MATCH(O$1,'Tax_Share of Price'!$B$1:$AI$1,0)))</f>
        <v>0</v>
      </c>
      <c r="P9">
        <f>'Total Fuel Prices'!P136*(1-INDEX(Tax_share,MATCH('Total Fuel Prices'!$A$127,tax_fuel_labels,0),MATCH(P$1,'Tax_Share of Price'!$B$1:$AI$1,0)))</f>
        <v>0</v>
      </c>
      <c r="Q9">
        <f>'Total Fuel Prices'!Q136*(1-INDEX(Tax_share,MATCH('Total Fuel Prices'!$A$127,tax_fuel_labels,0),MATCH(Q$1,'Tax_Share of Price'!$B$1:$AI$1,0)))</f>
        <v>0</v>
      </c>
      <c r="R9">
        <f>'Total Fuel Prices'!R136*(1-INDEX(Tax_share,MATCH('Total Fuel Prices'!$A$127,tax_fuel_labels,0),MATCH(R$1,'Tax_Share of Price'!$B$1:$AI$1,0)))</f>
        <v>0</v>
      </c>
      <c r="S9">
        <f>'Total Fuel Prices'!S136*(1-INDEX(Tax_share,MATCH('Total Fuel Prices'!$A$127,tax_fuel_labels,0),MATCH(S$1,'Tax_Share of Price'!$B$1:$AI$1,0)))</f>
        <v>0</v>
      </c>
      <c r="T9">
        <f>'Total Fuel Prices'!T136*(1-INDEX(Tax_share,MATCH('Total Fuel Prices'!$A$127,tax_fuel_labels,0),MATCH(T$1,'Tax_Share of Price'!$B$1:$AI$1,0)))</f>
        <v>0</v>
      </c>
      <c r="U9">
        <f>'Total Fuel Prices'!U136*(1-INDEX(Tax_share,MATCH('Total Fuel Prices'!$A$127,tax_fuel_labels,0),MATCH(U$1,'Tax_Share of Price'!$B$1:$AI$1,0)))</f>
        <v>0</v>
      </c>
      <c r="V9">
        <f>'Total Fuel Prices'!V136*(1-INDEX(Tax_share,MATCH('Total Fuel Prices'!$A$127,tax_fuel_labels,0),MATCH(V$1,'Tax_Share of Price'!$B$1:$AI$1,0)))</f>
        <v>0</v>
      </c>
      <c r="W9">
        <f>'Total Fuel Prices'!W136*(1-INDEX(Tax_share,MATCH('Total Fuel Prices'!$A$127,tax_fuel_labels,0),MATCH(W$1,'Tax_Share of Price'!$B$1:$AI$1,0)))</f>
        <v>0</v>
      </c>
      <c r="X9">
        <f>'Total Fuel Prices'!X136*(1-INDEX(Tax_share,MATCH('Total Fuel Prices'!$A$127,tax_fuel_labels,0),MATCH(X$1,'Tax_Share of Price'!$B$1:$AI$1,0)))</f>
        <v>0</v>
      </c>
      <c r="Y9">
        <f>'Total Fuel Prices'!Y136*(1-INDEX(Tax_share,MATCH('Total Fuel Prices'!$A$127,tax_fuel_labels,0),MATCH(Y$1,'Tax_Share of Price'!$B$1:$AI$1,0)))</f>
        <v>0</v>
      </c>
      <c r="Z9">
        <f>'Total Fuel Prices'!Z136*(1-INDEX(Tax_share,MATCH('Total Fuel Prices'!$A$127,tax_fuel_labels,0),MATCH(Z$1,'Tax_Share of Price'!$B$1:$AI$1,0)))</f>
        <v>0</v>
      </c>
      <c r="AA9">
        <f>'Total Fuel Prices'!AA136*(1-INDEX(Tax_share,MATCH('Total Fuel Prices'!$A$127,tax_fuel_labels,0),MATCH(AA$1,'Tax_Share of Price'!$B$1:$AI$1,0)))</f>
        <v>0</v>
      </c>
      <c r="AB9">
        <f>'Total Fuel Prices'!AB136*(1-INDEX(Tax_share,MATCH('Total Fuel Prices'!$A$127,tax_fuel_labels,0),MATCH(AB$1,'Tax_Share of Price'!$B$1:$AI$1,0)))</f>
        <v>0</v>
      </c>
      <c r="AC9">
        <f>'Total Fuel Prices'!AC136*(1-INDEX(Tax_share,MATCH('Total Fuel Prices'!$A$127,tax_fuel_labels,0),MATCH(AC$1,'Tax_Share of Price'!$B$1:$AI$1,0)))</f>
        <v>0</v>
      </c>
      <c r="AD9">
        <f>'Total Fuel Prices'!AD136*(1-INDEX(Tax_share,MATCH('Total Fuel Prices'!$A$127,tax_fuel_labels,0),MATCH(AD$1,'Tax_Share of Price'!$B$1:$AI$1,0)))</f>
        <v>0</v>
      </c>
      <c r="AE9">
        <f>'Total Fuel Prices'!AE136*(1-INDEX(Tax_share,MATCH('Total Fuel Prices'!$A$127,tax_fuel_labels,0),MATCH(AE$1,'Tax_Share of Price'!$B$1:$AI$1,0)))</f>
        <v>0</v>
      </c>
      <c r="AF9">
        <f t="shared" si="1"/>
        <v>0</v>
      </c>
      <c r="AG9">
        <f t="shared" si="2"/>
        <v>0</v>
      </c>
      <c r="AH9">
        <f t="shared" si="2"/>
        <v>0</v>
      </c>
      <c r="AI9">
        <f t="shared" si="2"/>
        <v>0</v>
      </c>
      <c r="AJ9">
        <f t="shared" si="2"/>
        <v>0</v>
      </c>
      <c r="AK9">
        <f t="shared" si="2"/>
        <v>0</v>
      </c>
      <c r="AL9">
        <f t="shared" si="2"/>
        <v>0</v>
      </c>
      <c r="AM9">
        <f t="shared" si="2"/>
        <v>0</v>
      </c>
      <c r="AN9">
        <f t="shared" si="2"/>
        <v>0</v>
      </c>
      <c r="AO9">
        <f t="shared" si="2"/>
        <v>0</v>
      </c>
      <c r="AP9">
        <f t="shared" si="2"/>
        <v>0</v>
      </c>
      <c r="AQ9">
        <f t="shared" si="2"/>
        <v>0</v>
      </c>
      <c r="AR9">
        <f t="shared" si="2"/>
        <v>0</v>
      </c>
      <c r="AS9">
        <f t="shared" si="2"/>
        <v>0</v>
      </c>
      <c r="AT9">
        <f t="shared" si="2"/>
        <v>0</v>
      </c>
      <c r="AU9">
        <f t="shared" si="2"/>
        <v>0</v>
      </c>
      <c r="AV9">
        <f t="shared" si="2"/>
        <v>0</v>
      </c>
      <c r="AW9">
        <f t="shared" si="2"/>
        <v>0</v>
      </c>
      <c r="AX9">
        <f t="shared" si="2"/>
        <v>0</v>
      </c>
      <c r="AY9">
        <f t="shared" si="2"/>
        <v>0</v>
      </c>
      <c r="AZ9">
        <f t="shared" si="2"/>
        <v>0</v>
      </c>
      <c r="BA9">
        <f t="shared" si="2"/>
        <v>0</v>
      </c>
      <c r="BB9">
        <f t="shared" si="2"/>
        <v>0</v>
      </c>
      <c r="BC9">
        <f t="shared" si="2"/>
        <v>0</v>
      </c>
      <c r="BD9">
        <f t="shared" si="2"/>
        <v>0</v>
      </c>
      <c r="BE9">
        <f t="shared" si="2"/>
        <v>0</v>
      </c>
      <c r="BF9">
        <f t="shared" si="2"/>
        <v>0</v>
      </c>
      <c r="BG9">
        <f t="shared" si="2"/>
        <v>0</v>
      </c>
      <c r="BH9">
        <f t="shared" si="2"/>
        <v>0</v>
      </c>
      <c r="BI9">
        <f t="shared" si="2"/>
        <v>0</v>
      </c>
      <c r="BJ9">
        <f t="shared" si="2"/>
        <v>0</v>
      </c>
      <c r="BK9">
        <f t="shared" si="2"/>
        <v>0</v>
      </c>
      <c r="BL9">
        <f t="shared" si="2"/>
        <v>0</v>
      </c>
      <c r="BM9">
        <f t="shared" si="2"/>
        <v>0</v>
      </c>
      <c r="BN9">
        <f t="shared" si="2"/>
        <v>0</v>
      </c>
      <c r="BO9">
        <f t="shared" si="2"/>
        <v>0</v>
      </c>
      <c r="BP9">
        <f t="shared" si="2"/>
        <v>0</v>
      </c>
      <c r="BQ9">
        <f t="shared" si="2"/>
        <v>0</v>
      </c>
      <c r="BR9">
        <f t="shared" si="2"/>
        <v>0</v>
      </c>
      <c r="BS9">
        <f t="shared" si="2"/>
        <v>0</v>
      </c>
      <c r="BT9">
        <f t="shared" si="2"/>
        <v>0</v>
      </c>
      <c r="BU9">
        <f t="shared" si="2"/>
        <v>0</v>
      </c>
      <c r="BV9">
        <f t="shared" si="2"/>
        <v>0</v>
      </c>
      <c r="BW9">
        <f t="shared" si="2"/>
        <v>0</v>
      </c>
      <c r="BX9">
        <f t="shared" si="2"/>
        <v>0</v>
      </c>
      <c r="BY9">
        <f t="shared" si="2"/>
        <v>0</v>
      </c>
      <c r="BZ9">
        <f t="shared" si="2"/>
        <v>0</v>
      </c>
      <c r="CA9">
        <f t="shared" si="2"/>
        <v>0</v>
      </c>
      <c r="CB9">
        <f t="shared" si="2"/>
        <v>0</v>
      </c>
      <c r="CC9">
        <f t="shared" si="2"/>
        <v>0</v>
      </c>
    </row>
  </sheetData>
  <pageMargins left="0.7" right="0.7" top="0.75" bottom="0.75" header="0.3" footer="0.3"/>
  <pageSetup orientation="portrait"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tabColor rgb="FF002060"/>
  </sheetPr>
  <dimension ref="A1:CC9"/>
  <sheetViews>
    <sheetView topLeftCell="AB1" workbookViewId="0">
      <selection activeCell="AF4" sqref="AF4"/>
    </sheetView>
  </sheetViews>
  <sheetFormatPr defaultColWidth="9.140625" defaultRowHeight="15"/>
  <cols>
    <col min="1" max="1" width="41.42578125" customWidth="1"/>
    <col min="2" max="3" width="10.42578125" customWidth="1"/>
    <col min="4" max="29" width="10" customWidth="1"/>
  </cols>
  <sheetData>
    <row r="1" spans="1:81">
      <c r="A1" s="1" t="s">
        <v>1420</v>
      </c>
      <c r="B1" s="1">
        <v>2021</v>
      </c>
      <c r="C1" s="1">
        <v>2022</v>
      </c>
      <c r="D1" s="1">
        <v>2023</v>
      </c>
      <c r="E1" s="1">
        <v>2024</v>
      </c>
      <c r="F1" s="1">
        <v>2025</v>
      </c>
      <c r="G1" s="1">
        <v>2026</v>
      </c>
      <c r="H1" s="1">
        <v>2027</v>
      </c>
      <c r="I1" s="1">
        <v>2028</v>
      </c>
      <c r="J1" s="1">
        <v>2029</v>
      </c>
      <c r="K1" s="1">
        <v>2030</v>
      </c>
      <c r="L1" s="1">
        <v>2031</v>
      </c>
      <c r="M1" s="1">
        <v>2032</v>
      </c>
      <c r="N1" s="1">
        <v>2033</v>
      </c>
      <c r="O1" s="1">
        <v>2034</v>
      </c>
      <c r="P1" s="1">
        <v>2035</v>
      </c>
      <c r="Q1" s="1">
        <v>2036</v>
      </c>
      <c r="R1" s="1">
        <v>2037</v>
      </c>
      <c r="S1" s="1">
        <v>2038</v>
      </c>
      <c r="T1" s="1">
        <v>2039</v>
      </c>
      <c r="U1" s="1">
        <v>2040</v>
      </c>
      <c r="V1" s="1">
        <v>2041</v>
      </c>
      <c r="W1" s="1">
        <v>2042</v>
      </c>
      <c r="X1" s="1">
        <v>2043</v>
      </c>
      <c r="Y1" s="1">
        <v>2044</v>
      </c>
      <c r="Z1" s="1">
        <v>2045</v>
      </c>
      <c r="AA1" s="1">
        <v>2046</v>
      </c>
      <c r="AB1" s="1">
        <v>2047</v>
      </c>
      <c r="AC1" s="1">
        <v>2048</v>
      </c>
      <c r="AD1" s="1">
        <v>2049</v>
      </c>
      <c r="AE1" s="1">
        <v>2050</v>
      </c>
      <c r="AF1" s="1">
        <v>2051</v>
      </c>
      <c r="AG1" s="1">
        <v>2052</v>
      </c>
      <c r="AH1" s="1">
        <v>2053</v>
      </c>
      <c r="AI1" s="1">
        <v>2054</v>
      </c>
      <c r="AJ1" s="1">
        <v>2055</v>
      </c>
      <c r="AK1" s="1">
        <v>2056</v>
      </c>
      <c r="AL1" s="1">
        <v>2057</v>
      </c>
      <c r="AM1" s="1">
        <v>2058</v>
      </c>
      <c r="AN1" s="1">
        <v>2059</v>
      </c>
      <c r="AO1" s="1">
        <v>2060</v>
      </c>
      <c r="AP1" s="1">
        <v>2061</v>
      </c>
      <c r="AQ1" s="1">
        <v>2062</v>
      </c>
      <c r="AR1" s="1">
        <v>2063</v>
      </c>
      <c r="AS1" s="1">
        <v>2064</v>
      </c>
      <c r="AT1" s="1">
        <v>2065</v>
      </c>
      <c r="AU1" s="1">
        <v>2066</v>
      </c>
      <c r="AV1" s="1">
        <v>2067</v>
      </c>
      <c r="AW1" s="1">
        <v>2068</v>
      </c>
      <c r="AX1" s="1">
        <v>2069</v>
      </c>
      <c r="AY1" s="1">
        <v>2070</v>
      </c>
      <c r="AZ1" s="1">
        <v>2071</v>
      </c>
      <c r="BA1" s="1">
        <v>2072</v>
      </c>
      <c r="BB1" s="1">
        <v>2073</v>
      </c>
      <c r="BC1" s="1">
        <v>2074</v>
      </c>
      <c r="BD1" s="1">
        <v>2075</v>
      </c>
      <c r="BE1" s="1">
        <v>2076</v>
      </c>
      <c r="BF1" s="1">
        <v>2077</v>
      </c>
      <c r="BG1" s="1">
        <v>2078</v>
      </c>
      <c r="BH1" s="1">
        <v>2079</v>
      </c>
      <c r="BI1" s="1">
        <v>2080</v>
      </c>
      <c r="BJ1" s="1">
        <v>2081</v>
      </c>
      <c r="BK1" s="1">
        <v>2082</v>
      </c>
      <c r="BL1" s="1">
        <v>2083</v>
      </c>
      <c r="BM1" s="1">
        <v>2084</v>
      </c>
      <c r="BN1" s="1">
        <v>2085</v>
      </c>
      <c r="BO1" s="1">
        <v>2086</v>
      </c>
      <c r="BP1" s="1">
        <v>2087</v>
      </c>
      <c r="BQ1" s="1">
        <v>2088</v>
      </c>
      <c r="BR1" s="1">
        <v>2089</v>
      </c>
      <c r="BS1" s="1">
        <v>2090</v>
      </c>
      <c r="BT1" s="1">
        <v>2091</v>
      </c>
      <c r="BU1" s="1">
        <v>2092</v>
      </c>
      <c r="BV1" s="1">
        <v>2093</v>
      </c>
      <c r="BW1" s="1">
        <v>2094</v>
      </c>
      <c r="BX1" s="1">
        <v>2095</v>
      </c>
      <c r="BY1" s="1">
        <v>2096</v>
      </c>
      <c r="BZ1" s="1">
        <v>2097</v>
      </c>
      <c r="CA1" s="1">
        <v>2098</v>
      </c>
      <c r="CB1" s="1">
        <v>2099</v>
      </c>
      <c r="CC1" s="1">
        <v>2100</v>
      </c>
    </row>
    <row r="2" spans="1:81">
      <c r="A2" s="1" t="s">
        <v>1421</v>
      </c>
      <c r="B2">
        <f>'Total Fuel Prices'!B139*(1-INDEX(Tax_share,MATCH('Total Fuel Prices'!$A$137,tax_fuel_labels,0),MATCH(B$1,'Tax_Share of Price'!$B$1:$AI$1,0)))</f>
        <v>0</v>
      </c>
      <c r="C2">
        <f>'Total Fuel Prices'!C139*(1-INDEX(Tax_share,MATCH('Total Fuel Prices'!$A$137,tax_fuel_labels,0),MATCH(C$1,'Tax_Share of Price'!$B$1:$AI$1,0)))</f>
        <v>0</v>
      </c>
      <c r="D2">
        <f>'Total Fuel Prices'!D139*(1-INDEX(Tax_share,MATCH('Total Fuel Prices'!$A$137,tax_fuel_labels,0),MATCH(D$1,'Tax_Share of Price'!$B$1:$AI$1,0)))</f>
        <v>0</v>
      </c>
      <c r="E2">
        <f>'Total Fuel Prices'!E139*(1-INDEX(Tax_share,MATCH('Total Fuel Prices'!$A$137,tax_fuel_labels,0),MATCH(E$1,'Tax_Share of Price'!$B$1:$AI$1,0)))</f>
        <v>0</v>
      </c>
      <c r="F2">
        <f>'Total Fuel Prices'!F139*(1-INDEX(Tax_share,MATCH('Total Fuel Prices'!$A$137,tax_fuel_labels,0),MATCH(F$1,'Tax_Share of Price'!$B$1:$AI$1,0)))</f>
        <v>0</v>
      </c>
      <c r="G2">
        <f>'Total Fuel Prices'!G139*(1-INDEX(Tax_share,MATCH('Total Fuel Prices'!$A$137,tax_fuel_labels,0),MATCH(G$1,'Tax_Share of Price'!$B$1:$AI$1,0)))</f>
        <v>0</v>
      </c>
      <c r="H2">
        <f>'Total Fuel Prices'!H139*(1-INDEX(Tax_share,MATCH('Total Fuel Prices'!$A$137,tax_fuel_labels,0),MATCH(H$1,'Tax_Share of Price'!$B$1:$AI$1,0)))</f>
        <v>0</v>
      </c>
      <c r="I2">
        <f>'Total Fuel Prices'!I139*(1-INDEX(Tax_share,MATCH('Total Fuel Prices'!$A$137,tax_fuel_labels,0),MATCH(I$1,'Tax_Share of Price'!$B$1:$AI$1,0)))</f>
        <v>0</v>
      </c>
      <c r="J2">
        <f>'Total Fuel Prices'!J139*(1-INDEX(Tax_share,MATCH('Total Fuel Prices'!$A$137,tax_fuel_labels,0),MATCH(J$1,'Tax_Share of Price'!$B$1:$AI$1,0)))</f>
        <v>0</v>
      </c>
      <c r="K2">
        <f>'Total Fuel Prices'!K139*(1-INDEX(Tax_share,MATCH('Total Fuel Prices'!$A$137,tax_fuel_labels,0),MATCH(K$1,'Tax_Share of Price'!$B$1:$AI$1,0)))</f>
        <v>0</v>
      </c>
      <c r="L2">
        <f>'Total Fuel Prices'!L139*(1-INDEX(Tax_share,MATCH('Total Fuel Prices'!$A$137,tax_fuel_labels,0),MATCH(L$1,'Tax_Share of Price'!$B$1:$AI$1,0)))</f>
        <v>0</v>
      </c>
      <c r="M2">
        <f>'Total Fuel Prices'!M139*(1-INDEX(Tax_share,MATCH('Total Fuel Prices'!$A$137,tax_fuel_labels,0),MATCH(M$1,'Tax_Share of Price'!$B$1:$AI$1,0)))</f>
        <v>0</v>
      </c>
      <c r="N2">
        <f>'Total Fuel Prices'!N139*(1-INDEX(Tax_share,MATCH('Total Fuel Prices'!$A$137,tax_fuel_labels,0),MATCH(N$1,'Tax_Share of Price'!$B$1:$AI$1,0)))</f>
        <v>0</v>
      </c>
      <c r="O2">
        <f>'Total Fuel Prices'!O139*(1-INDEX(Tax_share,MATCH('Total Fuel Prices'!$A$137,tax_fuel_labels,0),MATCH(O$1,'Tax_Share of Price'!$B$1:$AI$1,0)))</f>
        <v>0</v>
      </c>
      <c r="P2">
        <f>'Total Fuel Prices'!P139*(1-INDEX(Tax_share,MATCH('Total Fuel Prices'!$A$137,tax_fuel_labels,0),MATCH(P$1,'Tax_Share of Price'!$B$1:$AI$1,0)))</f>
        <v>0</v>
      </c>
      <c r="Q2">
        <f>'Total Fuel Prices'!Q139*(1-INDEX(Tax_share,MATCH('Total Fuel Prices'!$A$137,tax_fuel_labels,0),MATCH(Q$1,'Tax_Share of Price'!$B$1:$AI$1,0)))</f>
        <v>0</v>
      </c>
      <c r="R2">
        <f>'Total Fuel Prices'!R139*(1-INDEX(Tax_share,MATCH('Total Fuel Prices'!$A$137,tax_fuel_labels,0),MATCH(R$1,'Tax_Share of Price'!$B$1:$AI$1,0)))</f>
        <v>0</v>
      </c>
      <c r="S2">
        <f>'Total Fuel Prices'!S139*(1-INDEX(Tax_share,MATCH('Total Fuel Prices'!$A$137,tax_fuel_labels,0),MATCH(S$1,'Tax_Share of Price'!$B$1:$AI$1,0)))</f>
        <v>0</v>
      </c>
      <c r="T2">
        <f>'Total Fuel Prices'!T139*(1-INDEX(Tax_share,MATCH('Total Fuel Prices'!$A$137,tax_fuel_labels,0),MATCH(T$1,'Tax_Share of Price'!$B$1:$AI$1,0)))</f>
        <v>0</v>
      </c>
      <c r="U2">
        <f>'Total Fuel Prices'!U139*(1-INDEX(Tax_share,MATCH('Total Fuel Prices'!$A$137,tax_fuel_labels,0),MATCH(U$1,'Tax_Share of Price'!$B$1:$AI$1,0)))</f>
        <v>0</v>
      </c>
      <c r="V2">
        <f>'Total Fuel Prices'!V139*(1-INDEX(Tax_share,MATCH('Total Fuel Prices'!$A$137,tax_fuel_labels,0),MATCH(V$1,'Tax_Share of Price'!$B$1:$AI$1,0)))</f>
        <v>0</v>
      </c>
      <c r="W2">
        <f>'Total Fuel Prices'!W139*(1-INDEX(Tax_share,MATCH('Total Fuel Prices'!$A$137,tax_fuel_labels,0),MATCH(W$1,'Tax_Share of Price'!$B$1:$AI$1,0)))</f>
        <v>0</v>
      </c>
      <c r="X2">
        <f>'Total Fuel Prices'!X139*(1-INDEX(Tax_share,MATCH('Total Fuel Prices'!$A$137,tax_fuel_labels,0),MATCH(X$1,'Tax_Share of Price'!$B$1:$AI$1,0)))</f>
        <v>0</v>
      </c>
      <c r="Y2">
        <f>'Total Fuel Prices'!Y139*(1-INDEX(Tax_share,MATCH('Total Fuel Prices'!$A$137,tax_fuel_labels,0),MATCH(Y$1,'Tax_Share of Price'!$B$1:$AI$1,0)))</f>
        <v>0</v>
      </c>
      <c r="Z2">
        <f>'Total Fuel Prices'!Z139*(1-INDEX(Tax_share,MATCH('Total Fuel Prices'!$A$137,tax_fuel_labels,0),MATCH(Z$1,'Tax_Share of Price'!$B$1:$AI$1,0)))</f>
        <v>0</v>
      </c>
      <c r="AA2">
        <f>'Total Fuel Prices'!AA139*(1-INDEX(Tax_share,MATCH('Total Fuel Prices'!$A$137,tax_fuel_labels,0),MATCH(AA$1,'Tax_Share of Price'!$B$1:$AI$1,0)))</f>
        <v>0</v>
      </c>
      <c r="AB2">
        <f>'Total Fuel Prices'!AB139*(1-INDEX(Tax_share,MATCH('Total Fuel Prices'!$A$137,tax_fuel_labels,0),MATCH(AB$1,'Tax_Share of Price'!$B$1:$AI$1,0)))</f>
        <v>0</v>
      </c>
      <c r="AC2">
        <f>'Total Fuel Prices'!AC139*(1-INDEX(Tax_share,MATCH('Total Fuel Prices'!$A$137,tax_fuel_labels,0),MATCH(AC$1,'Tax_Share of Price'!$B$1:$AI$1,0)))</f>
        <v>0</v>
      </c>
      <c r="AD2">
        <f>'Total Fuel Prices'!AD139*(1-INDEX(Tax_share,MATCH('Total Fuel Prices'!$A$137,tax_fuel_labels,0),MATCH(AD$1,'Tax_Share of Price'!$B$1:$AI$1,0)))</f>
        <v>0</v>
      </c>
      <c r="AE2">
        <f>'Total Fuel Prices'!AE139*(1-INDEX(Tax_share,MATCH('Total Fuel Prices'!$A$137,tax_fuel_labels,0),MATCH(AE$1,'Tax_Share of Price'!$B$1:$AI$1,0)))</f>
        <v>0</v>
      </c>
      <c r="AF2">
        <f>$AE2</f>
        <v>0</v>
      </c>
      <c r="AG2">
        <f t="shared" ref="AG2:CC7" si="0">$AE2</f>
        <v>0</v>
      </c>
      <c r="AH2">
        <f t="shared" si="0"/>
        <v>0</v>
      </c>
      <c r="AI2">
        <f t="shared" si="0"/>
        <v>0</v>
      </c>
      <c r="AJ2">
        <f t="shared" si="0"/>
        <v>0</v>
      </c>
      <c r="AK2">
        <f t="shared" si="0"/>
        <v>0</v>
      </c>
      <c r="AL2">
        <f t="shared" si="0"/>
        <v>0</v>
      </c>
      <c r="AM2">
        <f t="shared" si="0"/>
        <v>0</v>
      </c>
      <c r="AN2">
        <f t="shared" si="0"/>
        <v>0</v>
      </c>
      <c r="AO2">
        <f t="shared" si="0"/>
        <v>0</v>
      </c>
      <c r="AP2">
        <f t="shared" si="0"/>
        <v>0</v>
      </c>
      <c r="AQ2">
        <f t="shared" si="0"/>
        <v>0</v>
      </c>
      <c r="AR2">
        <f t="shared" si="0"/>
        <v>0</v>
      </c>
      <c r="AS2">
        <f t="shared" si="0"/>
        <v>0</v>
      </c>
      <c r="AT2">
        <f t="shared" si="0"/>
        <v>0</v>
      </c>
      <c r="AU2">
        <f t="shared" si="0"/>
        <v>0</v>
      </c>
      <c r="AV2">
        <f t="shared" si="0"/>
        <v>0</v>
      </c>
      <c r="AW2">
        <f t="shared" si="0"/>
        <v>0</v>
      </c>
      <c r="AX2">
        <f t="shared" si="0"/>
        <v>0</v>
      </c>
      <c r="AY2">
        <f t="shared" si="0"/>
        <v>0</v>
      </c>
      <c r="AZ2">
        <f t="shared" si="0"/>
        <v>0</v>
      </c>
      <c r="BA2">
        <f t="shared" si="0"/>
        <v>0</v>
      </c>
      <c r="BB2">
        <f t="shared" si="0"/>
        <v>0</v>
      </c>
      <c r="BC2">
        <f t="shared" si="0"/>
        <v>0</v>
      </c>
      <c r="BD2">
        <f t="shared" si="0"/>
        <v>0</v>
      </c>
      <c r="BE2">
        <f t="shared" si="0"/>
        <v>0</v>
      </c>
      <c r="BF2">
        <f t="shared" si="0"/>
        <v>0</v>
      </c>
      <c r="BG2">
        <f t="shared" si="0"/>
        <v>0</v>
      </c>
      <c r="BH2">
        <f t="shared" si="0"/>
        <v>0</v>
      </c>
      <c r="BI2">
        <f t="shared" si="0"/>
        <v>0</v>
      </c>
      <c r="BJ2">
        <f t="shared" si="0"/>
        <v>0</v>
      </c>
      <c r="BK2">
        <f t="shared" si="0"/>
        <v>0</v>
      </c>
      <c r="BL2">
        <f t="shared" si="0"/>
        <v>0</v>
      </c>
      <c r="BM2">
        <f t="shared" si="0"/>
        <v>0</v>
      </c>
      <c r="BN2">
        <f t="shared" si="0"/>
        <v>0</v>
      </c>
      <c r="BO2">
        <f t="shared" si="0"/>
        <v>0</v>
      </c>
      <c r="BP2">
        <f t="shared" si="0"/>
        <v>0</v>
      </c>
      <c r="BQ2">
        <f t="shared" si="0"/>
        <v>0</v>
      </c>
      <c r="BR2">
        <f t="shared" si="0"/>
        <v>0</v>
      </c>
      <c r="BS2">
        <f t="shared" si="0"/>
        <v>0</v>
      </c>
      <c r="BT2">
        <f t="shared" si="0"/>
        <v>0</v>
      </c>
      <c r="BU2">
        <f t="shared" si="0"/>
        <v>0</v>
      </c>
      <c r="BV2">
        <f t="shared" si="0"/>
        <v>0</v>
      </c>
      <c r="BW2">
        <f t="shared" si="0"/>
        <v>0</v>
      </c>
      <c r="BX2">
        <f t="shared" si="0"/>
        <v>0</v>
      </c>
      <c r="BY2">
        <f t="shared" si="0"/>
        <v>0</v>
      </c>
      <c r="BZ2">
        <f t="shared" si="0"/>
        <v>0</v>
      </c>
      <c r="CA2">
        <f t="shared" si="0"/>
        <v>0</v>
      </c>
      <c r="CB2">
        <f t="shared" si="0"/>
        <v>0</v>
      </c>
      <c r="CC2">
        <f t="shared" si="0"/>
        <v>0</v>
      </c>
    </row>
    <row r="3" spans="1:81">
      <c r="A3" s="1" t="s">
        <v>1422</v>
      </c>
      <c r="B3">
        <f>'Total Fuel Prices'!B140*(1-INDEX(Tax_share,MATCH('Total Fuel Prices'!$A$137,tax_fuel_labels,0),MATCH(B$1,'Tax_Share of Price'!$B$1:$AI$1,0)))</f>
        <v>0</v>
      </c>
      <c r="C3">
        <f>'Total Fuel Prices'!C140*(1-INDEX(Tax_share,MATCH('Total Fuel Prices'!$A$137,tax_fuel_labels,0),MATCH(C$1,'Tax_Share of Price'!$B$1:$AI$1,0)))</f>
        <v>0</v>
      </c>
      <c r="D3">
        <f>'Total Fuel Prices'!D140*(1-INDEX(Tax_share,MATCH('Total Fuel Prices'!$A$137,tax_fuel_labels,0),MATCH(D$1,'Tax_Share of Price'!$B$1:$AI$1,0)))</f>
        <v>0</v>
      </c>
      <c r="E3">
        <f>'Total Fuel Prices'!E140*(1-INDEX(Tax_share,MATCH('Total Fuel Prices'!$A$137,tax_fuel_labels,0),MATCH(E$1,'Tax_Share of Price'!$B$1:$AI$1,0)))</f>
        <v>0</v>
      </c>
      <c r="F3">
        <f>'Total Fuel Prices'!F140*(1-INDEX(Tax_share,MATCH('Total Fuel Prices'!$A$137,tax_fuel_labels,0),MATCH(F$1,'Tax_Share of Price'!$B$1:$AI$1,0)))</f>
        <v>0</v>
      </c>
      <c r="G3">
        <f>'Total Fuel Prices'!G140*(1-INDEX(Tax_share,MATCH('Total Fuel Prices'!$A$137,tax_fuel_labels,0),MATCH(G$1,'Tax_Share of Price'!$B$1:$AI$1,0)))</f>
        <v>0</v>
      </c>
      <c r="H3">
        <f>'Total Fuel Prices'!H140*(1-INDEX(Tax_share,MATCH('Total Fuel Prices'!$A$137,tax_fuel_labels,0),MATCH(H$1,'Tax_Share of Price'!$B$1:$AI$1,0)))</f>
        <v>0</v>
      </c>
      <c r="I3">
        <f>'Total Fuel Prices'!I140*(1-INDEX(Tax_share,MATCH('Total Fuel Prices'!$A$137,tax_fuel_labels,0),MATCH(I$1,'Tax_Share of Price'!$B$1:$AI$1,0)))</f>
        <v>0</v>
      </c>
      <c r="J3">
        <f>'Total Fuel Prices'!J140*(1-INDEX(Tax_share,MATCH('Total Fuel Prices'!$A$137,tax_fuel_labels,0),MATCH(J$1,'Tax_Share of Price'!$B$1:$AI$1,0)))</f>
        <v>0</v>
      </c>
      <c r="K3">
        <f>'Total Fuel Prices'!K140*(1-INDEX(Tax_share,MATCH('Total Fuel Prices'!$A$137,tax_fuel_labels,0),MATCH(K$1,'Tax_Share of Price'!$B$1:$AI$1,0)))</f>
        <v>0</v>
      </c>
      <c r="L3">
        <f>'Total Fuel Prices'!L140*(1-INDEX(Tax_share,MATCH('Total Fuel Prices'!$A$137,tax_fuel_labels,0),MATCH(L$1,'Tax_Share of Price'!$B$1:$AI$1,0)))</f>
        <v>0</v>
      </c>
      <c r="M3">
        <f>'Total Fuel Prices'!M140*(1-INDEX(Tax_share,MATCH('Total Fuel Prices'!$A$137,tax_fuel_labels,0),MATCH(M$1,'Tax_Share of Price'!$B$1:$AI$1,0)))</f>
        <v>0</v>
      </c>
      <c r="N3">
        <f>'Total Fuel Prices'!N140*(1-INDEX(Tax_share,MATCH('Total Fuel Prices'!$A$137,tax_fuel_labels,0),MATCH(N$1,'Tax_Share of Price'!$B$1:$AI$1,0)))</f>
        <v>0</v>
      </c>
      <c r="O3">
        <f>'Total Fuel Prices'!O140*(1-INDEX(Tax_share,MATCH('Total Fuel Prices'!$A$137,tax_fuel_labels,0),MATCH(O$1,'Tax_Share of Price'!$B$1:$AI$1,0)))</f>
        <v>0</v>
      </c>
      <c r="P3">
        <f>'Total Fuel Prices'!P140*(1-INDEX(Tax_share,MATCH('Total Fuel Prices'!$A$137,tax_fuel_labels,0),MATCH(P$1,'Tax_Share of Price'!$B$1:$AI$1,0)))</f>
        <v>0</v>
      </c>
      <c r="Q3">
        <f>'Total Fuel Prices'!Q140*(1-INDEX(Tax_share,MATCH('Total Fuel Prices'!$A$137,tax_fuel_labels,0),MATCH(Q$1,'Tax_Share of Price'!$B$1:$AI$1,0)))</f>
        <v>0</v>
      </c>
      <c r="R3">
        <f>'Total Fuel Prices'!R140*(1-INDEX(Tax_share,MATCH('Total Fuel Prices'!$A$137,tax_fuel_labels,0),MATCH(R$1,'Tax_Share of Price'!$B$1:$AI$1,0)))</f>
        <v>0</v>
      </c>
      <c r="S3">
        <f>'Total Fuel Prices'!S140*(1-INDEX(Tax_share,MATCH('Total Fuel Prices'!$A$137,tax_fuel_labels,0),MATCH(S$1,'Tax_Share of Price'!$B$1:$AI$1,0)))</f>
        <v>0</v>
      </c>
      <c r="T3">
        <f>'Total Fuel Prices'!T140*(1-INDEX(Tax_share,MATCH('Total Fuel Prices'!$A$137,tax_fuel_labels,0),MATCH(T$1,'Tax_Share of Price'!$B$1:$AI$1,0)))</f>
        <v>0</v>
      </c>
      <c r="U3">
        <f>'Total Fuel Prices'!U140*(1-INDEX(Tax_share,MATCH('Total Fuel Prices'!$A$137,tax_fuel_labels,0),MATCH(U$1,'Tax_Share of Price'!$B$1:$AI$1,0)))</f>
        <v>0</v>
      </c>
      <c r="V3">
        <f>'Total Fuel Prices'!V140*(1-INDEX(Tax_share,MATCH('Total Fuel Prices'!$A$137,tax_fuel_labels,0),MATCH(V$1,'Tax_Share of Price'!$B$1:$AI$1,0)))</f>
        <v>0</v>
      </c>
      <c r="W3">
        <f>'Total Fuel Prices'!W140*(1-INDEX(Tax_share,MATCH('Total Fuel Prices'!$A$137,tax_fuel_labels,0),MATCH(W$1,'Tax_Share of Price'!$B$1:$AI$1,0)))</f>
        <v>0</v>
      </c>
      <c r="X3">
        <f>'Total Fuel Prices'!X140*(1-INDEX(Tax_share,MATCH('Total Fuel Prices'!$A$137,tax_fuel_labels,0),MATCH(X$1,'Tax_Share of Price'!$B$1:$AI$1,0)))</f>
        <v>0</v>
      </c>
      <c r="Y3">
        <f>'Total Fuel Prices'!Y140*(1-INDEX(Tax_share,MATCH('Total Fuel Prices'!$A$137,tax_fuel_labels,0),MATCH(Y$1,'Tax_Share of Price'!$B$1:$AI$1,0)))</f>
        <v>0</v>
      </c>
      <c r="Z3">
        <f>'Total Fuel Prices'!Z140*(1-INDEX(Tax_share,MATCH('Total Fuel Prices'!$A$137,tax_fuel_labels,0),MATCH(Z$1,'Tax_Share of Price'!$B$1:$AI$1,0)))</f>
        <v>0</v>
      </c>
      <c r="AA3">
        <f>'Total Fuel Prices'!AA140*(1-INDEX(Tax_share,MATCH('Total Fuel Prices'!$A$137,tax_fuel_labels,0),MATCH(AA$1,'Tax_Share of Price'!$B$1:$AI$1,0)))</f>
        <v>0</v>
      </c>
      <c r="AB3">
        <f>'Total Fuel Prices'!AB140*(1-INDEX(Tax_share,MATCH('Total Fuel Prices'!$A$137,tax_fuel_labels,0),MATCH(AB$1,'Tax_Share of Price'!$B$1:$AI$1,0)))</f>
        <v>0</v>
      </c>
      <c r="AC3">
        <f>'Total Fuel Prices'!AC140*(1-INDEX(Tax_share,MATCH('Total Fuel Prices'!$A$137,tax_fuel_labels,0),MATCH(AC$1,'Tax_Share of Price'!$B$1:$AI$1,0)))</f>
        <v>0</v>
      </c>
      <c r="AD3">
        <f>'Total Fuel Prices'!AD140*(1-INDEX(Tax_share,MATCH('Total Fuel Prices'!$A$137,tax_fuel_labels,0),MATCH(AD$1,'Tax_Share of Price'!$B$1:$AI$1,0)))</f>
        <v>0</v>
      </c>
      <c r="AE3">
        <f>'Total Fuel Prices'!AE140*(1-INDEX(Tax_share,MATCH('Total Fuel Prices'!$A$137,tax_fuel_labels,0),MATCH(AE$1,'Tax_Share of Price'!$B$1:$AI$1,0)))</f>
        <v>0</v>
      </c>
      <c r="AF3">
        <f>$AE3</f>
        <v>0</v>
      </c>
      <c r="AG3">
        <f t="shared" ref="AF3:AU9" si="1">$AE3</f>
        <v>0</v>
      </c>
      <c r="AH3">
        <f t="shared" si="1"/>
        <v>0</v>
      </c>
      <c r="AI3">
        <f t="shared" si="1"/>
        <v>0</v>
      </c>
      <c r="AJ3">
        <f t="shared" si="1"/>
        <v>0</v>
      </c>
      <c r="AK3">
        <f t="shared" si="1"/>
        <v>0</v>
      </c>
      <c r="AL3">
        <f t="shared" si="1"/>
        <v>0</v>
      </c>
      <c r="AM3">
        <f t="shared" si="1"/>
        <v>0</v>
      </c>
      <c r="AN3">
        <f t="shared" si="1"/>
        <v>0</v>
      </c>
      <c r="AO3">
        <f t="shared" si="1"/>
        <v>0</v>
      </c>
      <c r="AP3">
        <f t="shared" si="1"/>
        <v>0</v>
      </c>
      <c r="AQ3">
        <f t="shared" si="1"/>
        <v>0</v>
      </c>
      <c r="AR3">
        <f t="shared" si="1"/>
        <v>0</v>
      </c>
      <c r="AS3">
        <f t="shared" si="1"/>
        <v>0</v>
      </c>
      <c r="AT3">
        <f t="shared" si="1"/>
        <v>0</v>
      </c>
      <c r="AU3">
        <f t="shared" si="1"/>
        <v>0</v>
      </c>
      <c r="AV3">
        <f t="shared" si="0"/>
        <v>0</v>
      </c>
      <c r="AW3">
        <f t="shared" si="0"/>
        <v>0</v>
      </c>
      <c r="AX3">
        <f t="shared" si="0"/>
        <v>0</v>
      </c>
      <c r="AY3">
        <f t="shared" si="0"/>
        <v>0</v>
      </c>
      <c r="AZ3">
        <f t="shared" si="0"/>
        <v>0</v>
      </c>
      <c r="BA3">
        <f t="shared" si="0"/>
        <v>0</v>
      </c>
      <c r="BB3">
        <f t="shared" si="0"/>
        <v>0</v>
      </c>
      <c r="BC3">
        <f t="shared" si="0"/>
        <v>0</v>
      </c>
      <c r="BD3">
        <f t="shared" si="0"/>
        <v>0</v>
      </c>
      <c r="BE3">
        <f t="shared" si="0"/>
        <v>0</v>
      </c>
      <c r="BF3">
        <f t="shared" si="0"/>
        <v>0</v>
      </c>
      <c r="BG3">
        <f t="shared" si="0"/>
        <v>0</v>
      </c>
      <c r="BH3">
        <f t="shared" si="0"/>
        <v>0</v>
      </c>
      <c r="BI3">
        <f t="shared" si="0"/>
        <v>0</v>
      </c>
      <c r="BJ3">
        <f t="shared" si="0"/>
        <v>0</v>
      </c>
      <c r="BK3">
        <f t="shared" si="0"/>
        <v>0</v>
      </c>
      <c r="BL3">
        <f t="shared" si="0"/>
        <v>0</v>
      </c>
      <c r="BM3">
        <f t="shared" si="0"/>
        <v>0</v>
      </c>
      <c r="BN3">
        <f t="shared" si="0"/>
        <v>0</v>
      </c>
      <c r="BO3">
        <f t="shared" si="0"/>
        <v>0</v>
      </c>
      <c r="BP3">
        <f t="shared" si="0"/>
        <v>0</v>
      </c>
      <c r="BQ3">
        <f t="shared" si="0"/>
        <v>0</v>
      </c>
      <c r="BR3">
        <f t="shared" si="0"/>
        <v>0</v>
      </c>
      <c r="BS3">
        <f t="shared" si="0"/>
        <v>0</v>
      </c>
      <c r="BT3">
        <f t="shared" si="0"/>
        <v>0</v>
      </c>
      <c r="BU3">
        <f t="shared" si="0"/>
        <v>0</v>
      </c>
      <c r="BV3">
        <f t="shared" si="0"/>
        <v>0</v>
      </c>
      <c r="BW3">
        <f t="shared" si="0"/>
        <v>0</v>
      </c>
      <c r="BX3">
        <f t="shared" si="0"/>
        <v>0</v>
      </c>
      <c r="BY3">
        <f t="shared" si="0"/>
        <v>0</v>
      </c>
      <c r="BZ3">
        <f t="shared" si="0"/>
        <v>0</v>
      </c>
      <c r="CA3">
        <f t="shared" si="0"/>
        <v>0</v>
      </c>
      <c r="CB3">
        <f t="shared" si="0"/>
        <v>0</v>
      </c>
      <c r="CC3">
        <f t="shared" si="0"/>
        <v>0</v>
      </c>
    </row>
    <row r="4" spans="1:81">
      <c r="A4" s="1" t="s">
        <v>1423</v>
      </c>
      <c r="B4">
        <f>'Total Fuel Prices'!B141*(1-INDEX(Tax_share,MATCH('Total Fuel Prices'!$A$137,tax_fuel_labels,0),MATCH(B$1,'Tax_Share of Price'!$B$1:$AI$1,0)))</f>
        <v>0</v>
      </c>
      <c r="C4">
        <f>'Total Fuel Prices'!C141*(1-INDEX(Tax_share,MATCH('Total Fuel Prices'!$A$137,tax_fuel_labels,0),MATCH(C$1,'Tax_Share of Price'!$B$1:$AI$1,0)))</f>
        <v>0</v>
      </c>
      <c r="D4">
        <f>'Total Fuel Prices'!D141*(1-INDEX(Tax_share,MATCH('Total Fuel Prices'!$A$137,tax_fuel_labels,0),MATCH(D$1,'Tax_Share of Price'!$B$1:$AI$1,0)))</f>
        <v>0</v>
      </c>
      <c r="E4">
        <f>'Total Fuel Prices'!E141*(1-INDEX(Tax_share,MATCH('Total Fuel Prices'!$A$137,tax_fuel_labels,0),MATCH(E$1,'Tax_Share of Price'!$B$1:$AI$1,0)))</f>
        <v>0</v>
      </c>
      <c r="F4">
        <f>'Total Fuel Prices'!F141*(1-INDEX(Tax_share,MATCH('Total Fuel Prices'!$A$137,tax_fuel_labels,0),MATCH(F$1,'Tax_Share of Price'!$B$1:$AI$1,0)))</f>
        <v>0</v>
      </c>
      <c r="G4">
        <f>'Total Fuel Prices'!G141*(1-INDEX(Tax_share,MATCH('Total Fuel Prices'!$A$137,tax_fuel_labels,0),MATCH(G$1,'Tax_Share of Price'!$B$1:$AI$1,0)))</f>
        <v>0</v>
      </c>
      <c r="H4">
        <f>'Total Fuel Prices'!H141*(1-INDEX(Tax_share,MATCH('Total Fuel Prices'!$A$137,tax_fuel_labels,0),MATCH(H$1,'Tax_Share of Price'!$B$1:$AI$1,0)))</f>
        <v>0</v>
      </c>
      <c r="I4">
        <f>'Total Fuel Prices'!I141*(1-INDEX(Tax_share,MATCH('Total Fuel Prices'!$A$137,tax_fuel_labels,0),MATCH(I$1,'Tax_Share of Price'!$B$1:$AI$1,0)))</f>
        <v>0</v>
      </c>
      <c r="J4">
        <f>'Total Fuel Prices'!J141*(1-INDEX(Tax_share,MATCH('Total Fuel Prices'!$A$137,tax_fuel_labels,0),MATCH(J$1,'Tax_Share of Price'!$B$1:$AI$1,0)))</f>
        <v>0</v>
      </c>
      <c r="K4">
        <f>'Total Fuel Prices'!K141*(1-INDEX(Tax_share,MATCH('Total Fuel Prices'!$A$137,tax_fuel_labels,0),MATCH(K$1,'Tax_Share of Price'!$B$1:$AI$1,0)))</f>
        <v>0</v>
      </c>
      <c r="L4">
        <f>'Total Fuel Prices'!L141*(1-INDEX(Tax_share,MATCH('Total Fuel Prices'!$A$137,tax_fuel_labels,0),MATCH(L$1,'Tax_Share of Price'!$B$1:$AI$1,0)))</f>
        <v>0</v>
      </c>
      <c r="M4">
        <f>'Total Fuel Prices'!M141*(1-INDEX(Tax_share,MATCH('Total Fuel Prices'!$A$137,tax_fuel_labels,0),MATCH(M$1,'Tax_Share of Price'!$B$1:$AI$1,0)))</f>
        <v>0</v>
      </c>
      <c r="N4">
        <f>'Total Fuel Prices'!N141*(1-INDEX(Tax_share,MATCH('Total Fuel Prices'!$A$137,tax_fuel_labels,0),MATCH(N$1,'Tax_Share of Price'!$B$1:$AI$1,0)))</f>
        <v>0</v>
      </c>
      <c r="O4">
        <f>'Total Fuel Prices'!O141*(1-INDEX(Tax_share,MATCH('Total Fuel Prices'!$A$137,tax_fuel_labels,0),MATCH(O$1,'Tax_Share of Price'!$B$1:$AI$1,0)))</f>
        <v>0</v>
      </c>
      <c r="P4">
        <f>'Total Fuel Prices'!P141*(1-INDEX(Tax_share,MATCH('Total Fuel Prices'!$A$137,tax_fuel_labels,0),MATCH(P$1,'Tax_Share of Price'!$B$1:$AI$1,0)))</f>
        <v>0</v>
      </c>
      <c r="Q4">
        <f>'Total Fuel Prices'!Q141*(1-INDEX(Tax_share,MATCH('Total Fuel Prices'!$A$137,tax_fuel_labels,0),MATCH(Q$1,'Tax_Share of Price'!$B$1:$AI$1,0)))</f>
        <v>0</v>
      </c>
      <c r="R4">
        <f>'Total Fuel Prices'!R141*(1-INDEX(Tax_share,MATCH('Total Fuel Prices'!$A$137,tax_fuel_labels,0),MATCH(R$1,'Tax_Share of Price'!$B$1:$AI$1,0)))</f>
        <v>0</v>
      </c>
      <c r="S4">
        <f>'Total Fuel Prices'!S141*(1-INDEX(Tax_share,MATCH('Total Fuel Prices'!$A$137,tax_fuel_labels,0),MATCH(S$1,'Tax_Share of Price'!$B$1:$AI$1,0)))</f>
        <v>0</v>
      </c>
      <c r="T4">
        <f>'Total Fuel Prices'!T141*(1-INDEX(Tax_share,MATCH('Total Fuel Prices'!$A$137,tax_fuel_labels,0),MATCH(T$1,'Tax_Share of Price'!$B$1:$AI$1,0)))</f>
        <v>0</v>
      </c>
      <c r="U4">
        <f>'Total Fuel Prices'!U141*(1-INDEX(Tax_share,MATCH('Total Fuel Prices'!$A$137,tax_fuel_labels,0),MATCH(U$1,'Tax_Share of Price'!$B$1:$AI$1,0)))</f>
        <v>0</v>
      </c>
      <c r="V4">
        <f>'Total Fuel Prices'!V141*(1-INDEX(Tax_share,MATCH('Total Fuel Prices'!$A$137,tax_fuel_labels,0),MATCH(V$1,'Tax_Share of Price'!$B$1:$AI$1,0)))</f>
        <v>0</v>
      </c>
      <c r="W4">
        <f>'Total Fuel Prices'!W141*(1-INDEX(Tax_share,MATCH('Total Fuel Prices'!$A$137,tax_fuel_labels,0),MATCH(W$1,'Tax_Share of Price'!$B$1:$AI$1,0)))</f>
        <v>0</v>
      </c>
      <c r="X4">
        <f>'Total Fuel Prices'!X141*(1-INDEX(Tax_share,MATCH('Total Fuel Prices'!$A$137,tax_fuel_labels,0),MATCH(X$1,'Tax_Share of Price'!$B$1:$AI$1,0)))</f>
        <v>0</v>
      </c>
      <c r="Y4">
        <f>'Total Fuel Prices'!Y141*(1-INDEX(Tax_share,MATCH('Total Fuel Prices'!$A$137,tax_fuel_labels,0),MATCH(Y$1,'Tax_Share of Price'!$B$1:$AI$1,0)))</f>
        <v>0</v>
      </c>
      <c r="Z4">
        <f>'Total Fuel Prices'!Z141*(1-INDEX(Tax_share,MATCH('Total Fuel Prices'!$A$137,tax_fuel_labels,0),MATCH(Z$1,'Tax_Share of Price'!$B$1:$AI$1,0)))</f>
        <v>0</v>
      </c>
      <c r="AA4">
        <f>'Total Fuel Prices'!AA141*(1-INDEX(Tax_share,MATCH('Total Fuel Prices'!$A$137,tax_fuel_labels,0),MATCH(AA$1,'Tax_Share of Price'!$B$1:$AI$1,0)))</f>
        <v>0</v>
      </c>
      <c r="AB4">
        <f>'Total Fuel Prices'!AB141*(1-INDEX(Tax_share,MATCH('Total Fuel Prices'!$A$137,tax_fuel_labels,0),MATCH(AB$1,'Tax_Share of Price'!$B$1:$AI$1,0)))</f>
        <v>0</v>
      </c>
      <c r="AC4">
        <f>'Total Fuel Prices'!AC141*(1-INDEX(Tax_share,MATCH('Total Fuel Prices'!$A$137,tax_fuel_labels,0),MATCH(AC$1,'Tax_Share of Price'!$B$1:$AI$1,0)))</f>
        <v>0</v>
      </c>
      <c r="AD4">
        <f>'Total Fuel Prices'!AD141*(1-INDEX(Tax_share,MATCH('Total Fuel Prices'!$A$137,tax_fuel_labels,0),MATCH(AD$1,'Tax_Share of Price'!$B$1:$AI$1,0)))</f>
        <v>0</v>
      </c>
      <c r="AE4">
        <f>'Total Fuel Prices'!AE141*(1-INDEX(Tax_share,MATCH('Total Fuel Prices'!$A$137,tax_fuel_labels,0),MATCH(AE$1,'Tax_Share of Price'!$B$1:$AI$1,0)))</f>
        <v>0</v>
      </c>
      <c r="AF4">
        <f t="shared" si="1"/>
        <v>0</v>
      </c>
      <c r="AG4">
        <f t="shared" si="0"/>
        <v>0</v>
      </c>
      <c r="AH4">
        <f t="shared" si="0"/>
        <v>0</v>
      </c>
      <c r="AI4">
        <f t="shared" si="0"/>
        <v>0</v>
      </c>
      <c r="AJ4">
        <f t="shared" si="0"/>
        <v>0</v>
      </c>
      <c r="AK4">
        <f t="shared" si="0"/>
        <v>0</v>
      </c>
      <c r="AL4">
        <f t="shared" si="0"/>
        <v>0</v>
      </c>
      <c r="AM4">
        <f t="shared" si="0"/>
        <v>0</v>
      </c>
      <c r="AN4">
        <f t="shared" si="0"/>
        <v>0</v>
      </c>
      <c r="AO4">
        <f t="shared" si="0"/>
        <v>0</v>
      </c>
      <c r="AP4">
        <f t="shared" si="0"/>
        <v>0</v>
      </c>
      <c r="AQ4">
        <f t="shared" si="0"/>
        <v>0</v>
      </c>
      <c r="AR4">
        <f t="shared" si="0"/>
        <v>0</v>
      </c>
      <c r="AS4">
        <f t="shared" si="0"/>
        <v>0</v>
      </c>
      <c r="AT4">
        <f t="shared" si="0"/>
        <v>0</v>
      </c>
      <c r="AU4">
        <f t="shared" si="0"/>
        <v>0</v>
      </c>
      <c r="AV4">
        <f t="shared" si="0"/>
        <v>0</v>
      </c>
      <c r="AW4">
        <f t="shared" si="0"/>
        <v>0</v>
      </c>
      <c r="AX4">
        <f t="shared" si="0"/>
        <v>0</v>
      </c>
      <c r="AY4">
        <f t="shared" si="0"/>
        <v>0</v>
      </c>
      <c r="AZ4">
        <f t="shared" si="0"/>
        <v>0</v>
      </c>
      <c r="BA4">
        <f t="shared" si="0"/>
        <v>0</v>
      </c>
      <c r="BB4">
        <f t="shared" si="0"/>
        <v>0</v>
      </c>
      <c r="BC4">
        <f t="shared" si="0"/>
        <v>0</v>
      </c>
      <c r="BD4">
        <f t="shared" si="0"/>
        <v>0</v>
      </c>
      <c r="BE4">
        <f t="shared" si="0"/>
        <v>0</v>
      </c>
      <c r="BF4">
        <f t="shared" si="0"/>
        <v>0</v>
      </c>
      <c r="BG4">
        <f t="shared" si="0"/>
        <v>0</v>
      </c>
      <c r="BH4">
        <f t="shared" si="0"/>
        <v>0</v>
      </c>
      <c r="BI4">
        <f t="shared" si="0"/>
        <v>0</v>
      </c>
      <c r="BJ4">
        <f t="shared" si="0"/>
        <v>0</v>
      </c>
      <c r="BK4">
        <f t="shared" si="0"/>
        <v>0</v>
      </c>
      <c r="BL4">
        <f t="shared" si="0"/>
        <v>0</v>
      </c>
      <c r="BM4">
        <f t="shared" si="0"/>
        <v>0</v>
      </c>
      <c r="BN4">
        <f t="shared" si="0"/>
        <v>0</v>
      </c>
      <c r="BO4">
        <f t="shared" si="0"/>
        <v>0</v>
      </c>
      <c r="BP4">
        <f t="shared" si="0"/>
        <v>0</v>
      </c>
      <c r="BQ4">
        <f t="shared" si="0"/>
        <v>0</v>
      </c>
      <c r="BR4">
        <f t="shared" si="0"/>
        <v>0</v>
      </c>
      <c r="BS4">
        <f t="shared" si="0"/>
        <v>0</v>
      </c>
      <c r="BT4">
        <f t="shared" si="0"/>
        <v>0</v>
      </c>
      <c r="BU4">
        <f t="shared" si="0"/>
        <v>0</v>
      </c>
      <c r="BV4">
        <f t="shared" si="0"/>
        <v>0</v>
      </c>
      <c r="BW4">
        <f t="shared" si="0"/>
        <v>0</v>
      </c>
      <c r="BX4">
        <f t="shared" si="0"/>
        <v>0</v>
      </c>
      <c r="BY4">
        <f t="shared" si="0"/>
        <v>0</v>
      </c>
      <c r="BZ4">
        <f t="shared" si="0"/>
        <v>0</v>
      </c>
      <c r="CA4">
        <f t="shared" si="0"/>
        <v>0</v>
      </c>
      <c r="CB4">
        <f t="shared" si="0"/>
        <v>0</v>
      </c>
      <c r="CC4">
        <f t="shared" si="0"/>
        <v>0</v>
      </c>
    </row>
    <row r="5" spans="1:81">
      <c r="A5" s="1" t="s">
        <v>1424</v>
      </c>
      <c r="B5">
        <f>'Total Fuel Prices'!B142*(1-INDEX(Tax_share,MATCH('Total Fuel Prices'!$A$137,tax_fuel_labels,0),MATCH(B$1,'Tax_Share of Price'!$B$1:$AI$1,0)))</f>
        <v>0</v>
      </c>
      <c r="C5">
        <f>'Total Fuel Prices'!C142*(1-INDEX(Tax_share,MATCH('Total Fuel Prices'!$A$137,tax_fuel_labels,0),MATCH(C$1,'Tax_Share of Price'!$B$1:$AI$1,0)))</f>
        <v>0</v>
      </c>
      <c r="D5">
        <f>'Total Fuel Prices'!D142*(1-INDEX(Tax_share,MATCH('Total Fuel Prices'!$A$137,tax_fuel_labels,0),MATCH(D$1,'Tax_Share of Price'!$B$1:$AI$1,0)))</f>
        <v>0</v>
      </c>
      <c r="E5">
        <f>'Total Fuel Prices'!E142*(1-INDEX(Tax_share,MATCH('Total Fuel Prices'!$A$137,tax_fuel_labels,0),MATCH(E$1,'Tax_Share of Price'!$B$1:$AI$1,0)))</f>
        <v>0</v>
      </c>
      <c r="F5">
        <f>'Total Fuel Prices'!F142*(1-INDEX(Tax_share,MATCH('Total Fuel Prices'!$A$137,tax_fuel_labels,0),MATCH(F$1,'Tax_Share of Price'!$B$1:$AI$1,0)))</f>
        <v>0</v>
      </c>
      <c r="G5">
        <f>'Total Fuel Prices'!G142*(1-INDEX(Tax_share,MATCH('Total Fuel Prices'!$A$137,tax_fuel_labels,0),MATCH(G$1,'Tax_Share of Price'!$B$1:$AI$1,0)))</f>
        <v>0</v>
      </c>
      <c r="H5">
        <f>'Total Fuel Prices'!H142*(1-INDEX(Tax_share,MATCH('Total Fuel Prices'!$A$137,tax_fuel_labels,0),MATCH(H$1,'Tax_Share of Price'!$B$1:$AI$1,0)))</f>
        <v>0</v>
      </c>
      <c r="I5">
        <f>'Total Fuel Prices'!I142*(1-INDEX(Tax_share,MATCH('Total Fuel Prices'!$A$137,tax_fuel_labels,0),MATCH(I$1,'Tax_Share of Price'!$B$1:$AI$1,0)))</f>
        <v>0</v>
      </c>
      <c r="J5">
        <f>'Total Fuel Prices'!J142*(1-INDEX(Tax_share,MATCH('Total Fuel Prices'!$A$137,tax_fuel_labels,0),MATCH(J$1,'Tax_Share of Price'!$B$1:$AI$1,0)))</f>
        <v>0</v>
      </c>
      <c r="K5">
        <f>'Total Fuel Prices'!K142*(1-INDEX(Tax_share,MATCH('Total Fuel Prices'!$A$137,tax_fuel_labels,0),MATCH(K$1,'Tax_Share of Price'!$B$1:$AI$1,0)))</f>
        <v>0</v>
      </c>
      <c r="L5">
        <f>'Total Fuel Prices'!L142*(1-INDEX(Tax_share,MATCH('Total Fuel Prices'!$A$137,tax_fuel_labels,0),MATCH(L$1,'Tax_Share of Price'!$B$1:$AI$1,0)))</f>
        <v>0</v>
      </c>
      <c r="M5">
        <f>'Total Fuel Prices'!M142*(1-INDEX(Tax_share,MATCH('Total Fuel Prices'!$A$137,tax_fuel_labels,0),MATCH(M$1,'Tax_Share of Price'!$B$1:$AI$1,0)))</f>
        <v>0</v>
      </c>
      <c r="N5">
        <f>'Total Fuel Prices'!N142*(1-INDEX(Tax_share,MATCH('Total Fuel Prices'!$A$137,tax_fuel_labels,0),MATCH(N$1,'Tax_Share of Price'!$B$1:$AI$1,0)))</f>
        <v>0</v>
      </c>
      <c r="O5">
        <f>'Total Fuel Prices'!O142*(1-INDEX(Tax_share,MATCH('Total Fuel Prices'!$A$137,tax_fuel_labels,0),MATCH(O$1,'Tax_Share of Price'!$B$1:$AI$1,0)))</f>
        <v>0</v>
      </c>
      <c r="P5">
        <f>'Total Fuel Prices'!P142*(1-INDEX(Tax_share,MATCH('Total Fuel Prices'!$A$137,tax_fuel_labels,0),MATCH(P$1,'Tax_Share of Price'!$B$1:$AI$1,0)))</f>
        <v>0</v>
      </c>
      <c r="Q5">
        <f>'Total Fuel Prices'!Q142*(1-INDEX(Tax_share,MATCH('Total Fuel Prices'!$A$137,tax_fuel_labels,0),MATCH(Q$1,'Tax_Share of Price'!$B$1:$AI$1,0)))</f>
        <v>0</v>
      </c>
      <c r="R5">
        <f>'Total Fuel Prices'!R142*(1-INDEX(Tax_share,MATCH('Total Fuel Prices'!$A$137,tax_fuel_labels,0),MATCH(R$1,'Tax_Share of Price'!$B$1:$AI$1,0)))</f>
        <v>0</v>
      </c>
      <c r="S5">
        <f>'Total Fuel Prices'!S142*(1-INDEX(Tax_share,MATCH('Total Fuel Prices'!$A$137,tax_fuel_labels,0),MATCH(S$1,'Tax_Share of Price'!$B$1:$AI$1,0)))</f>
        <v>0</v>
      </c>
      <c r="T5">
        <f>'Total Fuel Prices'!T142*(1-INDEX(Tax_share,MATCH('Total Fuel Prices'!$A$137,tax_fuel_labels,0),MATCH(T$1,'Tax_Share of Price'!$B$1:$AI$1,0)))</f>
        <v>0</v>
      </c>
      <c r="U5">
        <f>'Total Fuel Prices'!U142*(1-INDEX(Tax_share,MATCH('Total Fuel Prices'!$A$137,tax_fuel_labels,0),MATCH(U$1,'Tax_Share of Price'!$B$1:$AI$1,0)))</f>
        <v>0</v>
      </c>
      <c r="V5">
        <f>'Total Fuel Prices'!V142*(1-INDEX(Tax_share,MATCH('Total Fuel Prices'!$A$137,tax_fuel_labels,0),MATCH(V$1,'Tax_Share of Price'!$B$1:$AI$1,0)))</f>
        <v>0</v>
      </c>
      <c r="W5">
        <f>'Total Fuel Prices'!W142*(1-INDEX(Tax_share,MATCH('Total Fuel Prices'!$A$137,tax_fuel_labels,0),MATCH(W$1,'Tax_Share of Price'!$B$1:$AI$1,0)))</f>
        <v>0</v>
      </c>
      <c r="X5">
        <f>'Total Fuel Prices'!X142*(1-INDEX(Tax_share,MATCH('Total Fuel Prices'!$A$137,tax_fuel_labels,0),MATCH(X$1,'Tax_Share of Price'!$B$1:$AI$1,0)))</f>
        <v>0</v>
      </c>
      <c r="Y5">
        <f>'Total Fuel Prices'!Y142*(1-INDEX(Tax_share,MATCH('Total Fuel Prices'!$A$137,tax_fuel_labels,0),MATCH(Y$1,'Tax_Share of Price'!$B$1:$AI$1,0)))</f>
        <v>0</v>
      </c>
      <c r="Z5">
        <f>'Total Fuel Prices'!Z142*(1-INDEX(Tax_share,MATCH('Total Fuel Prices'!$A$137,tax_fuel_labels,0),MATCH(Z$1,'Tax_Share of Price'!$B$1:$AI$1,0)))</f>
        <v>0</v>
      </c>
      <c r="AA5">
        <f>'Total Fuel Prices'!AA142*(1-INDEX(Tax_share,MATCH('Total Fuel Prices'!$A$137,tax_fuel_labels,0),MATCH(AA$1,'Tax_Share of Price'!$B$1:$AI$1,0)))</f>
        <v>0</v>
      </c>
      <c r="AB5">
        <f>'Total Fuel Prices'!AB142*(1-INDEX(Tax_share,MATCH('Total Fuel Prices'!$A$137,tax_fuel_labels,0),MATCH(AB$1,'Tax_Share of Price'!$B$1:$AI$1,0)))</f>
        <v>0</v>
      </c>
      <c r="AC5">
        <f>'Total Fuel Prices'!AC142*(1-INDEX(Tax_share,MATCH('Total Fuel Prices'!$A$137,tax_fuel_labels,0),MATCH(AC$1,'Tax_Share of Price'!$B$1:$AI$1,0)))</f>
        <v>0</v>
      </c>
      <c r="AD5">
        <f>'Total Fuel Prices'!AD142*(1-INDEX(Tax_share,MATCH('Total Fuel Prices'!$A$137,tax_fuel_labels,0),MATCH(AD$1,'Tax_Share of Price'!$B$1:$AI$1,0)))</f>
        <v>0</v>
      </c>
      <c r="AE5">
        <f>'Total Fuel Prices'!AE142*(1-INDEX(Tax_share,MATCH('Total Fuel Prices'!$A$137,tax_fuel_labels,0),MATCH(AE$1,'Tax_Share of Price'!$B$1:$AI$1,0)))</f>
        <v>0</v>
      </c>
      <c r="AF5">
        <f t="shared" si="1"/>
        <v>0</v>
      </c>
      <c r="AG5">
        <f t="shared" si="0"/>
        <v>0</v>
      </c>
      <c r="AH5">
        <f t="shared" si="0"/>
        <v>0</v>
      </c>
      <c r="AI5">
        <f t="shared" si="0"/>
        <v>0</v>
      </c>
      <c r="AJ5">
        <f t="shared" si="0"/>
        <v>0</v>
      </c>
      <c r="AK5">
        <f t="shared" si="0"/>
        <v>0</v>
      </c>
      <c r="AL5">
        <f t="shared" si="0"/>
        <v>0</v>
      </c>
      <c r="AM5">
        <f t="shared" si="0"/>
        <v>0</v>
      </c>
      <c r="AN5">
        <f t="shared" si="0"/>
        <v>0</v>
      </c>
      <c r="AO5">
        <f t="shared" si="0"/>
        <v>0</v>
      </c>
      <c r="AP5">
        <f t="shared" si="0"/>
        <v>0</v>
      </c>
      <c r="AQ5">
        <f t="shared" si="0"/>
        <v>0</v>
      </c>
      <c r="AR5">
        <f t="shared" si="0"/>
        <v>0</v>
      </c>
      <c r="AS5">
        <f t="shared" si="0"/>
        <v>0</v>
      </c>
      <c r="AT5">
        <f t="shared" si="0"/>
        <v>0</v>
      </c>
      <c r="AU5">
        <f t="shared" si="0"/>
        <v>0</v>
      </c>
      <c r="AV5">
        <f t="shared" si="0"/>
        <v>0</v>
      </c>
      <c r="AW5">
        <f t="shared" si="0"/>
        <v>0</v>
      </c>
      <c r="AX5">
        <f t="shared" si="0"/>
        <v>0</v>
      </c>
      <c r="AY5">
        <f t="shared" si="0"/>
        <v>0</v>
      </c>
      <c r="AZ5">
        <f t="shared" si="0"/>
        <v>0</v>
      </c>
      <c r="BA5">
        <f t="shared" si="0"/>
        <v>0</v>
      </c>
      <c r="BB5">
        <f t="shared" si="0"/>
        <v>0</v>
      </c>
      <c r="BC5">
        <f t="shared" si="0"/>
        <v>0</v>
      </c>
      <c r="BD5">
        <f t="shared" si="0"/>
        <v>0</v>
      </c>
      <c r="BE5">
        <f t="shared" si="0"/>
        <v>0</v>
      </c>
      <c r="BF5">
        <f t="shared" si="0"/>
        <v>0</v>
      </c>
      <c r="BG5">
        <f t="shared" si="0"/>
        <v>0</v>
      </c>
      <c r="BH5">
        <f t="shared" si="0"/>
        <v>0</v>
      </c>
      <c r="BI5">
        <f t="shared" si="0"/>
        <v>0</v>
      </c>
      <c r="BJ5">
        <f t="shared" si="0"/>
        <v>0</v>
      </c>
      <c r="BK5">
        <f t="shared" si="0"/>
        <v>0</v>
      </c>
      <c r="BL5">
        <f t="shared" si="0"/>
        <v>0</v>
      </c>
      <c r="BM5">
        <f t="shared" si="0"/>
        <v>0</v>
      </c>
      <c r="BN5">
        <f t="shared" si="0"/>
        <v>0</v>
      </c>
      <c r="BO5">
        <f t="shared" si="0"/>
        <v>0</v>
      </c>
      <c r="BP5">
        <f t="shared" si="0"/>
        <v>0</v>
      </c>
      <c r="BQ5">
        <f t="shared" si="0"/>
        <v>0</v>
      </c>
      <c r="BR5">
        <f t="shared" si="0"/>
        <v>0</v>
      </c>
      <c r="BS5">
        <f t="shared" si="0"/>
        <v>0</v>
      </c>
      <c r="BT5">
        <f t="shared" si="0"/>
        <v>0</v>
      </c>
      <c r="BU5">
        <f t="shared" si="0"/>
        <v>0</v>
      </c>
      <c r="BV5">
        <f t="shared" si="0"/>
        <v>0</v>
      </c>
      <c r="BW5">
        <f t="shared" si="0"/>
        <v>0</v>
      </c>
      <c r="BX5">
        <f t="shared" si="0"/>
        <v>0</v>
      </c>
      <c r="BY5">
        <f t="shared" si="0"/>
        <v>0</v>
      </c>
      <c r="BZ5">
        <f t="shared" si="0"/>
        <v>0</v>
      </c>
      <c r="CA5">
        <f t="shared" si="0"/>
        <v>0</v>
      </c>
      <c r="CB5">
        <f t="shared" si="0"/>
        <v>0</v>
      </c>
      <c r="CC5">
        <f t="shared" si="0"/>
        <v>0</v>
      </c>
    </row>
    <row r="6" spans="1:81">
      <c r="A6" s="1" t="s">
        <v>1425</v>
      </c>
      <c r="B6">
        <f>'Total Fuel Prices'!B143*(1-INDEX(Tax_share,MATCH('Total Fuel Prices'!$A$137,tax_fuel_labels,0),MATCH(B$1,'Tax_Share of Price'!$B$1:$AI$1,0)))</f>
        <v>0</v>
      </c>
      <c r="C6">
        <f>'Total Fuel Prices'!C143*(1-INDEX(Tax_share,MATCH('Total Fuel Prices'!$A$137,tax_fuel_labels,0),MATCH(C$1,'Tax_Share of Price'!$B$1:$AI$1,0)))</f>
        <v>0</v>
      </c>
      <c r="D6">
        <f>'Total Fuel Prices'!D143*(1-INDEX(Tax_share,MATCH('Total Fuel Prices'!$A$137,tax_fuel_labels,0),MATCH(D$1,'Tax_Share of Price'!$B$1:$AI$1,0)))</f>
        <v>0</v>
      </c>
      <c r="E6">
        <f>'Total Fuel Prices'!E143*(1-INDEX(Tax_share,MATCH('Total Fuel Prices'!$A$137,tax_fuel_labels,0),MATCH(E$1,'Tax_Share of Price'!$B$1:$AI$1,0)))</f>
        <v>0</v>
      </c>
      <c r="F6">
        <f>'Total Fuel Prices'!F143*(1-INDEX(Tax_share,MATCH('Total Fuel Prices'!$A$137,tax_fuel_labels,0),MATCH(F$1,'Tax_Share of Price'!$B$1:$AI$1,0)))</f>
        <v>0</v>
      </c>
      <c r="G6">
        <f>'Total Fuel Prices'!G143*(1-INDEX(Tax_share,MATCH('Total Fuel Prices'!$A$137,tax_fuel_labels,0),MATCH(G$1,'Tax_Share of Price'!$B$1:$AI$1,0)))</f>
        <v>0</v>
      </c>
      <c r="H6">
        <f>'Total Fuel Prices'!H143*(1-INDEX(Tax_share,MATCH('Total Fuel Prices'!$A$137,tax_fuel_labels,0),MATCH(H$1,'Tax_Share of Price'!$B$1:$AI$1,0)))</f>
        <v>0</v>
      </c>
      <c r="I6">
        <f>'Total Fuel Prices'!I143*(1-INDEX(Tax_share,MATCH('Total Fuel Prices'!$A$137,tax_fuel_labels,0),MATCH(I$1,'Tax_Share of Price'!$B$1:$AI$1,0)))</f>
        <v>0</v>
      </c>
      <c r="J6">
        <f>'Total Fuel Prices'!J143*(1-INDEX(Tax_share,MATCH('Total Fuel Prices'!$A$137,tax_fuel_labels,0),MATCH(J$1,'Tax_Share of Price'!$B$1:$AI$1,0)))</f>
        <v>0</v>
      </c>
      <c r="K6">
        <f>'Total Fuel Prices'!K143*(1-INDEX(Tax_share,MATCH('Total Fuel Prices'!$A$137,tax_fuel_labels,0),MATCH(K$1,'Tax_Share of Price'!$B$1:$AI$1,0)))</f>
        <v>0</v>
      </c>
      <c r="L6">
        <f>'Total Fuel Prices'!L143*(1-INDEX(Tax_share,MATCH('Total Fuel Prices'!$A$137,tax_fuel_labels,0),MATCH(L$1,'Tax_Share of Price'!$B$1:$AI$1,0)))</f>
        <v>0</v>
      </c>
      <c r="M6">
        <f>'Total Fuel Prices'!M143*(1-INDEX(Tax_share,MATCH('Total Fuel Prices'!$A$137,tax_fuel_labels,0),MATCH(M$1,'Tax_Share of Price'!$B$1:$AI$1,0)))</f>
        <v>0</v>
      </c>
      <c r="N6">
        <f>'Total Fuel Prices'!N143*(1-INDEX(Tax_share,MATCH('Total Fuel Prices'!$A$137,tax_fuel_labels,0),MATCH(N$1,'Tax_Share of Price'!$B$1:$AI$1,0)))</f>
        <v>0</v>
      </c>
      <c r="O6">
        <f>'Total Fuel Prices'!O143*(1-INDEX(Tax_share,MATCH('Total Fuel Prices'!$A$137,tax_fuel_labels,0),MATCH(O$1,'Tax_Share of Price'!$B$1:$AI$1,0)))</f>
        <v>0</v>
      </c>
      <c r="P6">
        <f>'Total Fuel Prices'!P143*(1-INDEX(Tax_share,MATCH('Total Fuel Prices'!$A$137,tax_fuel_labels,0),MATCH(P$1,'Tax_Share of Price'!$B$1:$AI$1,0)))</f>
        <v>0</v>
      </c>
      <c r="Q6">
        <f>'Total Fuel Prices'!Q143*(1-INDEX(Tax_share,MATCH('Total Fuel Prices'!$A$137,tax_fuel_labels,0),MATCH(Q$1,'Tax_Share of Price'!$B$1:$AI$1,0)))</f>
        <v>0</v>
      </c>
      <c r="R6">
        <f>'Total Fuel Prices'!R143*(1-INDEX(Tax_share,MATCH('Total Fuel Prices'!$A$137,tax_fuel_labels,0),MATCH(R$1,'Tax_Share of Price'!$B$1:$AI$1,0)))</f>
        <v>0</v>
      </c>
      <c r="S6">
        <f>'Total Fuel Prices'!S143*(1-INDEX(Tax_share,MATCH('Total Fuel Prices'!$A$137,tax_fuel_labels,0),MATCH(S$1,'Tax_Share of Price'!$B$1:$AI$1,0)))</f>
        <v>0</v>
      </c>
      <c r="T6">
        <f>'Total Fuel Prices'!T143*(1-INDEX(Tax_share,MATCH('Total Fuel Prices'!$A$137,tax_fuel_labels,0),MATCH(T$1,'Tax_Share of Price'!$B$1:$AI$1,0)))</f>
        <v>0</v>
      </c>
      <c r="U6">
        <f>'Total Fuel Prices'!U143*(1-INDEX(Tax_share,MATCH('Total Fuel Prices'!$A$137,tax_fuel_labels,0),MATCH(U$1,'Tax_Share of Price'!$B$1:$AI$1,0)))</f>
        <v>0</v>
      </c>
      <c r="V6">
        <f>'Total Fuel Prices'!V143*(1-INDEX(Tax_share,MATCH('Total Fuel Prices'!$A$137,tax_fuel_labels,0),MATCH(V$1,'Tax_Share of Price'!$B$1:$AI$1,0)))</f>
        <v>0</v>
      </c>
      <c r="W6">
        <f>'Total Fuel Prices'!W143*(1-INDEX(Tax_share,MATCH('Total Fuel Prices'!$A$137,tax_fuel_labels,0),MATCH(W$1,'Tax_Share of Price'!$B$1:$AI$1,0)))</f>
        <v>0</v>
      </c>
      <c r="X6">
        <f>'Total Fuel Prices'!X143*(1-INDEX(Tax_share,MATCH('Total Fuel Prices'!$A$137,tax_fuel_labels,0),MATCH(X$1,'Tax_Share of Price'!$B$1:$AI$1,0)))</f>
        <v>0</v>
      </c>
      <c r="Y6">
        <f>'Total Fuel Prices'!Y143*(1-INDEX(Tax_share,MATCH('Total Fuel Prices'!$A$137,tax_fuel_labels,0),MATCH(Y$1,'Tax_Share of Price'!$B$1:$AI$1,0)))</f>
        <v>0</v>
      </c>
      <c r="Z6">
        <f>'Total Fuel Prices'!Z143*(1-INDEX(Tax_share,MATCH('Total Fuel Prices'!$A$137,tax_fuel_labels,0),MATCH(Z$1,'Tax_Share of Price'!$B$1:$AI$1,0)))</f>
        <v>0</v>
      </c>
      <c r="AA6">
        <f>'Total Fuel Prices'!AA143*(1-INDEX(Tax_share,MATCH('Total Fuel Prices'!$A$137,tax_fuel_labels,0),MATCH(AA$1,'Tax_Share of Price'!$B$1:$AI$1,0)))</f>
        <v>0</v>
      </c>
      <c r="AB6">
        <f>'Total Fuel Prices'!AB143*(1-INDEX(Tax_share,MATCH('Total Fuel Prices'!$A$137,tax_fuel_labels,0),MATCH(AB$1,'Tax_Share of Price'!$B$1:$AI$1,0)))</f>
        <v>0</v>
      </c>
      <c r="AC6">
        <f>'Total Fuel Prices'!AC143*(1-INDEX(Tax_share,MATCH('Total Fuel Prices'!$A$137,tax_fuel_labels,0),MATCH(AC$1,'Tax_Share of Price'!$B$1:$AI$1,0)))</f>
        <v>0</v>
      </c>
      <c r="AD6">
        <f>'Total Fuel Prices'!AD143*(1-INDEX(Tax_share,MATCH('Total Fuel Prices'!$A$137,tax_fuel_labels,0),MATCH(AD$1,'Tax_Share of Price'!$B$1:$AI$1,0)))</f>
        <v>0</v>
      </c>
      <c r="AE6">
        <f>'Total Fuel Prices'!AE143*(1-INDEX(Tax_share,MATCH('Total Fuel Prices'!$A$137,tax_fuel_labels,0),MATCH(AE$1,'Tax_Share of Price'!$B$1:$AI$1,0)))</f>
        <v>0</v>
      </c>
      <c r="AF6">
        <f t="shared" si="1"/>
        <v>0</v>
      </c>
      <c r="AG6">
        <f t="shared" si="0"/>
        <v>0</v>
      </c>
      <c r="AH6">
        <f t="shared" si="0"/>
        <v>0</v>
      </c>
      <c r="AI6">
        <f t="shared" si="0"/>
        <v>0</v>
      </c>
      <c r="AJ6">
        <f t="shared" si="0"/>
        <v>0</v>
      </c>
      <c r="AK6">
        <f t="shared" si="0"/>
        <v>0</v>
      </c>
      <c r="AL6">
        <f t="shared" si="0"/>
        <v>0</v>
      </c>
      <c r="AM6">
        <f t="shared" si="0"/>
        <v>0</v>
      </c>
      <c r="AN6">
        <f t="shared" si="0"/>
        <v>0</v>
      </c>
      <c r="AO6">
        <f t="shared" si="0"/>
        <v>0</v>
      </c>
      <c r="AP6">
        <f t="shared" si="0"/>
        <v>0</v>
      </c>
      <c r="AQ6">
        <f t="shared" si="0"/>
        <v>0</v>
      </c>
      <c r="AR6">
        <f t="shared" si="0"/>
        <v>0</v>
      </c>
      <c r="AS6">
        <f t="shared" si="0"/>
        <v>0</v>
      </c>
      <c r="AT6">
        <f t="shared" si="0"/>
        <v>0</v>
      </c>
      <c r="AU6">
        <f t="shared" si="0"/>
        <v>0</v>
      </c>
      <c r="AV6">
        <f t="shared" si="0"/>
        <v>0</v>
      </c>
      <c r="AW6">
        <f t="shared" si="0"/>
        <v>0</v>
      </c>
      <c r="AX6">
        <f t="shared" si="0"/>
        <v>0</v>
      </c>
      <c r="AY6">
        <f t="shared" si="0"/>
        <v>0</v>
      </c>
      <c r="AZ6">
        <f t="shared" si="0"/>
        <v>0</v>
      </c>
      <c r="BA6">
        <f t="shared" si="0"/>
        <v>0</v>
      </c>
      <c r="BB6">
        <f t="shared" si="0"/>
        <v>0</v>
      </c>
      <c r="BC6">
        <f t="shared" si="0"/>
        <v>0</v>
      </c>
      <c r="BD6">
        <f t="shared" si="0"/>
        <v>0</v>
      </c>
      <c r="BE6">
        <f t="shared" si="0"/>
        <v>0</v>
      </c>
      <c r="BF6">
        <f t="shared" si="0"/>
        <v>0</v>
      </c>
      <c r="BG6">
        <f t="shared" si="0"/>
        <v>0</v>
      </c>
      <c r="BH6">
        <f t="shared" si="0"/>
        <v>0</v>
      </c>
      <c r="BI6">
        <f t="shared" si="0"/>
        <v>0</v>
      </c>
      <c r="BJ6">
        <f t="shared" si="0"/>
        <v>0</v>
      </c>
      <c r="BK6">
        <f t="shared" si="0"/>
        <v>0</v>
      </c>
      <c r="BL6">
        <f t="shared" si="0"/>
        <v>0</v>
      </c>
      <c r="BM6">
        <f t="shared" si="0"/>
        <v>0</v>
      </c>
      <c r="BN6">
        <f t="shared" si="0"/>
        <v>0</v>
      </c>
      <c r="BO6">
        <f t="shared" si="0"/>
        <v>0</v>
      </c>
      <c r="BP6">
        <f t="shared" si="0"/>
        <v>0</v>
      </c>
      <c r="BQ6">
        <f t="shared" si="0"/>
        <v>0</v>
      </c>
      <c r="BR6">
        <f t="shared" si="0"/>
        <v>0</v>
      </c>
      <c r="BS6">
        <f t="shared" si="0"/>
        <v>0</v>
      </c>
      <c r="BT6">
        <f t="shared" si="0"/>
        <v>0</v>
      </c>
      <c r="BU6">
        <f t="shared" si="0"/>
        <v>0</v>
      </c>
      <c r="BV6">
        <f t="shared" si="0"/>
        <v>0</v>
      </c>
      <c r="BW6">
        <f t="shared" si="0"/>
        <v>0</v>
      </c>
      <c r="BX6">
        <f t="shared" si="0"/>
        <v>0</v>
      </c>
      <c r="BY6">
        <f t="shared" si="0"/>
        <v>0</v>
      </c>
      <c r="BZ6">
        <f t="shared" si="0"/>
        <v>0</v>
      </c>
      <c r="CA6">
        <f t="shared" si="0"/>
        <v>0</v>
      </c>
      <c r="CB6">
        <f t="shared" si="0"/>
        <v>0</v>
      </c>
      <c r="CC6">
        <f t="shared" si="0"/>
        <v>0</v>
      </c>
    </row>
    <row r="7" spans="1:81">
      <c r="A7" s="1" t="s">
        <v>1426</v>
      </c>
      <c r="B7">
        <f>'Total Fuel Prices'!B144*(1-INDEX(Tax_share,MATCH('Total Fuel Prices'!$A$137,tax_fuel_labels,0),MATCH(B$1,'Tax_Share of Price'!$B$1:$AI$1,0)))</f>
        <v>0</v>
      </c>
      <c r="C7">
        <f>'Total Fuel Prices'!C144*(1-INDEX(Tax_share,MATCH('Total Fuel Prices'!$A$137,tax_fuel_labels,0),MATCH(C$1,'Tax_Share of Price'!$B$1:$AI$1,0)))</f>
        <v>0</v>
      </c>
      <c r="D7">
        <f>'Total Fuel Prices'!D144*(1-INDEX(Tax_share,MATCH('Total Fuel Prices'!$A$137,tax_fuel_labels,0),MATCH(D$1,'Tax_Share of Price'!$B$1:$AI$1,0)))</f>
        <v>0</v>
      </c>
      <c r="E7">
        <f>'Total Fuel Prices'!E144*(1-INDEX(Tax_share,MATCH('Total Fuel Prices'!$A$137,tax_fuel_labels,0),MATCH(E$1,'Tax_Share of Price'!$B$1:$AI$1,0)))</f>
        <v>0</v>
      </c>
      <c r="F7">
        <f>'Total Fuel Prices'!F144*(1-INDEX(Tax_share,MATCH('Total Fuel Prices'!$A$137,tax_fuel_labels,0),MATCH(F$1,'Tax_Share of Price'!$B$1:$AI$1,0)))</f>
        <v>0</v>
      </c>
      <c r="G7">
        <f>'Total Fuel Prices'!G144*(1-INDEX(Tax_share,MATCH('Total Fuel Prices'!$A$137,tax_fuel_labels,0),MATCH(G$1,'Tax_Share of Price'!$B$1:$AI$1,0)))</f>
        <v>0</v>
      </c>
      <c r="H7">
        <f>'Total Fuel Prices'!H144*(1-INDEX(Tax_share,MATCH('Total Fuel Prices'!$A$137,tax_fuel_labels,0),MATCH(H$1,'Tax_Share of Price'!$B$1:$AI$1,0)))</f>
        <v>0</v>
      </c>
      <c r="I7">
        <f>'Total Fuel Prices'!I144*(1-INDEX(Tax_share,MATCH('Total Fuel Prices'!$A$137,tax_fuel_labels,0),MATCH(I$1,'Tax_Share of Price'!$B$1:$AI$1,0)))</f>
        <v>0</v>
      </c>
      <c r="J7">
        <f>'Total Fuel Prices'!J144*(1-INDEX(Tax_share,MATCH('Total Fuel Prices'!$A$137,tax_fuel_labels,0),MATCH(J$1,'Tax_Share of Price'!$B$1:$AI$1,0)))</f>
        <v>0</v>
      </c>
      <c r="K7">
        <f>'Total Fuel Prices'!K144*(1-INDEX(Tax_share,MATCH('Total Fuel Prices'!$A$137,tax_fuel_labels,0),MATCH(K$1,'Tax_Share of Price'!$B$1:$AI$1,0)))</f>
        <v>0</v>
      </c>
      <c r="L7">
        <f>'Total Fuel Prices'!L144*(1-INDEX(Tax_share,MATCH('Total Fuel Prices'!$A$137,tax_fuel_labels,0),MATCH(L$1,'Tax_Share of Price'!$B$1:$AI$1,0)))</f>
        <v>0</v>
      </c>
      <c r="M7">
        <f>'Total Fuel Prices'!M144*(1-INDEX(Tax_share,MATCH('Total Fuel Prices'!$A$137,tax_fuel_labels,0),MATCH(M$1,'Tax_Share of Price'!$B$1:$AI$1,0)))</f>
        <v>0</v>
      </c>
      <c r="N7">
        <f>'Total Fuel Prices'!N144*(1-INDEX(Tax_share,MATCH('Total Fuel Prices'!$A$137,tax_fuel_labels,0),MATCH(N$1,'Tax_Share of Price'!$B$1:$AI$1,0)))</f>
        <v>0</v>
      </c>
      <c r="O7">
        <f>'Total Fuel Prices'!O144*(1-INDEX(Tax_share,MATCH('Total Fuel Prices'!$A$137,tax_fuel_labels,0),MATCH(O$1,'Tax_Share of Price'!$B$1:$AI$1,0)))</f>
        <v>0</v>
      </c>
      <c r="P7">
        <f>'Total Fuel Prices'!P144*(1-INDEX(Tax_share,MATCH('Total Fuel Prices'!$A$137,tax_fuel_labels,0),MATCH(P$1,'Tax_Share of Price'!$B$1:$AI$1,0)))</f>
        <v>0</v>
      </c>
      <c r="Q7">
        <f>'Total Fuel Prices'!Q144*(1-INDEX(Tax_share,MATCH('Total Fuel Prices'!$A$137,tax_fuel_labels,0),MATCH(Q$1,'Tax_Share of Price'!$B$1:$AI$1,0)))</f>
        <v>0</v>
      </c>
      <c r="R7">
        <f>'Total Fuel Prices'!R144*(1-INDEX(Tax_share,MATCH('Total Fuel Prices'!$A$137,tax_fuel_labels,0),MATCH(R$1,'Tax_Share of Price'!$B$1:$AI$1,0)))</f>
        <v>0</v>
      </c>
      <c r="S7">
        <f>'Total Fuel Prices'!S144*(1-INDEX(Tax_share,MATCH('Total Fuel Prices'!$A$137,tax_fuel_labels,0),MATCH(S$1,'Tax_Share of Price'!$B$1:$AI$1,0)))</f>
        <v>0</v>
      </c>
      <c r="T7">
        <f>'Total Fuel Prices'!T144*(1-INDEX(Tax_share,MATCH('Total Fuel Prices'!$A$137,tax_fuel_labels,0),MATCH(T$1,'Tax_Share of Price'!$B$1:$AI$1,0)))</f>
        <v>0</v>
      </c>
      <c r="U7">
        <f>'Total Fuel Prices'!U144*(1-INDEX(Tax_share,MATCH('Total Fuel Prices'!$A$137,tax_fuel_labels,0),MATCH(U$1,'Tax_Share of Price'!$B$1:$AI$1,0)))</f>
        <v>0</v>
      </c>
      <c r="V7">
        <f>'Total Fuel Prices'!V144*(1-INDEX(Tax_share,MATCH('Total Fuel Prices'!$A$137,tax_fuel_labels,0),MATCH(V$1,'Tax_Share of Price'!$B$1:$AI$1,0)))</f>
        <v>0</v>
      </c>
      <c r="W7">
        <f>'Total Fuel Prices'!W144*(1-INDEX(Tax_share,MATCH('Total Fuel Prices'!$A$137,tax_fuel_labels,0),MATCH(W$1,'Tax_Share of Price'!$B$1:$AI$1,0)))</f>
        <v>0</v>
      </c>
      <c r="X7">
        <f>'Total Fuel Prices'!X144*(1-INDEX(Tax_share,MATCH('Total Fuel Prices'!$A$137,tax_fuel_labels,0),MATCH(X$1,'Tax_Share of Price'!$B$1:$AI$1,0)))</f>
        <v>0</v>
      </c>
      <c r="Y7">
        <f>'Total Fuel Prices'!Y144*(1-INDEX(Tax_share,MATCH('Total Fuel Prices'!$A$137,tax_fuel_labels,0),MATCH(Y$1,'Tax_Share of Price'!$B$1:$AI$1,0)))</f>
        <v>0</v>
      </c>
      <c r="Z7">
        <f>'Total Fuel Prices'!Z144*(1-INDEX(Tax_share,MATCH('Total Fuel Prices'!$A$137,tax_fuel_labels,0),MATCH(Z$1,'Tax_Share of Price'!$B$1:$AI$1,0)))</f>
        <v>0</v>
      </c>
      <c r="AA7">
        <f>'Total Fuel Prices'!AA144*(1-INDEX(Tax_share,MATCH('Total Fuel Prices'!$A$137,tax_fuel_labels,0),MATCH(AA$1,'Tax_Share of Price'!$B$1:$AI$1,0)))</f>
        <v>0</v>
      </c>
      <c r="AB7">
        <f>'Total Fuel Prices'!AB144*(1-INDEX(Tax_share,MATCH('Total Fuel Prices'!$A$137,tax_fuel_labels,0),MATCH(AB$1,'Tax_Share of Price'!$B$1:$AI$1,0)))</f>
        <v>0</v>
      </c>
      <c r="AC7">
        <f>'Total Fuel Prices'!AC144*(1-INDEX(Tax_share,MATCH('Total Fuel Prices'!$A$137,tax_fuel_labels,0),MATCH(AC$1,'Tax_Share of Price'!$B$1:$AI$1,0)))</f>
        <v>0</v>
      </c>
      <c r="AD7">
        <f>'Total Fuel Prices'!AD144*(1-INDEX(Tax_share,MATCH('Total Fuel Prices'!$A$137,tax_fuel_labels,0),MATCH(AD$1,'Tax_Share of Price'!$B$1:$AI$1,0)))</f>
        <v>0</v>
      </c>
      <c r="AE7">
        <f>'Total Fuel Prices'!AE144*(1-INDEX(Tax_share,MATCH('Total Fuel Prices'!$A$137,tax_fuel_labels,0),MATCH(AE$1,'Tax_Share of Price'!$B$1:$AI$1,0)))</f>
        <v>0</v>
      </c>
      <c r="AF7">
        <f t="shared" si="1"/>
        <v>0</v>
      </c>
      <c r="AG7">
        <f t="shared" si="0"/>
        <v>0</v>
      </c>
      <c r="AH7">
        <f t="shared" si="0"/>
        <v>0</v>
      </c>
      <c r="AI7">
        <f t="shared" si="0"/>
        <v>0</v>
      </c>
      <c r="AJ7">
        <f t="shared" si="0"/>
        <v>0</v>
      </c>
      <c r="AK7">
        <f t="shared" si="0"/>
        <v>0</v>
      </c>
      <c r="AL7">
        <f t="shared" si="0"/>
        <v>0</v>
      </c>
      <c r="AM7">
        <f t="shared" si="0"/>
        <v>0</v>
      </c>
      <c r="AN7">
        <f t="shared" si="0"/>
        <v>0</v>
      </c>
      <c r="AO7">
        <f t="shared" si="0"/>
        <v>0</v>
      </c>
      <c r="AP7">
        <f t="shared" si="0"/>
        <v>0</v>
      </c>
      <c r="AQ7">
        <f t="shared" si="0"/>
        <v>0</v>
      </c>
      <c r="AR7">
        <f t="shared" si="0"/>
        <v>0</v>
      </c>
      <c r="AS7">
        <f t="shared" si="0"/>
        <v>0</v>
      </c>
      <c r="AT7">
        <f t="shared" si="0"/>
        <v>0</v>
      </c>
      <c r="AU7">
        <f t="shared" si="0"/>
        <v>0</v>
      </c>
      <c r="AV7">
        <f t="shared" si="0"/>
        <v>0</v>
      </c>
      <c r="AW7">
        <f t="shared" si="0"/>
        <v>0</v>
      </c>
      <c r="AX7">
        <f t="shared" si="0"/>
        <v>0</v>
      </c>
      <c r="AY7">
        <f t="shared" si="0"/>
        <v>0</v>
      </c>
      <c r="AZ7">
        <f t="shared" si="0"/>
        <v>0</v>
      </c>
      <c r="BA7">
        <f t="shared" si="0"/>
        <v>0</v>
      </c>
      <c r="BB7">
        <f t="shared" si="0"/>
        <v>0</v>
      </c>
      <c r="BC7">
        <f t="shared" si="0"/>
        <v>0</v>
      </c>
      <c r="BD7">
        <f t="shared" si="0"/>
        <v>0</v>
      </c>
      <c r="BE7">
        <f t="shared" si="0"/>
        <v>0</v>
      </c>
      <c r="BF7">
        <f t="shared" ref="AG7:CC9" si="2">$AE7</f>
        <v>0</v>
      </c>
      <c r="BG7">
        <f t="shared" si="2"/>
        <v>0</v>
      </c>
      <c r="BH7">
        <f t="shared" si="2"/>
        <v>0</v>
      </c>
      <c r="BI7">
        <f t="shared" si="2"/>
        <v>0</v>
      </c>
      <c r="BJ7">
        <f t="shared" si="2"/>
        <v>0</v>
      </c>
      <c r="BK7">
        <f t="shared" si="2"/>
        <v>0</v>
      </c>
      <c r="BL7">
        <f t="shared" si="2"/>
        <v>0</v>
      </c>
      <c r="BM7">
        <f t="shared" si="2"/>
        <v>0</v>
      </c>
      <c r="BN7">
        <f t="shared" si="2"/>
        <v>0</v>
      </c>
      <c r="BO7">
        <f t="shared" si="2"/>
        <v>0</v>
      </c>
      <c r="BP7">
        <f t="shared" si="2"/>
        <v>0</v>
      </c>
      <c r="BQ7">
        <f t="shared" si="2"/>
        <v>0</v>
      </c>
      <c r="BR7">
        <f t="shared" si="2"/>
        <v>0</v>
      </c>
      <c r="BS7">
        <f t="shared" si="2"/>
        <v>0</v>
      </c>
      <c r="BT7">
        <f t="shared" si="2"/>
        <v>0</v>
      </c>
      <c r="BU7">
        <f t="shared" si="2"/>
        <v>0</v>
      </c>
      <c r="BV7">
        <f t="shared" si="2"/>
        <v>0</v>
      </c>
      <c r="BW7">
        <f t="shared" si="2"/>
        <v>0</v>
      </c>
      <c r="BX7">
        <f t="shared" si="2"/>
        <v>0</v>
      </c>
      <c r="BY7">
        <f t="shared" si="2"/>
        <v>0</v>
      </c>
      <c r="BZ7">
        <f t="shared" si="2"/>
        <v>0</v>
      </c>
      <c r="CA7">
        <f t="shared" si="2"/>
        <v>0</v>
      </c>
      <c r="CB7">
        <f t="shared" si="2"/>
        <v>0</v>
      </c>
      <c r="CC7">
        <f t="shared" si="2"/>
        <v>0</v>
      </c>
    </row>
    <row r="8" spans="1:81">
      <c r="A8" s="1" t="s">
        <v>1427</v>
      </c>
      <c r="B8">
        <f>'Total Fuel Prices'!B145*(1-INDEX(Tax_share,MATCH('Total Fuel Prices'!$A$137,tax_fuel_labels,0),MATCH(B$1,'Tax_Share of Price'!$B$1:$AI$1,0)))</f>
        <v>0</v>
      </c>
      <c r="C8">
        <f>'Total Fuel Prices'!C145*(1-INDEX(Tax_share,MATCH('Total Fuel Prices'!$A$137,tax_fuel_labels,0),MATCH(C$1,'Tax_Share of Price'!$B$1:$AI$1,0)))</f>
        <v>0</v>
      </c>
      <c r="D8">
        <f>'Total Fuel Prices'!D145*(1-INDEX(Tax_share,MATCH('Total Fuel Prices'!$A$137,tax_fuel_labels,0),MATCH(D$1,'Tax_Share of Price'!$B$1:$AI$1,0)))</f>
        <v>0</v>
      </c>
      <c r="E8">
        <f>'Total Fuel Prices'!E145*(1-INDEX(Tax_share,MATCH('Total Fuel Prices'!$A$137,tax_fuel_labels,0),MATCH(E$1,'Tax_Share of Price'!$B$1:$AI$1,0)))</f>
        <v>0</v>
      </c>
      <c r="F8">
        <f>'Total Fuel Prices'!F145*(1-INDEX(Tax_share,MATCH('Total Fuel Prices'!$A$137,tax_fuel_labels,0),MATCH(F$1,'Tax_Share of Price'!$B$1:$AI$1,0)))</f>
        <v>0</v>
      </c>
      <c r="G8">
        <f>'Total Fuel Prices'!G145*(1-INDEX(Tax_share,MATCH('Total Fuel Prices'!$A$137,tax_fuel_labels,0),MATCH(G$1,'Tax_Share of Price'!$B$1:$AI$1,0)))</f>
        <v>0</v>
      </c>
      <c r="H8">
        <f>'Total Fuel Prices'!H145*(1-INDEX(Tax_share,MATCH('Total Fuel Prices'!$A$137,tax_fuel_labels,0),MATCH(H$1,'Tax_Share of Price'!$B$1:$AI$1,0)))</f>
        <v>0</v>
      </c>
      <c r="I8">
        <f>'Total Fuel Prices'!I145*(1-INDEX(Tax_share,MATCH('Total Fuel Prices'!$A$137,tax_fuel_labels,0),MATCH(I$1,'Tax_Share of Price'!$B$1:$AI$1,0)))</f>
        <v>0</v>
      </c>
      <c r="J8">
        <f>'Total Fuel Prices'!J145*(1-INDEX(Tax_share,MATCH('Total Fuel Prices'!$A$137,tax_fuel_labels,0),MATCH(J$1,'Tax_Share of Price'!$B$1:$AI$1,0)))</f>
        <v>0</v>
      </c>
      <c r="K8">
        <f>'Total Fuel Prices'!K145*(1-INDEX(Tax_share,MATCH('Total Fuel Prices'!$A$137,tax_fuel_labels,0),MATCH(K$1,'Tax_Share of Price'!$B$1:$AI$1,0)))</f>
        <v>0</v>
      </c>
      <c r="L8">
        <f>'Total Fuel Prices'!L145*(1-INDEX(Tax_share,MATCH('Total Fuel Prices'!$A$137,tax_fuel_labels,0),MATCH(L$1,'Tax_Share of Price'!$B$1:$AI$1,0)))</f>
        <v>0</v>
      </c>
      <c r="M8">
        <f>'Total Fuel Prices'!M145*(1-INDEX(Tax_share,MATCH('Total Fuel Prices'!$A$137,tax_fuel_labels,0),MATCH(M$1,'Tax_Share of Price'!$B$1:$AI$1,0)))</f>
        <v>0</v>
      </c>
      <c r="N8">
        <f>'Total Fuel Prices'!N145*(1-INDEX(Tax_share,MATCH('Total Fuel Prices'!$A$137,tax_fuel_labels,0),MATCH(N$1,'Tax_Share of Price'!$B$1:$AI$1,0)))</f>
        <v>0</v>
      </c>
      <c r="O8">
        <f>'Total Fuel Prices'!O145*(1-INDEX(Tax_share,MATCH('Total Fuel Prices'!$A$137,tax_fuel_labels,0),MATCH(O$1,'Tax_Share of Price'!$B$1:$AI$1,0)))</f>
        <v>0</v>
      </c>
      <c r="P8">
        <f>'Total Fuel Prices'!P145*(1-INDEX(Tax_share,MATCH('Total Fuel Prices'!$A$137,tax_fuel_labels,0),MATCH(P$1,'Tax_Share of Price'!$B$1:$AI$1,0)))</f>
        <v>0</v>
      </c>
      <c r="Q8">
        <f>'Total Fuel Prices'!Q145*(1-INDEX(Tax_share,MATCH('Total Fuel Prices'!$A$137,tax_fuel_labels,0),MATCH(Q$1,'Tax_Share of Price'!$B$1:$AI$1,0)))</f>
        <v>0</v>
      </c>
      <c r="R8">
        <f>'Total Fuel Prices'!R145*(1-INDEX(Tax_share,MATCH('Total Fuel Prices'!$A$137,tax_fuel_labels,0),MATCH(R$1,'Tax_Share of Price'!$B$1:$AI$1,0)))</f>
        <v>0</v>
      </c>
      <c r="S8">
        <f>'Total Fuel Prices'!S145*(1-INDEX(Tax_share,MATCH('Total Fuel Prices'!$A$137,tax_fuel_labels,0),MATCH(S$1,'Tax_Share of Price'!$B$1:$AI$1,0)))</f>
        <v>0</v>
      </c>
      <c r="T8">
        <f>'Total Fuel Prices'!T145*(1-INDEX(Tax_share,MATCH('Total Fuel Prices'!$A$137,tax_fuel_labels,0),MATCH(T$1,'Tax_Share of Price'!$B$1:$AI$1,0)))</f>
        <v>0</v>
      </c>
      <c r="U8">
        <f>'Total Fuel Prices'!U145*(1-INDEX(Tax_share,MATCH('Total Fuel Prices'!$A$137,tax_fuel_labels,0),MATCH(U$1,'Tax_Share of Price'!$B$1:$AI$1,0)))</f>
        <v>0</v>
      </c>
      <c r="V8">
        <f>'Total Fuel Prices'!V145*(1-INDEX(Tax_share,MATCH('Total Fuel Prices'!$A$137,tax_fuel_labels,0),MATCH(V$1,'Tax_Share of Price'!$B$1:$AI$1,0)))</f>
        <v>0</v>
      </c>
      <c r="W8">
        <f>'Total Fuel Prices'!W145*(1-INDEX(Tax_share,MATCH('Total Fuel Prices'!$A$137,tax_fuel_labels,0),MATCH(W$1,'Tax_Share of Price'!$B$1:$AI$1,0)))</f>
        <v>0</v>
      </c>
      <c r="X8">
        <f>'Total Fuel Prices'!X145*(1-INDEX(Tax_share,MATCH('Total Fuel Prices'!$A$137,tax_fuel_labels,0),MATCH(X$1,'Tax_Share of Price'!$B$1:$AI$1,0)))</f>
        <v>0</v>
      </c>
      <c r="Y8">
        <f>'Total Fuel Prices'!Y145*(1-INDEX(Tax_share,MATCH('Total Fuel Prices'!$A$137,tax_fuel_labels,0),MATCH(Y$1,'Tax_Share of Price'!$B$1:$AI$1,0)))</f>
        <v>0</v>
      </c>
      <c r="Z8">
        <f>'Total Fuel Prices'!Z145*(1-INDEX(Tax_share,MATCH('Total Fuel Prices'!$A$137,tax_fuel_labels,0),MATCH(Z$1,'Tax_Share of Price'!$B$1:$AI$1,0)))</f>
        <v>0</v>
      </c>
      <c r="AA8">
        <f>'Total Fuel Prices'!AA145*(1-INDEX(Tax_share,MATCH('Total Fuel Prices'!$A$137,tax_fuel_labels,0),MATCH(AA$1,'Tax_Share of Price'!$B$1:$AI$1,0)))</f>
        <v>0</v>
      </c>
      <c r="AB8">
        <f>'Total Fuel Prices'!AB145*(1-INDEX(Tax_share,MATCH('Total Fuel Prices'!$A$137,tax_fuel_labels,0),MATCH(AB$1,'Tax_Share of Price'!$B$1:$AI$1,0)))</f>
        <v>0</v>
      </c>
      <c r="AC8">
        <f>'Total Fuel Prices'!AC145*(1-INDEX(Tax_share,MATCH('Total Fuel Prices'!$A$137,tax_fuel_labels,0),MATCH(AC$1,'Tax_Share of Price'!$B$1:$AI$1,0)))</f>
        <v>0</v>
      </c>
      <c r="AD8">
        <f>'Total Fuel Prices'!AD145*(1-INDEX(Tax_share,MATCH('Total Fuel Prices'!$A$137,tax_fuel_labels,0),MATCH(AD$1,'Tax_Share of Price'!$B$1:$AI$1,0)))</f>
        <v>0</v>
      </c>
      <c r="AE8">
        <f>'Total Fuel Prices'!AE145*(1-INDEX(Tax_share,MATCH('Total Fuel Prices'!$A$137,tax_fuel_labels,0),MATCH(AE$1,'Tax_Share of Price'!$B$1:$AI$1,0)))</f>
        <v>0</v>
      </c>
      <c r="AF8">
        <f t="shared" si="1"/>
        <v>0</v>
      </c>
      <c r="AG8">
        <f t="shared" si="2"/>
        <v>0</v>
      </c>
      <c r="AH8">
        <f t="shared" si="2"/>
        <v>0</v>
      </c>
      <c r="AI8">
        <f t="shared" si="2"/>
        <v>0</v>
      </c>
      <c r="AJ8">
        <f t="shared" si="2"/>
        <v>0</v>
      </c>
      <c r="AK8">
        <f t="shared" si="2"/>
        <v>0</v>
      </c>
      <c r="AL8">
        <f t="shared" si="2"/>
        <v>0</v>
      </c>
      <c r="AM8">
        <f t="shared" si="2"/>
        <v>0</v>
      </c>
      <c r="AN8">
        <f t="shared" si="2"/>
        <v>0</v>
      </c>
      <c r="AO8">
        <f t="shared" si="2"/>
        <v>0</v>
      </c>
      <c r="AP8">
        <f t="shared" si="2"/>
        <v>0</v>
      </c>
      <c r="AQ8">
        <f t="shared" si="2"/>
        <v>0</v>
      </c>
      <c r="AR8">
        <f t="shared" si="2"/>
        <v>0</v>
      </c>
      <c r="AS8">
        <f t="shared" si="2"/>
        <v>0</v>
      </c>
      <c r="AT8">
        <f t="shared" si="2"/>
        <v>0</v>
      </c>
      <c r="AU8">
        <f t="shared" si="2"/>
        <v>0</v>
      </c>
      <c r="AV8">
        <f t="shared" si="2"/>
        <v>0</v>
      </c>
      <c r="AW8">
        <f t="shared" si="2"/>
        <v>0</v>
      </c>
      <c r="AX8">
        <f t="shared" si="2"/>
        <v>0</v>
      </c>
      <c r="AY8">
        <f t="shared" si="2"/>
        <v>0</v>
      </c>
      <c r="AZ8">
        <f t="shared" si="2"/>
        <v>0</v>
      </c>
      <c r="BA8">
        <f t="shared" si="2"/>
        <v>0</v>
      </c>
      <c r="BB8">
        <f t="shared" si="2"/>
        <v>0</v>
      </c>
      <c r="BC8">
        <f t="shared" si="2"/>
        <v>0</v>
      </c>
      <c r="BD8">
        <f t="shared" si="2"/>
        <v>0</v>
      </c>
      <c r="BE8">
        <f t="shared" si="2"/>
        <v>0</v>
      </c>
      <c r="BF8">
        <f t="shared" si="2"/>
        <v>0</v>
      </c>
      <c r="BG8">
        <f t="shared" si="2"/>
        <v>0</v>
      </c>
      <c r="BH8">
        <f t="shared" si="2"/>
        <v>0</v>
      </c>
      <c r="BI8">
        <f t="shared" si="2"/>
        <v>0</v>
      </c>
      <c r="BJ8">
        <f t="shared" si="2"/>
        <v>0</v>
      </c>
      <c r="BK8">
        <f t="shared" si="2"/>
        <v>0</v>
      </c>
      <c r="BL8">
        <f t="shared" si="2"/>
        <v>0</v>
      </c>
      <c r="BM8">
        <f t="shared" si="2"/>
        <v>0</v>
      </c>
      <c r="BN8">
        <f t="shared" si="2"/>
        <v>0</v>
      </c>
      <c r="BO8">
        <f t="shared" si="2"/>
        <v>0</v>
      </c>
      <c r="BP8">
        <f t="shared" si="2"/>
        <v>0</v>
      </c>
      <c r="BQ8">
        <f t="shared" si="2"/>
        <v>0</v>
      </c>
      <c r="BR8">
        <f t="shared" si="2"/>
        <v>0</v>
      </c>
      <c r="BS8">
        <f t="shared" si="2"/>
        <v>0</v>
      </c>
      <c r="BT8">
        <f t="shared" si="2"/>
        <v>0</v>
      </c>
      <c r="BU8">
        <f t="shared" si="2"/>
        <v>0</v>
      </c>
      <c r="BV8">
        <f t="shared" si="2"/>
        <v>0</v>
      </c>
      <c r="BW8">
        <f t="shared" si="2"/>
        <v>0</v>
      </c>
      <c r="BX8">
        <f t="shared" si="2"/>
        <v>0</v>
      </c>
      <c r="BY8">
        <f t="shared" si="2"/>
        <v>0</v>
      </c>
      <c r="BZ8">
        <f t="shared" si="2"/>
        <v>0</v>
      </c>
      <c r="CA8">
        <f t="shared" si="2"/>
        <v>0</v>
      </c>
      <c r="CB8">
        <f t="shared" si="2"/>
        <v>0</v>
      </c>
      <c r="CC8">
        <f t="shared" si="2"/>
        <v>0</v>
      </c>
    </row>
    <row r="9" spans="1:81">
      <c r="A9" s="1" t="s">
        <v>1428</v>
      </c>
      <c r="B9">
        <f>'Total Fuel Prices'!B146*(1-INDEX(Tax_share,MATCH('Total Fuel Prices'!$A$137,tax_fuel_labels,0),MATCH(B$1,'Tax_Share of Price'!$B$1:$AI$1,0)))</f>
        <v>0</v>
      </c>
      <c r="C9">
        <f>'Total Fuel Prices'!C146*(1-INDEX(Tax_share,MATCH('Total Fuel Prices'!$A$137,tax_fuel_labels,0),MATCH(C$1,'Tax_Share of Price'!$B$1:$AI$1,0)))</f>
        <v>0</v>
      </c>
      <c r="D9">
        <f>'Total Fuel Prices'!D146*(1-INDEX(Tax_share,MATCH('Total Fuel Prices'!$A$137,tax_fuel_labels,0),MATCH(D$1,'Tax_Share of Price'!$B$1:$AI$1,0)))</f>
        <v>0</v>
      </c>
      <c r="E9">
        <f>'Total Fuel Prices'!E146*(1-INDEX(Tax_share,MATCH('Total Fuel Prices'!$A$137,tax_fuel_labels,0),MATCH(E$1,'Tax_Share of Price'!$B$1:$AI$1,0)))</f>
        <v>0</v>
      </c>
      <c r="F9">
        <f>'Total Fuel Prices'!F146*(1-INDEX(Tax_share,MATCH('Total Fuel Prices'!$A$137,tax_fuel_labels,0),MATCH(F$1,'Tax_Share of Price'!$B$1:$AI$1,0)))</f>
        <v>0</v>
      </c>
      <c r="G9">
        <f>'Total Fuel Prices'!G146*(1-INDEX(Tax_share,MATCH('Total Fuel Prices'!$A$137,tax_fuel_labels,0),MATCH(G$1,'Tax_Share of Price'!$B$1:$AI$1,0)))</f>
        <v>0</v>
      </c>
      <c r="H9">
        <f>'Total Fuel Prices'!H146*(1-INDEX(Tax_share,MATCH('Total Fuel Prices'!$A$137,tax_fuel_labels,0),MATCH(H$1,'Tax_Share of Price'!$B$1:$AI$1,0)))</f>
        <v>0</v>
      </c>
      <c r="I9">
        <f>'Total Fuel Prices'!I146*(1-INDEX(Tax_share,MATCH('Total Fuel Prices'!$A$137,tax_fuel_labels,0),MATCH(I$1,'Tax_Share of Price'!$B$1:$AI$1,0)))</f>
        <v>0</v>
      </c>
      <c r="J9">
        <f>'Total Fuel Prices'!J146*(1-INDEX(Tax_share,MATCH('Total Fuel Prices'!$A$137,tax_fuel_labels,0),MATCH(J$1,'Tax_Share of Price'!$B$1:$AI$1,0)))</f>
        <v>0</v>
      </c>
      <c r="K9">
        <f>'Total Fuel Prices'!K146*(1-INDEX(Tax_share,MATCH('Total Fuel Prices'!$A$137,tax_fuel_labels,0),MATCH(K$1,'Tax_Share of Price'!$B$1:$AI$1,0)))</f>
        <v>0</v>
      </c>
      <c r="L9">
        <f>'Total Fuel Prices'!L146*(1-INDEX(Tax_share,MATCH('Total Fuel Prices'!$A$137,tax_fuel_labels,0),MATCH(L$1,'Tax_Share of Price'!$B$1:$AI$1,0)))</f>
        <v>0</v>
      </c>
      <c r="M9">
        <f>'Total Fuel Prices'!M146*(1-INDEX(Tax_share,MATCH('Total Fuel Prices'!$A$137,tax_fuel_labels,0),MATCH(M$1,'Tax_Share of Price'!$B$1:$AI$1,0)))</f>
        <v>0</v>
      </c>
      <c r="N9">
        <f>'Total Fuel Prices'!N146*(1-INDEX(Tax_share,MATCH('Total Fuel Prices'!$A$137,tax_fuel_labels,0),MATCH(N$1,'Tax_Share of Price'!$B$1:$AI$1,0)))</f>
        <v>0</v>
      </c>
      <c r="O9">
        <f>'Total Fuel Prices'!O146*(1-INDEX(Tax_share,MATCH('Total Fuel Prices'!$A$137,tax_fuel_labels,0),MATCH(O$1,'Tax_Share of Price'!$B$1:$AI$1,0)))</f>
        <v>0</v>
      </c>
      <c r="P9">
        <f>'Total Fuel Prices'!P146*(1-INDEX(Tax_share,MATCH('Total Fuel Prices'!$A$137,tax_fuel_labels,0),MATCH(P$1,'Tax_Share of Price'!$B$1:$AI$1,0)))</f>
        <v>0</v>
      </c>
      <c r="Q9">
        <f>'Total Fuel Prices'!Q146*(1-INDEX(Tax_share,MATCH('Total Fuel Prices'!$A$137,tax_fuel_labels,0),MATCH(Q$1,'Tax_Share of Price'!$B$1:$AI$1,0)))</f>
        <v>0</v>
      </c>
      <c r="R9">
        <f>'Total Fuel Prices'!R146*(1-INDEX(Tax_share,MATCH('Total Fuel Prices'!$A$137,tax_fuel_labels,0),MATCH(R$1,'Tax_Share of Price'!$B$1:$AI$1,0)))</f>
        <v>0</v>
      </c>
      <c r="S9">
        <f>'Total Fuel Prices'!S146*(1-INDEX(Tax_share,MATCH('Total Fuel Prices'!$A$137,tax_fuel_labels,0),MATCH(S$1,'Tax_Share of Price'!$B$1:$AI$1,0)))</f>
        <v>0</v>
      </c>
      <c r="T9">
        <f>'Total Fuel Prices'!T146*(1-INDEX(Tax_share,MATCH('Total Fuel Prices'!$A$137,tax_fuel_labels,0),MATCH(T$1,'Tax_Share of Price'!$B$1:$AI$1,0)))</f>
        <v>0</v>
      </c>
      <c r="U9">
        <f>'Total Fuel Prices'!U146*(1-INDEX(Tax_share,MATCH('Total Fuel Prices'!$A$137,tax_fuel_labels,0),MATCH(U$1,'Tax_Share of Price'!$B$1:$AI$1,0)))</f>
        <v>0</v>
      </c>
      <c r="V9">
        <f>'Total Fuel Prices'!V146*(1-INDEX(Tax_share,MATCH('Total Fuel Prices'!$A$137,tax_fuel_labels,0),MATCH(V$1,'Tax_Share of Price'!$B$1:$AI$1,0)))</f>
        <v>0</v>
      </c>
      <c r="W9">
        <f>'Total Fuel Prices'!W146*(1-INDEX(Tax_share,MATCH('Total Fuel Prices'!$A$137,tax_fuel_labels,0),MATCH(W$1,'Tax_Share of Price'!$B$1:$AI$1,0)))</f>
        <v>0</v>
      </c>
      <c r="X9">
        <f>'Total Fuel Prices'!X146*(1-INDEX(Tax_share,MATCH('Total Fuel Prices'!$A$137,tax_fuel_labels,0),MATCH(X$1,'Tax_Share of Price'!$B$1:$AI$1,0)))</f>
        <v>0</v>
      </c>
      <c r="Y9">
        <f>'Total Fuel Prices'!Y146*(1-INDEX(Tax_share,MATCH('Total Fuel Prices'!$A$137,tax_fuel_labels,0),MATCH(Y$1,'Tax_Share of Price'!$B$1:$AI$1,0)))</f>
        <v>0</v>
      </c>
      <c r="Z9">
        <f>'Total Fuel Prices'!Z146*(1-INDEX(Tax_share,MATCH('Total Fuel Prices'!$A$137,tax_fuel_labels,0),MATCH(Z$1,'Tax_Share of Price'!$B$1:$AI$1,0)))</f>
        <v>0</v>
      </c>
      <c r="AA9">
        <f>'Total Fuel Prices'!AA146*(1-INDEX(Tax_share,MATCH('Total Fuel Prices'!$A$137,tax_fuel_labels,0),MATCH(AA$1,'Tax_Share of Price'!$B$1:$AI$1,0)))</f>
        <v>0</v>
      </c>
      <c r="AB9">
        <f>'Total Fuel Prices'!AB146*(1-INDEX(Tax_share,MATCH('Total Fuel Prices'!$A$137,tax_fuel_labels,0),MATCH(AB$1,'Tax_Share of Price'!$B$1:$AI$1,0)))</f>
        <v>0</v>
      </c>
      <c r="AC9">
        <f>'Total Fuel Prices'!AC146*(1-INDEX(Tax_share,MATCH('Total Fuel Prices'!$A$137,tax_fuel_labels,0),MATCH(AC$1,'Tax_Share of Price'!$B$1:$AI$1,0)))</f>
        <v>0</v>
      </c>
      <c r="AD9">
        <f>'Total Fuel Prices'!AD146*(1-INDEX(Tax_share,MATCH('Total Fuel Prices'!$A$137,tax_fuel_labels,0),MATCH(AD$1,'Tax_Share of Price'!$B$1:$AI$1,0)))</f>
        <v>0</v>
      </c>
      <c r="AE9">
        <f>'Total Fuel Prices'!AE146*(1-INDEX(Tax_share,MATCH('Total Fuel Prices'!$A$137,tax_fuel_labels,0),MATCH(AE$1,'Tax_Share of Price'!$B$1:$AI$1,0)))</f>
        <v>0</v>
      </c>
      <c r="AF9">
        <f t="shared" si="1"/>
        <v>0</v>
      </c>
      <c r="AG9">
        <f t="shared" si="2"/>
        <v>0</v>
      </c>
      <c r="AH9">
        <f t="shared" si="2"/>
        <v>0</v>
      </c>
      <c r="AI9">
        <f t="shared" si="2"/>
        <v>0</v>
      </c>
      <c r="AJ9">
        <f t="shared" si="2"/>
        <v>0</v>
      </c>
      <c r="AK9">
        <f t="shared" si="2"/>
        <v>0</v>
      </c>
      <c r="AL9">
        <f t="shared" si="2"/>
        <v>0</v>
      </c>
      <c r="AM9">
        <f t="shared" si="2"/>
        <v>0</v>
      </c>
      <c r="AN9">
        <f t="shared" si="2"/>
        <v>0</v>
      </c>
      <c r="AO9">
        <f t="shared" si="2"/>
        <v>0</v>
      </c>
      <c r="AP9">
        <f t="shared" si="2"/>
        <v>0</v>
      </c>
      <c r="AQ9">
        <f t="shared" si="2"/>
        <v>0</v>
      </c>
      <c r="AR9">
        <f t="shared" si="2"/>
        <v>0</v>
      </c>
      <c r="AS9">
        <f t="shared" si="2"/>
        <v>0</v>
      </c>
      <c r="AT9">
        <f t="shared" si="2"/>
        <v>0</v>
      </c>
      <c r="AU9">
        <f t="shared" si="2"/>
        <v>0</v>
      </c>
      <c r="AV9">
        <f t="shared" si="2"/>
        <v>0</v>
      </c>
      <c r="AW9">
        <f t="shared" si="2"/>
        <v>0</v>
      </c>
      <c r="AX9">
        <f t="shared" si="2"/>
        <v>0</v>
      </c>
      <c r="AY9">
        <f t="shared" si="2"/>
        <v>0</v>
      </c>
      <c r="AZ9">
        <f t="shared" si="2"/>
        <v>0</v>
      </c>
      <c r="BA9">
        <f t="shared" si="2"/>
        <v>0</v>
      </c>
      <c r="BB9">
        <f t="shared" si="2"/>
        <v>0</v>
      </c>
      <c r="BC9">
        <f t="shared" si="2"/>
        <v>0</v>
      </c>
      <c r="BD9">
        <f t="shared" si="2"/>
        <v>0</v>
      </c>
      <c r="BE9">
        <f t="shared" si="2"/>
        <v>0</v>
      </c>
      <c r="BF9">
        <f t="shared" si="2"/>
        <v>0</v>
      </c>
      <c r="BG9">
        <f t="shared" si="2"/>
        <v>0</v>
      </c>
      <c r="BH9">
        <f t="shared" si="2"/>
        <v>0</v>
      </c>
      <c r="BI9">
        <f t="shared" si="2"/>
        <v>0</v>
      </c>
      <c r="BJ9">
        <f t="shared" si="2"/>
        <v>0</v>
      </c>
      <c r="BK9">
        <f t="shared" si="2"/>
        <v>0</v>
      </c>
      <c r="BL9">
        <f t="shared" si="2"/>
        <v>0</v>
      </c>
      <c r="BM9">
        <f t="shared" si="2"/>
        <v>0</v>
      </c>
      <c r="BN9">
        <f t="shared" si="2"/>
        <v>0</v>
      </c>
      <c r="BO9">
        <f t="shared" si="2"/>
        <v>0</v>
      </c>
      <c r="BP9">
        <f t="shared" si="2"/>
        <v>0</v>
      </c>
      <c r="BQ9">
        <f t="shared" si="2"/>
        <v>0</v>
      </c>
      <c r="BR9">
        <f t="shared" si="2"/>
        <v>0</v>
      </c>
      <c r="BS9">
        <f t="shared" si="2"/>
        <v>0</v>
      </c>
      <c r="BT9">
        <f t="shared" si="2"/>
        <v>0</v>
      </c>
      <c r="BU9">
        <f t="shared" si="2"/>
        <v>0</v>
      </c>
      <c r="BV9">
        <f t="shared" si="2"/>
        <v>0</v>
      </c>
      <c r="BW9">
        <f t="shared" si="2"/>
        <v>0</v>
      </c>
      <c r="BX9">
        <f t="shared" si="2"/>
        <v>0</v>
      </c>
      <c r="BY9">
        <f t="shared" si="2"/>
        <v>0</v>
      </c>
      <c r="BZ9">
        <f t="shared" si="2"/>
        <v>0</v>
      </c>
      <c r="CA9">
        <f t="shared" si="2"/>
        <v>0</v>
      </c>
      <c r="CB9">
        <f t="shared" si="2"/>
        <v>0</v>
      </c>
      <c r="CC9">
        <f t="shared" si="2"/>
        <v>0</v>
      </c>
    </row>
  </sheetData>
  <pageMargins left="0.7" right="0.7" top="0.75" bottom="0.75" header="0.3" footer="0.3"/>
  <pageSetup orientation="portrait"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tabColor rgb="FF002060"/>
  </sheetPr>
  <dimension ref="A1:CC9"/>
  <sheetViews>
    <sheetView topLeftCell="AB1" workbookViewId="0">
      <selection activeCell="AF4" sqref="AF4"/>
    </sheetView>
  </sheetViews>
  <sheetFormatPr defaultColWidth="9.140625" defaultRowHeight="15"/>
  <cols>
    <col min="1" max="1" width="41.42578125" customWidth="1"/>
    <col min="2" max="2" width="11.5703125" customWidth="1"/>
    <col min="3" max="3" width="10.5703125" customWidth="1"/>
    <col min="4" max="27" width="10" customWidth="1"/>
  </cols>
  <sheetData>
    <row r="1" spans="1:81">
      <c r="A1" s="1" t="s">
        <v>1420</v>
      </c>
      <c r="B1" s="1">
        <v>2021</v>
      </c>
      <c r="C1" s="1">
        <v>2022</v>
      </c>
      <c r="D1" s="1">
        <v>2023</v>
      </c>
      <c r="E1" s="1">
        <v>2024</v>
      </c>
      <c r="F1" s="1">
        <v>2025</v>
      </c>
      <c r="G1" s="1">
        <v>2026</v>
      </c>
      <c r="H1" s="1">
        <v>2027</v>
      </c>
      <c r="I1" s="1">
        <v>2028</v>
      </c>
      <c r="J1" s="1">
        <v>2029</v>
      </c>
      <c r="K1" s="1">
        <v>2030</v>
      </c>
      <c r="L1" s="1">
        <v>2031</v>
      </c>
      <c r="M1" s="1">
        <v>2032</v>
      </c>
      <c r="N1" s="1">
        <v>2033</v>
      </c>
      <c r="O1" s="1">
        <v>2034</v>
      </c>
      <c r="P1" s="1">
        <v>2035</v>
      </c>
      <c r="Q1" s="1">
        <v>2036</v>
      </c>
      <c r="R1" s="1">
        <v>2037</v>
      </c>
      <c r="S1" s="1">
        <v>2038</v>
      </c>
      <c r="T1" s="1">
        <v>2039</v>
      </c>
      <c r="U1" s="1">
        <v>2040</v>
      </c>
      <c r="V1" s="1">
        <v>2041</v>
      </c>
      <c r="W1" s="1">
        <v>2042</v>
      </c>
      <c r="X1" s="1">
        <v>2043</v>
      </c>
      <c r="Y1" s="1">
        <v>2044</v>
      </c>
      <c r="Z1" s="1">
        <v>2045</v>
      </c>
      <c r="AA1" s="1">
        <v>2046</v>
      </c>
      <c r="AB1" s="1">
        <v>2047</v>
      </c>
      <c r="AC1" s="1">
        <v>2048</v>
      </c>
      <c r="AD1" s="1">
        <v>2049</v>
      </c>
      <c r="AE1" s="1">
        <v>2050</v>
      </c>
      <c r="AF1" s="1">
        <v>2051</v>
      </c>
      <c r="AG1" s="1">
        <v>2052</v>
      </c>
      <c r="AH1" s="1">
        <v>2053</v>
      </c>
      <c r="AI1" s="1">
        <v>2054</v>
      </c>
      <c r="AJ1" s="1">
        <v>2055</v>
      </c>
      <c r="AK1" s="1">
        <v>2056</v>
      </c>
      <c r="AL1" s="1">
        <v>2057</v>
      </c>
      <c r="AM1" s="1">
        <v>2058</v>
      </c>
      <c r="AN1" s="1">
        <v>2059</v>
      </c>
      <c r="AO1" s="1">
        <v>2060</v>
      </c>
      <c r="AP1" s="1">
        <v>2061</v>
      </c>
      <c r="AQ1" s="1">
        <v>2062</v>
      </c>
      <c r="AR1" s="1">
        <v>2063</v>
      </c>
      <c r="AS1" s="1">
        <v>2064</v>
      </c>
      <c r="AT1" s="1">
        <v>2065</v>
      </c>
      <c r="AU1" s="1">
        <v>2066</v>
      </c>
      <c r="AV1" s="1">
        <v>2067</v>
      </c>
      <c r="AW1" s="1">
        <v>2068</v>
      </c>
      <c r="AX1" s="1">
        <v>2069</v>
      </c>
      <c r="AY1" s="1">
        <v>2070</v>
      </c>
      <c r="AZ1" s="1">
        <v>2071</v>
      </c>
      <c r="BA1" s="1">
        <v>2072</v>
      </c>
      <c r="BB1" s="1">
        <v>2073</v>
      </c>
      <c r="BC1" s="1">
        <v>2074</v>
      </c>
      <c r="BD1" s="1">
        <v>2075</v>
      </c>
      <c r="BE1" s="1">
        <v>2076</v>
      </c>
      <c r="BF1" s="1">
        <v>2077</v>
      </c>
      <c r="BG1" s="1">
        <v>2078</v>
      </c>
      <c r="BH1" s="1">
        <v>2079</v>
      </c>
      <c r="BI1" s="1">
        <v>2080</v>
      </c>
      <c r="BJ1" s="1">
        <v>2081</v>
      </c>
      <c r="BK1" s="1">
        <v>2082</v>
      </c>
      <c r="BL1" s="1">
        <v>2083</v>
      </c>
      <c r="BM1" s="1">
        <v>2084</v>
      </c>
      <c r="BN1" s="1">
        <v>2085</v>
      </c>
      <c r="BO1" s="1">
        <v>2086</v>
      </c>
      <c r="BP1" s="1">
        <v>2087</v>
      </c>
      <c r="BQ1" s="1">
        <v>2088</v>
      </c>
      <c r="BR1" s="1">
        <v>2089</v>
      </c>
      <c r="BS1" s="1">
        <v>2090</v>
      </c>
      <c r="BT1" s="1">
        <v>2091</v>
      </c>
      <c r="BU1" s="1">
        <v>2092</v>
      </c>
      <c r="BV1" s="1">
        <v>2093</v>
      </c>
      <c r="BW1" s="1">
        <v>2094</v>
      </c>
      <c r="BX1" s="1">
        <v>2095</v>
      </c>
      <c r="BY1" s="1">
        <v>2096</v>
      </c>
      <c r="BZ1" s="1">
        <v>2097</v>
      </c>
      <c r="CA1" s="1">
        <v>2098</v>
      </c>
      <c r="CB1" s="1">
        <v>2099</v>
      </c>
      <c r="CC1" s="1">
        <v>2100</v>
      </c>
    </row>
    <row r="2" spans="1:81">
      <c r="A2" s="1" t="s">
        <v>1421</v>
      </c>
      <c r="B2">
        <f>'Total Fuel Prices'!B159*(1-INDEX(Tax_share,MATCH('Total Fuel Prices'!$A$157,tax_fuel_labels,0),MATCH(B$1,'Tax_Share of Price'!$B$1:$AI$1,0)))</f>
        <v>0</v>
      </c>
      <c r="C2">
        <f>'Total Fuel Prices'!C159*(1-INDEX(Tax_share,MATCH('Total Fuel Prices'!$A$157,tax_fuel_labels,0),MATCH(C$1,'Tax_Share of Price'!$B$1:$AI$1,0)))</f>
        <v>0</v>
      </c>
      <c r="D2">
        <f>'Total Fuel Prices'!D159*(1-INDEX(Tax_share,MATCH('Total Fuel Prices'!$A$157,tax_fuel_labels,0),MATCH(D$1,'Tax_Share of Price'!$B$1:$AI$1,0)))</f>
        <v>0</v>
      </c>
      <c r="E2">
        <f>'Total Fuel Prices'!E159*(1-INDEX(Tax_share,MATCH('Total Fuel Prices'!$A$157,tax_fuel_labels,0),MATCH(E$1,'Tax_Share of Price'!$B$1:$AI$1,0)))</f>
        <v>0</v>
      </c>
      <c r="F2">
        <f>'Total Fuel Prices'!F159*(1-INDEX(Tax_share,MATCH('Total Fuel Prices'!$A$157,tax_fuel_labels,0),MATCH(F$1,'Tax_Share of Price'!$B$1:$AI$1,0)))</f>
        <v>0</v>
      </c>
      <c r="G2">
        <f>'Total Fuel Prices'!G159*(1-INDEX(Tax_share,MATCH('Total Fuel Prices'!$A$157,tax_fuel_labels,0),MATCH(G$1,'Tax_Share of Price'!$B$1:$AI$1,0)))</f>
        <v>0</v>
      </c>
      <c r="H2">
        <f>'Total Fuel Prices'!H159*(1-INDEX(Tax_share,MATCH('Total Fuel Prices'!$A$157,tax_fuel_labels,0),MATCH(H$1,'Tax_Share of Price'!$B$1:$AI$1,0)))</f>
        <v>0</v>
      </c>
      <c r="I2">
        <f>'Total Fuel Prices'!I159*(1-INDEX(Tax_share,MATCH('Total Fuel Prices'!$A$157,tax_fuel_labels,0),MATCH(I$1,'Tax_Share of Price'!$B$1:$AI$1,0)))</f>
        <v>0</v>
      </c>
      <c r="J2">
        <f>'Total Fuel Prices'!J159*(1-INDEX(Tax_share,MATCH('Total Fuel Prices'!$A$157,tax_fuel_labels,0),MATCH(J$1,'Tax_Share of Price'!$B$1:$AI$1,0)))</f>
        <v>0</v>
      </c>
      <c r="K2">
        <f>'Total Fuel Prices'!K159*(1-INDEX(Tax_share,MATCH('Total Fuel Prices'!$A$157,tax_fuel_labels,0),MATCH(K$1,'Tax_Share of Price'!$B$1:$AI$1,0)))</f>
        <v>0</v>
      </c>
      <c r="L2">
        <f>'Total Fuel Prices'!L159*(1-INDEX(Tax_share,MATCH('Total Fuel Prices'!$A$157,tax_fuel_labels,0),MATCH(L$1,'Tax_Share of Price'!$B$1:$AI$1,0)))</f>
        <v>0</v>
      </c>
      <c r="M2">
        <f>'Total Fuel Prices'!M159*(1-INDEX(Tax_share,MATCH('Total Fuel Prices'!$A$157,tax_fuel_labels,0),MATCH(M$1,'Tax_Share of Price'!$B$1:$AI$1,0)))</f>
        <v>0</v>
      </c>
      <c r="N2">
        <f>'Total Fuel Prices'!N159*(1-INDEX(Tax_share,MATCH('Total Fuel Prices'!$A$157,tax_fuel_labels,0),MATCH(N$1,'Tax_Share of Price'!$B$1:$AI$1,0)))</f>
        <v>0</v>
      </c>
      <c r="O2">
        <f>'Total Fuel Prices'!O159*(1-INDEX(Tax_share,MATCH('Total Fuel Prices'!$A$157,tax_fuel_labels,0),MATCH(O$1,'Tax_Share of Price'!$B$1:$AI$1,0)))</f>
        <v>0</v>
      </c>
      <c r="P2">
        <f>'Total Fuel Prices'!P159*(1-INDEX(Tax_share,MATCH('Total Fuel Prices'!$A$157,tax_fuel_labels,0),MATCH(P$1,'Tax_Share of Price'!$B$1:$AI$1,0)))</f>
        <v>0</v>
      </c>
      <c r="Q2">
        <f>'Total Fuel Prices'!Q159*(1-INDEX(Tax_share,MATCH('Total Fuel Prices'!$A$157,tax_fuel_labels,0),MATCH(Q$1,'Tax_Share of Price'!$B$1:$AI$1,0)))</f>
        <v>0</v>
      </c>
      <c r="R2">
        <f>'Total Fuel Prices'!R159*(1-INDEX(Tax_share,MATCH('Total Fuel Prices'!$A$157,tax_fuel_labels,0),MATCH(R$1,'Tax_Share of Price'!$B$1:$AI$1,0)))</f>
        <v>0</v>
      </c>
      <c r="S2">
        <f>'Total Fuel Prices'!S159*(1-INDEX(Tax_share,MATCH('Total Fuel Prices'!$A$157,tax_fuel_labels,0),MATCH(S$1,'Tax_Share of Price'!$B$1:$AI$1,0)))</f>
        <v>0</v>
      </c>
      <c r="T2">
        <f>'Total Fuel Prices'!T159*(1-INDEX(Tax_share,MATCH('Total Fuel Prices'!$A$157,tax_fuel_labels,0),MATCH(T$1,'Tax_Share of Price'!$B$1:$AI$1,0)))</f>
        <v>0</v>
      </c>
      <c r="U2">
        <f>'Total Fuel Prices'!U159*(1-INDEX(Tax_share,MATCH('Total Fuel Prices'!$A$157,tax_fuel_labels,0),MATCH(U$1,'Tax_Share of Price'!$B$1:$AI$1,0)))</f>
        <v>0</v>
      </c>
      <c r="V2">
        <f>'Total Fuel Prices'!V159*(1-INDEX(Tax_share,MATCH('Total Fuel Prices'!$A$157,tax_fuel_labels,0),MATCH(V$1,'Tax_Share of Price'!$B$1:$AI$1,0)))</f>
        <v>0</v>
      </c>
      <c r="W2">
        <f>'Total Fuel Prices'!W159*(1-INDEX(Tax_share,MATCH('Total Fuel Prices'!$A$157,tax_fuel_labels,0),MATCH(W$1,'Tax_Share of Price'!$B$1:$AI$1,0)))</f>
        <v>0</v>
      </c>
      <c r="X2">
        <f>'Total Fuel Prices'!X159*(1-INDEX(Tax_share,MATCH('Total Fuel Prices'!$A$157,tax_fuel_labels,0),MATCH(X$1,'Tax_Share of Price'!$B$1:$AI$1,0)))</f>
        <v>0</v>
      </c>
      <c r="Y2">
        <f>'Total Fuel Prices'!Y159*(1-INDEX(Tax_share,MATCH('Total Fuel Prices'!$A$157,tax_fuel_labels,0),MATCH(Y$1,'Tax_Share of Price'!$B$1:$AI$1,0)))</f>
        <v>0</v>
      </c>
      <c r="Z2">
        <f>'Total Fuel Prices'!Z159*(1-INDEX(Tax_share,MATCH('Total Fuel Prices'!$A$157,tax_fuel_labels,0),MATCH(Z$1,'Tax_Share of Price'!$B$1:$AI$1,0)))</f>
        <v>0</v>
      </c>
      <c r="AA2">
        <f>'Total Fuel Prices'!AA159*(1-INDEX(Tax_share,MATCH('Total Fuel Prices'!$A$157,tax_fuel_labels,0),MATCH(AA$1,'Tax_Share of Price'!$B$1:$AI$1,0)))</f>
        <v>0</v>
      </c>
      <c r="AB2">
        <f>'Total Fuel Prices'!AB159*(1-INDEX(Tax_share,MATCH('Total Fuel Prices'!$A$157,tax_fuel_labels,0),MATCH(AB$1,'Tax_Share of Price'!$B$1:$AI$1,0)))</f>
        <v>0</v>
      </c>
      <c r="AC2">
        <f>'Total Fuel Prices'!AC159*(1-INDEX(Tax_share,MATCH('Total Fuel Prices'!$A$157,tax_fuel_labels,0),MATCH(AC$1,'Tax_Share of Price'!$B$1:$AI$1,0)))</f>
        <v>0</v>
      </c>
      <c r="AD2">
        <f>'Total Fuel Prices'!AD159*(1-INDEX(Tax_share,MATCH('Total Fuel Prices'!$A$157,tax_fuel_labels,0),MATCH(AD$1,'Tax_Share of Price'!$B$1:$AI$1,0)))</f>
        <v>0</v>
      </c>
      <c r="AE2">
        <f>'Total Fuel Prices'!AE159*(1-INDEX(Tax_share,MATCH('Total Fuel Prices'!$A$157,tax_fuel_labels,0),MATCH(AE$1,'Tax_Share of Price'!$B$1:$AI$1,0)))</f>
        <v>0</v>
      </c>
      <c r="AF2">
        <f>$AE2</f>
        <v>0</v>
      </c>
      <c r="AG2">
        <f t="shared" ref="AG2:CC7" si="0">$AE2</f>
        <v>0</v>
      </c>
      <c r="AH2">
        <f t="shared" si="0"/>
        <v>0</v>
      </c>
      <c r="AI2">
        <f t="shared" si="0"/>
        <v>0</v>
      </c>
      <c r="AJ2">
        <f t="shared" si="0"/>
        <v>0</v>
      </c>
      <c r="AK2">
        <f t="shared" si="0"/>
        <v>0</v>
      </c>
      <c r="AL2">
        <f t="shared" si="0"/>
        <v>0</v>
      </c>
      <c r="AM2">
        <f t="shared" si="0"/>
        <v>0</v>
      </c>
      <c r="AN2">
        <f t="shared" si="0"/>
        <v>0</v>
      </c>
      <c r="AO2">
        <f t="shared" si="0"/>
        <v>0</v>
      </c>
      <c r="AP2">
        <f t="shared" si="0"/>
        <v>0</v>
      </c>
      <c r="AQ2">
        <f t="shared" si="0"/>
        <v>0</v>
      </c>
      <c r="AR2">
        <f t="shared" si="0"/>
        <v>0</v>
      </c>
      <c r="AS2">
        <f t="shared" si="0"/>
        <v>0</v>
      </c>
      <c r="AT2">
        <f t="shared" si="0"/>
        <v>0</v>
      </c>
      <c r="AU2">
        <f t="shared" si="0"/>
        <v>0</v>
      </c>
      <c r="AV2">
        <f t="shared" si="0"/>
        <v>0</v>
      </c>
      <c r="AW2">
        <f t="shared" si="0"/>
        <v>0</v>
      </c>
      <c r="AX2">
        <f t="shared" si="0"/>
        <v>0</v>
      </c>
      <c r="AY2">
        <f t="shared" si="0"/>
        <v>0</v>
      </c>
      <c r="AZ2">
        <f t="shared" si="0"/>
        <v>0</v>
      </c>
      <c r="BA2">
        <f t="shared" si="0"/>
        <v>0</v>
      </c>
      <c r="BB2">
        <f t="shared" si="0"/>
        <v>0</v>
      </c>
      <c r="BC2">
        <f t="shared" si="0"/>
        <v>0</v>
      </c>
      <c r="BD2">
        <f t="shared" si="0"/>
        <v>0</v>
      </c>
      <c r="BE2">
        <f t="shared" si="0"/>
        <v>0</v>
      </c>
      <c r="BF2">
        <f t="shared" si="0"/>
        <v>0</v>
      </c>
      <c r="BG2">
        <f t="shared" si="0"/>
        <v>0</v>
      </c>
      <c r="BH2">
        <f t="shared" si="0"/>
        <v>0</v>
      </c>
      <c r="BI2">
        <f t="shared" si="0"/>
        <v>0</v>
      </c>
      <c r="BJ2">
        <f t="shared" si="0"/>
        <v>0</v>
      </c>
      <c r="BK2">
        <f t="shared" si="0"/>
        <v>0</v>
      </c>
      <c r="BL2">
        <f t="shared" si="0"/>
        <v>0</v>
      </c>
      <c r="BM2">
        <f t="shared" si="0"/>
        <v>0</v>
      </c>
      <c r="BN2">
        <f t="shared" si="0"/>
        <v>0</v>
      </c>
      <c r="BO2">
        <f t="shared" si="0"/>
        <v>0</v>
      </c>
      <c r="BP2">
        <f t="shared" si="0"/>
        <v>0</v>
      </c>
      <c r="BQ2">
        <f t="shared" si="0"/>
        <v>0</v>
      </c>
      <c r="BR2">
        <f t="shared" si="0"/>
        <v>0</v>
      </c>
      <c r="BS2">
        <f t="shared" si="0"/>
        <v>0</v>
      </c>
      <c r="BT2">
        <f t="shared" si="0"/>
        <v>0</v>
      </c>
      <c r="BU2">
        <f t="shared" si="0"/>
        <v>0</v>
      </c>
      <c r="BV2">
        <f t="shared" si="0"/>
        <v>0</v>
      </c>
      <c r="BW2">
        <f t="shared" si="0"/>
        <v>0</v>
      </c>
      <c r="BX2">
        <f t="shared" si="0"/>
        <v>0</v>
      </c>
      <c r="BY2">
        <f t="shared" si="0"/>
        <v>0</v>
      </c>
      <c r="BZ2">
        <f t="shared" si="0"/>
        <v>0</v>
      </c>
      <c r="CA2">
        <f t="shared" si="0"/>
        <v>0</v>
      </c>
      <c r="CB2">
        <f t="shared" si="0"/>
        <v>0</v>
      </c>
      <c r="CC2">
        <f t="shared" si="0"/>
        <v>0</v>
      </c>
    </row>
    <row r="3" spans="1:81">
      <c r="A3" s="1" t="s">
        <v>1422</v>
      </c>
      <c r="B3">
        <f>'Total Fuel Prices'!B160*(1-INDEX(Tax_share,MATCH('Total Fuel Prices'!$A$157,tax_fuel_labels,0),MATCH(B$1,'Tax_Share of Price'!$B$1:$AI$1,0)))</f>
        <v>0</v>
      </c>
      <c r="C3">
        <f>'Total Fuel Prices'!C160*(1-INDEX(Tax_share,MATCH('Total Fuel Prices'!$A$157,tax_fuel_labels,0),MATCH(C$1,'Tax_Share of Price'!$B$1:$AI$1,0)))</f>
        <v>0</v>
      </c>
      <c r="D3">
        <f>'Total Fuel Prices'!D160*(1-INDEX(Tax_share,MATCH('Total Fuel Prices'!$A$157,tax_fuel_labels,0),MATCH(D$1,'Tax_Share of Price'!$B$1:$AI$1,0)))</f>
        <v>0</v>
      </c>
      <c r="E3">
        <f>'Total Fuel Prices'!E160*(1-INDEX(Tax_share,MATCH('Total Fuel Prices'!$A$157,tax_fuel_labels,0),MATCH(E$1,'Tax_Share of Price'!$B$1:$AI$1,0)))</f>
        <v>0</v>
      </c>
      <c r="F3">
        <f>'Total Fuel Prices'!F160*(1-INDEX(Tax_share,MATCH('Total Fuel Prices'!$A$157,tax_fuel_labels,0),MATCH(F$1,'Tax_Share of Price'!$B$1:$AI$1,0)))</f>
        <v>0</v>
      </c>
      <c r="G3">
        <f>'Total Fuel Prices'!G160*(1-INDEX(Tax_share,MATCH('Total Fuel Prices'!$A$157,tax_fuel_labels,0),MATCH(G$1,'Tax_Share of Price'!$B$1:$AI$1,0)))</f>
        <v>0</v>
      </c>
      <c r="H3">
        <f>'Total Fuel Prices'!H160*(1-INDEX(Tax_share,MATCH('Total Fuel Prices'!$A$157,tax_fuel_labels,0),MATCH(H$1,'Tax_Share of Price'!$B$1:$AI$1,0)))</f>
        <v>0</v>
      </c>
      <c r="I3">
        <f>'Total Fuel Prices'!I160*(1-INDEX(Tax_share,MATCH('Total Fuel Prices'!$A$157,tax_fuel_labels,0),MATCH(I$1,'Tax_Share of Price'!$B$1:$AI$1,0)))</f>
        <v>0</v>
      </c>
      <c r="J3">
        <f>'Total Fuel Prices'!J160*(1-INDEX(Tax_share,MATCH('Total Fuel Prices'!$A$157,tax_fuel_labels,0),MATCH(J$1,'Tax_Share of Price'!$B$1:$AI$1,0)))</f>
        <v>0</v>
      </c>
      <c r="K3">
        <f>'Total Fuel Prices'!K160*(1-INDEX(Tax_share,MATCH('Total Fuel Prices'!$A$157,tax_fuel_labels,0),MATCH(K$1,'Tax_Share of Price'!$B$1:$AI$1,0)))</f>
        <v>0</v>
      </c>
      <c r="L3">
        <f>'Total Fuel Prices'!L160*(1-INDEX(Tax_share,MATCH('Total Fuel Prices'!$A$157,tax_fuel_labels,0),MATCH(L$1,'Tax_Share of Price'!$B$1:$AI$1,0)))</f>
        <v>0</v>
      </c>
      <c r="M3">
        <f>'Total Fuel Prices'!M160*(1-INDEX(Tax_share,MATCH('Total Fuel Prices'!$A$157,tax_fuel_labels,0),MATCH(M$1,'Tax_Share of Price'!$B$1:$AI$1,0)))</f>
        <v>0</v>
      </c>
      <c r="N3">
        <f>'Total Fuel Prices'!N160*(1-INDEX(Tax_share,MATCH('Total Fuel Prices'!$A$157,tax_fuel_labels,0),MATCH(N$1,'Tax_Share of Price'!$B$1:$AI$1,0)))</f>
        <v>0</v>
      </c>
      <c r="O3">
        <f>'Total Fuel Prices'!O160*(1-INDEX(Tax_share,MATCH('Total Fuel Prices'!$A$157,tax_fuel_labels,0),MATCH(O$1,'Tax_Share of Price'!$B$1:$AI$1,0)))</f>
        <v>0</v>
      </c>
      <c r="P3">
        <f>'Total Fuel Prices'!P160*(1-INDEX(Tax_share,MATCH('Total Fuel Prices'!$A$157,tax_fuel_labels,0),MATCH(P$1,'Tax_Share of Price'!$B$1:$AI$1,0)))</f>
        <v>0</v>
      </c>
      <c r="Q3">
        <f>'Total Fuel Prices'!Q160*(1-INDEX(Tax_share,MATCH('Total Fuel Prices'!$A$157,tax_fuel_labels,0),MATCH(Q$1,'Tax_Share of Price'!$B$1:$AI$1,0)))</f>
        <v>0</v>
      </c>
      <c r="R3">
        <f>'Total Fuel Prices'!R160*(1-INDEX(Tax_share,MATCH('Total Fuel Prices'!$A$157,tax_fuel_labels,0),MATCH(R$1,'Tax_Share of Price'!$B$1:$AI$1,0)))</f>
        <v>0</v>
      </c>
      <c r="S3">
        <f>'Total Fuel Prices'!S160*(1-INDEX(Tax_share,MATCH('Total Fuel Prices'!$A$157,tax_fuel_labels,0),MATCH(S$1,'Tax_Share of Price'!$B$1:$AI$1,0)))</f>
        <v>0</v>
      </c>
      <c r="T3">
        <f>'Total Fuel Prices'!T160*(1-INDEX(Tax_share,MATCH('Total Fuel Prices'!$A$157,tax_fuel_labels,0),MATCH(T$1,'Tax_Share of Price'!$B$1:$AI$1,0)))</f>
        <v>0</v>
      </c>
      <c r="U3">
        <f>'Total Fuel Prices'!U160*(1-INDEX(Tax_share,MATCH('Total Fuel Prices'!$A$157,tax_fuel_labels,0),MATCH(U$1,'Tax_Share of Price'!$B$1:$AI$1,0)))</f>
        <v>0</v>
      </c>
      <c r="V3">
        <f>'Total Fuel Prices'!V160*(1-INDEX(Tax_share,MATCH('Total Fuel Prices'!$A$157,tax_fuel_labels,0),MATCH(V$1,'Tax_Share of Price'!$B$1:$AI$1,0)))</f>
        <v>0</v>
      </c>
      <c r="W3">
        <f>'Total Fuel Prices'!W160*(1-INDEX(Tax_share,MATCH('Total Fuel Prices'!$A$157,tax_fuel_labels,0),MATCH(W$1,'Tax_Share of Price'!$B$1:$AI$1,0)))</f>
        <v>0</v>
      </c>
      <c r="X3">
        <f>'Total Fuel Prices'!X160*(1-INDEX(Tax_share,MATCH('Total Fuel Prices'!$A$157,tax_fuel_labels,0),MATCH(X$1,'Tax_Share of Price'!$B$1:$AI$1,0)))</f>
        <v>0</v>
      </c>
      <c r="Y3">
        <f>'Total Fuel Prices'!Y160*(1-INDEX(Tax_share,MATCH('Total Fuel Prices'!$A$157,tax_fuel_labels,0),MATCH(Y$1,'Tax_Share of Price'!$B$1:$AI$1,0)))</f>
        <v>0</v>
      </c>
      <c r="Z3">
        <f>'Total Fuel Prices'!Z160*(1-INDEX(Tax_share,MATCH('Total Fuel Prices'!$A$157,tax_fuel_labels,0),MATCH(Z$1,'Tax_Share of Price'!$B$1:$AI$1,0)))</f>
        <v>0</v>
      </c>
      <c r="AA3">
        <f>'Total Fuel Prices'!AA160*(1-INDEX(Tax_share,MATCH('Total Fuel Prices'!$A$157,tax_fuel_labels,0),MATCH(AA$1,'Tax_Share of Price'!$B$1:$AI$1,0)))</f>
        <v>0</v>
      </c>
      <c r="AB3">
        <f>'Total Fuel Prices'!AB160*(1-INDEX(Tax_share,MATCH('Total Fuel Prices'!$A$157,tax_fuel_labels,0),MATCH(AB$1,'Tax_Share of Price'!$B$1:$AI$1,0)))</f>
        <v>0</v>
      </c>
      <c r="AC3">
        <f>'Total Fuel Prices'!AC160*(1-INDEX(Tax_share,MATCH('Total Fuel Prices'!$A$157,tax_fuel_labels,0),MATCH(AC$1,'Tax_Share of Price'!$B$1:$AI$1,0)))</f>
        <v>0</v>
      </c>
      <c r="AD3">
        <f>'Total Fuel Prices'!AD160*(1-INDEX(Tax_share,MATCH('Total Fuel Prices'!$A$157,tax_fuel_labels,0),MATCH(AD$1,'Tax_Share of Price'!$B$1:$AI$1,0)))</f>
        <v>0</v>
      </c>
      <c r="AE3">
        <f>'Total Fuel Prices'!AE160*(1-INDEX(Tax_share,MATCH('Total Fuel Prices'!$A$157,tax_fuel_labels,0),MATCH(AE$1,'Tax_Share of Price'!$B$1:$AI$1,0)))</f>
        <v>0</v>
      </c>
      <c r="AF3">
        <f>$AE3</f>
        <v>0</v>
      </c>
      <c r="AG3">
        <f t="shared" ref="AF3:AU9" si="1">$AE3</f>
        <v>0</v>
      </c>
      <c r="AH3">
        <f t="shared" si="1"/>
        <v>0</v>
      </c>
      <c r="AI3">
        <f t="shared" si="1"/>
        <v>0</v>
      </c>
      <c r="AJ3">
        <f t="shared" si="1"/>
        <v>0</v>
      </c>
      <c r="AK3">
        <f t="shared" si="1"/>
        <v>0</v>
      </c>
      <c r="AL3">
        <f t="shared" si="1"/>
        <v>0</v>
      </c>
      <c r="AM3">
        <f t="shared" si="1"/>
        <v>0</v>
      </c>
      <c r="AN3">
        <f t="shared" si="1"/>
        <v>0</v>
      </c>
      <c r="AO3">
        <f t="shared" si="1"/>
        <v>0</v>
      </c>
      <c r="AP3">
        <f t="shared" si="1"/>
        <v>0</v>
      </c>
      <c r="AQ3">
        <f t="shared" si="1"/>
        <v>0</v>
      </c>
      <c r="AR3">
        <f t="shared" si="1"/>
        <v>0</v>
      </c>
      <c r="AS3">
        <f t="shared" si="1"/>
        <v>0</v>
      </c>
      <c r="AT3">
        <f t="shared" si="1"/>
        <v>0</v>
      </c>
      <c r="AU3">
        <f t="shared" si="1"/>
        <v>0</v>
      </c>
      <c r="AV3">
        <f t="shared" si="0"/>
        <v>0</v>
      </c>
      <c r="AW3">
        <f t="shared" si="0"/>
        <v>0</v>
      </c>
      <c r="AX3">
        <f t="shared" si="0"/>
        <v>0</v>
      </c>
      <c r="AY3">
        <f t="shared" si="0"/>
        <v>0</v>
      </c>
      <c r="AZ3">
        <f t="shared" si="0"/>
        <v>0</v>
      </c>
      <c r="BA3">
        <f t="shared" si="0"/>
        <v>0</v>
      </c>
      <c r="BB3">
        <f t="shared" si="0"/>
        <v>0</v>
      </c>
      <c r="BC3">
        <f t="shared" si="0"/>
        <v>0</v>
      </c>
      <c r="BD3">
        <f t="shared" si="0"/>
        <v>0</v>
      </c>
      <c r="BE3">
        <f t="shared" si="0"/>
        <v>0</v>
      </c>
      <c r="BF3">
        <f t="shared" si="0"/>
        <v>0</v>
      </c>
      <c r="BG3">
        <f t="shared" si="0"/>
        <v>0</v>
      </c>
      <c r="BH3">
        <f t="shared" si="0"/>
        <v>0</v>
      </c>
      <c r="BI3">
        <f t="shared" si="0"/>
        <v>0</v>
      </c>
      <c r="BJ3">
        <f t="shared" si="0"/>
        <v>0</v>
      </c>
      <c r="BK3">
        <f t="shared" si="0"/>
        <v>0</v>
      </c>
      <c r="BL3">
        <f t="shared" si="0"/>
        <v>0</v>
      </c>
      <c r="BM3">
        <f t="shared" si="0"/>
        <v>0</v>
      </c>
      <c r="BN3">
        <f t="shared" si="0"/>
        <v>0</v>
      </c>
      <c r="BO3">
        <f t="shared" si="0"/>
        <v>0</v>
      </c>
      <c r="BP3">
        <f t="shared" si="0"/>
        <v>0</v>
      </c>
      <c r="BQ3">
        <f t="shared" si="0"/>
        <v>0</v>
      </c>
      <c r="BR3">
        <f t="shared" si="0"/>
        <v>0</v>
      </c>
      <c r="BS3">
        <f t="shared" si="0"/>
        <v>0</v>
      </c>
      <c r="BT3">
        <f t="shared" si="0"/>
        <v>0</v>
      </c>
      <c r="BU3">
        <f t="shared" si="0"/>
        <v>0</v>
      </c>
      <c r="BV3">
        <f t="shared" si="0"/>
        <v>0</v>
      </c>
      <c r="BW3">
        <f t="shared" si="0"/>
        <v>0</v>
      </c>
      <c r="BX3">
        <f t="shared" si="0"/>
        <v>0</v>
      </c>
      <c r="BY3">
        <f t="shared" si="0"/>
        <v>0</v>
      </c>
      <c r="BZ3">
        <f t="shared" si="0"/>
        <v>0</v>
      </c>
      <c r="CA3">
        <f t="shared" si="0"/>
        <v>0</v>
      </c>
      <c r="CB3">
        <f t="shared" si="0"/>
        <v>0</v>
      </c>
      <c r="CC3">
        <f t="shared" si="0"/>
        <v>0</v>
      </c>
    </row>
    <row r="4" spans="1:81">
      <c r="A4" s="1" t="s">
        <v>1423</v>
      </c>
      <c r="B4">
        <f>'Total Fuel Prices'!B161*(1-INDEX(Tax_share,MATCH('Total Fuel Prices'!$A$157,tax_fuel_labels,0),MATCH(B$1,'Tax_Share of Price'!$B$1:$AI$1,0)))</f>
        <v>0</v>
      </c>
      <c r="C4">
        <f>'Total Fuel Prices'!C161*(1-INDEX(Tax_share,MATCH('Total Fuel Prices'!$A$157,tax_fuel_labels,0),MATCH(C$1,'Tax_Share of Price'!$B$1:$AI$1,0)))</f>
        <v>0</v>
      </c>
      <c r="D4">
        <f>'Total Fuel Prices'!D161*(1-INDEX(Tax_share,MATCH('Total Fuel Prices'!$A$157,tax_fuel_labels,0),MATCH(D$1,'Tax_Share of Price'!$B$1:$AI$1,0)))</f>
        <v>0</v>
      </c>
      <c r="E4">
        <f>'Total Fuel Prices'!E161*(1-INDEX(Tax_share,MATCH('Total Fuel Prices'!$A$157,tax_fuel_labels,0),MATCH(E$1,'Tax_Share of Price'!$B$1:$AI$1,0)))</f>
        <v>0</v>
      </c>
      <c r="F4">
        <f>'Total Fuel Prices'!F161*(1-INDEX(Tax_share,MATCH('Total Fuel Prices'!$A$157,tax_fuel_labels,0),MATCH(F$1,'Tax_Share of Price'!$B$1:$AI$1,0)))</f>
        <v>0</v>
      </c>
      <c r="G4">
        <f>'Total Fuel Prices'!G161*(1-INDEX(Tax_share,MATCH('Total Fuel Prices'!$A$157,tax_fuel_labels,0),MATCH(G$1,'Tax_Share of Price'!$B$1:$AI$1,0)))</f>
        <v>0</v>
      </c>
      <c r="H4">
        <f>'Total Fuel Prices'!H161*(1-INDEX(Tax_share,MATCH('Total Fuel Prices'!$A$157,tax_fuel_labels,0),MATCH(H$1,'Tax_Share of Price'!$B$1:$AI$1,0)))</f>
        <v>0</v>
      </c>
      <c r="I4">
        <f>'Total Fuel Prices'!I161*(1-INDEX(Tax_share,MATCH('Total Fuel Prices'!$A$157,tax_fuel_labels,0),MATCH(I$1,'Tax_Share of Price'!$B$1:$AI$1,0)))</f>
        <v>0</v>
      </c>
      <c r="J4">
        <f>'Total Fuel Prices'!J161*(1-INDEX(Tax_share,MATCH('Total Fuel Prices'!$A$157,tax_fuel_labels,0),MATCH(J$1,'Tax_Share of Price'!$B$1:$AI$1,0)))</f>
        <v>0</v>
      </c>
      <c r="K4">
        <f>'Total Fuel Prices'!K161*(1-INDEX(Tax_share,MATCH('Total Fuel Prices'!$A$157,tax_fuel_labels,0),MATCH(K$1,'Tax_Share of Price'!$B$1:$AI$1,0)))</f>
        <v>0</v>
      </c>
      <c r="L4">
        <f>'Total Fuel Prices'!L161*(1-INDEX(Tax_share,MATCH('Total Fuel Prices'!$A$157,tax_fuel_labels,0),MATCH(L$1,'Tax_Share of Price'!$B$1:$AI$1,0)))</f>
        <v>0</v>
      </c>
      <c r="M4">
        <f>'Total Fuel Prices'!M161*(1-INDEX(Tax_share,MATCH('Total Fuel Prices'!$A$157,tax_fuel_labels,0),MATCH(M$1,'Tax_Share of Price'!$B$1:$AI$1,0)))</f>
        <v>0</v>
      </c>
      <c r="N4">
        <f>'Total Fuel Prices'!N161*(1-INDEX(Tax_share,MATCH('Total Fuel Prices'!$A$157,tax_fuel_labels,0),MATCH(N$1,'Tax_Share of Price'!$B$1:$AI$1,0)))</f>
        <v>0</v>
      </c>
      <c r="O4">
        <f>'Total Fuel Prices'!O161*(1-INDEX(Tax_share,MATCH('Total Fuel Prices'!$A$157,tax_fuel_labels,0),MATCH(O$1,'Tax_Share of Price'!$B$1:$AI$1,0)))</f>
        <v>0</v>
      </c>
      <c r="P4">
        <f>'Total Fuel Prices'!P161*(1-INDEX(Tax_share,MATCH('Total Fuel Prices'!$A$157,tax_fuel_labels,0),MATCH(P$1,'Tax_Share of Price'!$B$1:$AI$1,0)))</f>
        <v>0</v>
      </c>
      <c r="Q4">
        <f>'Total Fuel Prices'!Q161*(1-INDEX(Tax_share,MATCH('Total Fuel Prices'!$A$157,tax_fuel_labels,0),MATCH(Q$1,'Tax_Share of Price'!$B$1:$AI$1,0)))</f>
        <v>0</v>
      </c>
      <c r="R4">
        <f>'Total Fuel Prices'!R161*(1-INDEX(Tax_share,MATCH('Total Fuel Prices'!$A$157,tax_fuel_labels,0),MATCH(R$1,'Tax_Share of Price'!$B$1:$AI$1,0)))</f>
        <v>0</v>
      </c>
      <c r="S4">
        <f>'Total Fuel Prices'!S161*(1-INDEX(Tax_share,MATCH('Total Fuel Prices'!$A$157,tax_fuel_labels,0),MATCH(S$1,'Tax_Share of Price'!$B$1:$AI$1,0)))</f>
        <v>0</v>
      </c>
      <c r="T4">
        <f>'Total Fuel Prices'!T161*(1-INDEX(Tax_share,MATCH('Total Fuel Prices'!$A$157,tax_fuel_labels,0),MATCH(T$1,'Tax_Share of Price'!$B$1:$AI$1,0)))</f>
        <v>0</v>
      </c>
      <c r="U4">
        <f>'Total Fuel Prices'!U161*(1-INDEX(Tax_share,MATCH('Total Fuel Prices'!$A$157,tax_fuel_labels,0),MATCH(U$1,'Tax_Share of Price'!$B$1:$AI$1,0)))</f>
        <v>0</v>
      </c>
      <c r="V4">
        <f>'Total Fuel Prices'!V161*(1-INDEX(Tax_share,MATCH('Total Fuel Prices'!$A$157,tax_fuel_labels,0),MATCH(V$1,'Tax_Share of Price'!$B$1:$AI$1,0)))</f>
        <v>0</v>
      </c>
      <c r="W4">
        <f>'Total Fuel Prices'!W161*(1-INDEX(Tax_share,MATCH('Total Fuel Prices'!$A$157,tax_fuel_labels,0),MATCH(W$1,'Tax_Share of Price'!$B$1:$AI$1,0)))</f>
        <v>0</v>
      </c>
      <c r="X4">
        <f>'Total Fuel Prices'!X161*(1-INDEX(Tax_share,MATCH('Total Fuel Prices'!$A$157,tax_fuel_labels,0),MATCH(X$1,'Tax_Share of Price'!$B$1:$AI$1,0)))</f>
        <v>0</v>
      </c>
      <c r="Y4">
        <f>'Total Fuel Prices'!Y161*(1-INDEX(Tax_share,MATCH('Total Fuel Prices'!$A$157,tax_fuel_labels,0),MATCH(Y$1,'Tax_Share of Price'!$B$1:$AI$1,0)))</f>
        <v>0</v>
      </c>
      <c r="Z4">
        <f>'Total Fuel Prices'!Z161*(1-INDEX(Tax_share,MATCH('Total Fuel Prices'!$A$157,tax_fuel_labels,0),MATCH(Z$1,'Tax_Share of Price'!$B$1:$AI$1,0)))</f>
        <v>0</v>
      </c>
      <c r="AA4">
        <f>'Total Fuel Prices'!AA161*(1-INDEX(Tax_share,MATCH('Total Fuel Prices'!$A$157,tax_fuel_labels,0),MATCH(AA$1,'Tax_Share of Price'!$B$1:$AI$1,0)))</f>
        <v>0</v>
      </c>
      <c r="AB4">
        <f>'Total Fuel Prices'!AB161*(1-INDEX(Tax_share,MATCH('Total Fuel Prices'!$A$157,tax_fuel_labels,0),MATCH(AB$1,'Tax_Share of Price'!$B$1:$AI$1,0)))</f>
        <v>0</v>
      </c>
      <c r="AC4">
        <f>'Total Fuel Prices'!AC161*(1-INDEX(Tax_share,MATCH('Total Fuel Prices'!$A$157,tax_fuel_labels,0),MATCH(AC$1,'Tax_Share of Price'!$B$1:$AI$1,0)))</f>
        <v>0</v>
      </c>
      <c r="AD4">
        <f>'Total Fuel Prices'!AD161*(1-INDEX(Tax_share,MATCH('Total Fuel Prices'!$A$157,tax_fuel_labels,0),MATCH(AD$1,'Tax_Share of Price'!$B$1:$AI$1,0)))</f>
        <v>0</v>
      </c>
      <c r="AE4">
        <f>'Total Fuel Prices'!AE161*(1-INDEX(Tax_share,MATCH('Total Fuel Prices'!$A$157,tax_fuel_labels,0),MATCH(AE$1,'Tax_Share of Price'!$B$1:$AI$1,0)))</f>
        <v>0</v>
      </c>
      <c r="AF4">
        <f t="shared" si="1"/>
        <v>0</v>
      </c>
      <c r="AG4">
        <f t="shared" si="0"/>
        <v>0</v>
      </c>
      <c r="AH4">
        <f t="shared" si="0"/>
        <v>0</v>
      </c>
      <c r="AI4">
        <f t="shared" si="0"/>
        <v>0</v>
      </c>
      <c r="AJ4">
        <f t="shared" si="0"/>
        <v>0</v>
      </c>
      <c r="AK4">
        <f t="shared" si="0"/>
        <v>0</v>
      </c>
      <c r="AL4">
        <f t="shared" si="0"/>
        <v>0</v>
      </c>
      <c r="AM4">
        <f t="shared" si="0"/>
        <v>0</v>
      </c>
      <c r="AN4">
        <f t="shared" si="0"/>
        <v>0</v>
      </c>
      <c r="AO4">
        <f t="shared" si="0"/>
        <v>0</v>
      </c>
      <c r="AP4">
        <f t="shared" si="0"/>
        <v>0</v>
      </c>
      <c r="AQ4">
        <f t="shared" si="0"/>
        <v>0</v>
      </c>
      <c r="AR4">
        <f t="shared" si="0"/>
        <v>0</v>
      </c>
      <c r="AS4">
        <f t="shared" si="0"/>
        <v>0</v>
      </c>
      <c r="AT4">
        <f t="shared" si="0"/>
        <v>0</v>
      </c>
      <c r="AU4">
        <f t="shared" si="0"/>
        <v>0</v>
      </c>
      <c r="AV4">
        <f t="shared" si="0"/>
        <v>0</v>
      </c>
      <c r="AW4">
        <f t="shared" si="0"/>
        <v>0</v>
      </c>
      <c r="AX4">
        <f t="shared" si="0"/>
        <v>0</v>
      </c>
      <c r="AY4">
        <f t="shared" si="0"/>
        <v>0</v>
      </c>
      <c r="AZ4">
        <f t="shared" si="0"/>
        <v>0</v>
      </c>
      <c r="BA4">
        <f t="shared" si="0"/>
        <v>0</v>
      </c>
      <c r="BB4">
        <f t="shared" si="0"/>
        <v>0</v>
      </c>
      <c r="BC4">
        <f t="shared" si="0"/>
        <v>0</v>
      </c>
      <c r="BD4">
        <f t="shared" si="0"/>
        <v>0</v>
      </c>
      <c r="BE4">
        <f t="shared" si="0"/>
        <v>0</v>
      </c>
      <c r="BF4">
        <f t="shared" si="0"/>
        <v>0</v>
      </c>
      <c r="BG4">
        <f t="shared" si="0"/>
        <v>0</v>
      </c>
      <c r="BH4">
        <f t="shared" si="0"/>
        <v>0</v>
      </c>
      <c r="BI4">
        <f t="shared" si="0"/>
        <v>0</v>
      </c>
      <c r="BJ4">
        <f t="shared" si="0"/>
        <v>0</v>
      </c>
      <c r="BK4">
        <f t="shared" si="0"/>
        <v>0</v>
      </c>
      <c r="BL4">
        <f t="shared" si="0"/>
        <v>0</v>
      </c>
      <c r="BM4">
        <f t="shared" si="0"/>
        <v>0</v>
      </c>
      <c r="BN4">
        <f t="shared" si="0"/>
        <v>0</v>
      </c>
      <c r="BO4">
        <f t="shared" si="0"/>
        <v>0</v>
      </c>
      <c r="BP4">
        <f t="shared" si="0"/>
        <v>0</v>
      </c>
      <c r="BQ4">
        <f t="shared" si="0"/>
        <v>0</v>
      </c>
      <c r="BR4">
        <f t="shared" si="0"/>
        <v>0</v>
      </c>
      <c r="BS4">
        <f t="shared" si="0"/>
        <v>0</v>
      </c>
      <c r="BT4">
        <f t="shared" si="0"/>
        <v>0</v>
      </c>
      <c r="BU4">
        <f t="shared" si="0"/>
        <v>0</v>
      </c>
      <c r="BV4">
        <f t="shared" si="0"/>
        <v>0</v>
      </c>
      <c r="BW4">
        <f t="shared" si="0"/>
        <v>0</v>
      </c>
      <c r="BX4">
        <f t="shared" si="0"/>
        <v>0</v>
      </c>
      <c r="BY4">
        <f t="shared" si="0"/>
        <v>0</v>
      </c>
      <c r="BZ4">
        <f t="shared" si="0"/>
        <v>0</v>
      </c>
      <c r="CA4">
        <f t="shared" si="0"/>
        <v>0</v>
      </c>
      <c r="CB4">
        <f t="shared" si="0"/>
        <v>0</v>
      </c>
      <c r="CC4">
        <f t="shared" si="0"/>
        <v>0</v>
      </c>
    </row>
    <row r="5" spans="1:81">
      <c r="A5" s="1" t="s">
        <v>1424</v>
      </c>
      <c r="B5">
        <f>'Total Fuel Prices'!B162*(1-INDEX(Tax_share,MATCH('Total Fuel Prices'!$A$157,tax_fuel_labels,0),MATCH(B$1,'Tax_Share of Price'!$B$1:$AI$1,0)))</f>
        <v>0</v>
      </c>
      <c r="C5">
        <f>'Total Fuel Prices'!C162*(1-INDEX(Tax_share,MATCH('Total Fuel Prices'!$A$157,tax_fuel_labels,0),MATCH(C$1,'Tax_Share of Price'!$B$1:$AI$1,0)))</f>
        <v>0</v>
      </c>
      <c r="D5">
        <f>'Total Fuel Prices'!D162*(1-INDEX(Tax_share,MATCH('Total Fuel Prices'!$A$157,tax_fuel_labels,0),MATCH(D$1,'Tax_Share of Price'!$B$1:$AI$1,0)))</f>
        <v>0</v>
      </c>
      <c r="E5">
        <f>'Total Fuel Prices'!E162*(1-INDEX(Tax_share,MATCH('Total Fuel Prices'!$A$157,tax_fuel_labels,0),MATCH(E$1,'Tax_Share of Price'!$B$1:$AI$1,0)))</f>
        <v>0</v>
      </c>
      <c r="F5">
        <f>'Total Fuel Prices'!F162*(1-INDEX(Tax_share,MATCH('Total Fuel Prices'!$A$157,tax_fuel_labels,0),MATCH(F$1,'Tax_Share of Price'!$B$1:$AI$1,0)))</f>
        <v>0</v>
      </c>
      <c r="G5">
        <f>'Total Fuel Prices'!G162*(1-INDEX(Tax_share,MATCH('Total Fuel Prices'!$A$157,tax_fuel_labels,0),MATCH(G$1,'Tax_Share of Price'!$B$1:$AI$1,0)))</f>
        <v>0</v>
      </c>
      <c r="H5">
        <f>'Total Fuel Prices'!H162*(1-INDEX(Tax_share,MATCH('Total Fuel Prices'!$A$157,tax_fuel_labels,0),MATCH(H$1,'Tax_Share of Price'!$B$1:$AI$1,0)))</f>
        <v>0</v>
      </c>
      <c r="I5">
        <f>'Total Fuel Prices'!I162*(1-INDEX(Tax_share,MATCH('Total Fuel Prices'!$A$157,tax_fuel_labels,0),MATCH(I$1,'Tax_Share of Price'!$B$1:$AI$1,0)))</f>
        <v>0</v>
      </c>
      <c r="J5">
        <f>'Total Fuel Prices'!J162*(1-INDEX(Tax_share,MATCH('Total Fuel Prices'!$A$157,tax_fuel_labels,0),MATCH(J$1,'Tax_Share of Price'!$B$1:$AI$1,0)))</f>
        <v>0</v>
      </c>
      <c r="K5">
        <f>'Total Fuel Prices'!K162*(1-INDEX(Tax_share,MATCH('Total Fuel Prices'!$A$157,tax_fuel_labels,0),MATCH(K$1,'Tax_Share of Price'!$B$1:$AI$1,0)))</f>
        <v>0</v>
      </c>
      <c r="L5">
        <f>'Total Fuel Prices'!L162*(1-INDEX(Tax_share,MATCH('Total Fuel Prices'!$A$157,tax_fuel_labels,0),MATCH(L$1,'Tax_Share of Price'!$B$1:$AI$1,0)))</f>
        <v>0</v>
      </c>
      <c r="M5">
        <f>'Total Fuel Prices'!M162*(1-INDEX(Tax_share,MATCH('Total Fuel Prices'!$A$157,tax_fuel_labels,0),MATCH(M$1,'Tax_Share of Price'!$B$1:$AI$1,0)))</f>
        <v>0</v>
      </c>
      <c r="N5">
        <f>'Total Fuel Prices'!N162*(1-INDEX(Tax_share,MATCH('Total Fuel Prices'!$A$157,tax_fuel_labels,0),MATCH(N$1,'Tax_Share of Price'!$B$1:$AI$1,0)))</f>
        <v>0</v>
      </c>
      <c r="O5">
        <f>'Total Fuel Prices'!O162*(1-INDEX(Tax_share,MATCH('Total Fuel Prices'!$A$157,tax_fuel_labels,0),MATCH(O$1,'Tax_Share of Price'!$B$1:$AI$1,0)))</f>
        <v>0</v>
      </c>
      <c r="P5">
        <f>'Total Fuel Prices'!P162*(1-INDEX(Tax_share,MATCH('Total Fuel Prices'!$A$157,tax_fuel_labels,0),MATCH(P$1,'Tax_Share of Price'!$B$1:$AI$1,0)))</f>
        <v>0</v>
      </c>
      <c r="Q5">
        <f>'Total Fuel Prices'!Q162*(1-INDEX(Tax_share,MATCH('Total Fuel Prices'!$A$157,tax_fuel_labels,0),MATCH(Q$1,'Tax_Share of Price'!$B$1:$AI$1,0)))</f>
        <v>0</v>
      </c>
      <c r="R5">
        <f>'Total Fuel Prices'!R162*(1-INDEX(Tax_share,MATCH('Total Fuel Prices'!$A$157,tax_fuel_labels,0),MATCH(R$1,'Tax_Share of Price'!$B$1:$AI$1,0)))</f>
        <v>0</v>
      </c>
      <c r="S5">
        <f>'Total Fuel Prices'!S162*(1-INDEX(Tax_share,MATCH('Total Fuel Prices'!$A$157,tax_fuel_labels,0),MATCH(S$1,'Tax_Share of Price'!$B$1:$AI$1,0)))</f>
        <v>0</v>
      </c>
      <c r="T5">
        <f>'Total Fuel Prices'!T162*(1-INDEX(Tax_share,MATCH('Total Fuel Prices'!$A$157,tax_fuel_labels,0),MATCH(T$1,'Tax_Share of Price'!$B$1:$AI$1,0)))</f>
        <v>0</v>
      </c>
      <c r="U5">
        <f>'Total Fuel Prices'!U162*(1-INDEX(Tax_share,MATCH('Total Fuel Prices'!$A$157,tax_fuel_labels,0),MATCH(U$1,'Tax_Share of Price'!$B$1:$AI$1,0)))</f>
        <v>0</v>
      </c>
      <c r="V5">
        <f>'Total Fuel Prices'!V162*(1-INDEX(Tax_share,MATCH('Total Fuel Prices'!$A$157,tax_fuel_labels,0),MATCH(V$1,'Tax_Share of Price'!$B$1:$AI$1,0)))</f>
        <v>0</v>
      </c>
      <c r="W5">
        <f>'Total Fuel Prices'!W162*(1-INDEX(Tax_share,MATCH('Total Fuel Prices'!$A$157,tax_fuel_labels,0),MATCH(W$1,'Tax_Share of Price'!$B$1:$AI$1,0)))</f>
        <v>0</v>
      </c>
      <c r="X5">
        <f>'Total Fuel Prices'!X162*(1-INDEX(Tax_share,MATCH('Total Fuel Prices'!$A$157,tax_fuel_labels,0),MATCH(X$1,'Tax_Share of Price'!$B$1:$AI$1,0)))</f>
        <v>0</v>
      </c>
      <c r="Y5">
        <f>'Total Fuel Prices'!Y162*(1-INDEX(Tax_share,MATCH('Total Fuel Prices'!$A$157,tax_fuel_labels,0),MATCH(Y$1,'Tax_Share of Price'!$B$1:$AI$1,0)))</f>
        <v>0</v>
      </c>
      <c r="Z5">
        <f>'Total Fuel Prices'!Z162*(1-INDEX(Tax_share,MATCH('Total Fuel Prices'!$A$157,tax_fuel_labels,0),MATCH(Z$1,'Tax_Share of Price'!$B$1:$AI$1,0)))</f>
        <v>0</v>
      </c>
      <c r="AA5">
        <f>'Total Fuel Prices'!AA162*(1-INDEX(Tax_share,MATCH('Total Fuel Prices'!$A$157,tax_fuel_labels,0),MATCH(AA$1,'Tax_Share of Price'!$B$1:$AI$1,0)))</f>
        <v>0</v>
      </c>
      <c r="AB5">
        <f>'Total Fuel Prices'!AB162*(1-INDEX(Tax_share,MATCH('Total Fuel Prices'!$A$157,tax_fuel_labels,0),MATCH(AB$1,'Tax_Share of Price'!$B$1:$AI$1,0)))</f>
        <v>0</v>
      </c>
      <c r="AC5">
        <f>'Total Fuel Prices'!AC162*(1-INDEX(Tax_share,MATCH('Total Fuel Prices'!$A$157,tax_fuel_labels,0),MATCH(AC$1,'Tax_Share of Price'!$B$1:$AI$1,0)))</f>
        <v>0</v>
      </c>
      <c r="AD5">
        <f>'Total Fuel Prices'!AD162*(1-INDEX(Tax_share,MATCH('Total Fuel Prices'!$A$157,tax_fuel_labels,0),MATCH(AD$1,'Tax_Share of Price'!$B$1:$AI$1,0)))</f>
        <v>0</v>
      </c>
      <c r="AE5">
        <f>'Total Fuel Prices'!AE162*(1-INDEX(Tax_share,MATCH('Total Fuel Prices'!$A$157,tax_fuel_labels,0),MATCH(AE$1,'Tax_Share of Price'!$B$1:$AI$1,0)))</f>
        <v>0</v>
      </c>
      <c r="AF5">
        <f t="shared" si="1"/>
        <v>0</v>
      </c>
      <c r="AG5">
        <f t="shared" si="0"/>
        <v>0</v>
      </c>
      <c r="AH5">
        <f t="shared" si="0"/>
        <v>0</v>
      </c>
      <c r="AI5">
        <f t="shared" si="0"/>
        <v>0</v>
      </c>
      <c r="AJ5">
        <f t="shared" si="0"/>
        <v>0</v>
      </c>
      <c r="AK5">
        <f t="shared" si="0"/>
        <v>0</v>
      </c>
      <c r="AL5">
        <f t="shared" si="0"/>
        <v>0</v>
      </c>
      <c r="AM5">
        <f t="shared" si="0"/>
        <v>0</v>
      </c>
      <c r="AN5">
        <f t="shared" si="0"/>
        <v>0</v>
      </c>
      <c r="AO5">
        <f t="shared" si="0"/>
        <v>0</v>
      </c>
      <c r="AP5">
        <f t="shared" si="0"/>
        <v>0</v>
      </c>
      <c r="AQ5">
        <f t="shared" si="0"/>
        <v>0</v>
      </c>
      <c r="AR5">
        <f t="shared" si="0"/>
        <v>0</v>
      </c>
      <c r="AS5">
        <f t="shared" si="0"/>
        <v>0</v>
      </c>
      <c r="AT5">
        <f t="shared" si="0"/>
        <v>0</v>
      </c>
      <c r="AU5">
        <f t="shared" si="0"/>
        <v>0</v>
      </c>
      <c r="AV5">
        <f t="shared" si="0"/>
        <v>0</v>
      </c>
      <c r="AW5">
        <f t="shared" si="0"/>
        <v>0</v>
      </c>
      <c r="AX5">
        <f t="shared" si="0"/>
        <v>0</v>
      </c>
      <c r="AY5">
        <f t="shared" si="0"/>
        <v>0</v>
      </c>
      <c r="AZ5">
        <f t="shared" si="0"/>
        <v>0</v>
      </c>
      <c r="BA5">
        <f t="shared" si="0"/>
        <v>0</v>
      </c>
      <c r="BB5">
        <f t="shared" si="0"/>
        <v>0</v>
      </c>
      <c r="BC5">
        <f t="shared" si="0"/>
        <v>0</v>
      </c>
      <c r="BD5">
        <f t="shared" si="0"/>
        <v>0</v>
      </c>
      <c r="BE5">
        <f t="shared" si="0"/>
        <v>0</v>
      </c>
      <c r="BF5">
        <f t="shared" si="0"/>
        <v>0</v>
      </c>
      <c r="BG5">
        <f t="shared" si="0"/>
        <v>0</v>
      </c>
      <c r="BH5">
        <f t="shared" si="0"/>
        <v>0</v>
      </c>
      <c r="BI5">
        <f t="shared" si="0"/>
        <v>0</v>
      </c>
      <c r="BJ5">
        <f t="shared" si="0"/>
        <v>0</v>
      </c>
      <c r="BK5">
        <f t="shared" si="0"/>
        <v>0</v>
      </c>
      <c r="BL5">
        <f t="shared" si="0"/>
        <v>0</v>
      </c>
      <c r="BM5">
        <f t="shared" si="0"/>
        <v>0</v>
      </c>
      <c r="BN5">
        <f t="shared" si="0"/>
        <v>0</v>
      </c>
      <c r="BO5">
        <f t="shared" si="0"/>
        <v>0</v>
      </c>
      <c r="BP5">
        <f t="shared" si="0"/>
        <v>0</v>
      </c>
      <c r="BQ5">
        <f t="shared" si="0"/>
        <v>0</v>
      </c>
      <c r="BR5">
        <f t="shared" si="0"/>
        <v>0</v>
      </c>
      <c r="BS5">
        <f t="shared" si="0"/>
        <v>0</v>
      </c>
      <c r="BT5">
        <f t="shared" si="0"/>
        <v>0</v>
      </c>
      <c r="BU5">
        <f t="shared" si="0"/>
        <v>0</v>
      </c>
      <c r="BV5">
        <f t="shared" si="0"/>
        <v>0</v>
      </c>
      <c r="BW5">
        <f t="shared" si="0"/>
        <v>0</v>
      </c>
      <c r="BX5">
        <f t="shared" si="0"/>
        <v>0</v>
      </c>
      <c r="BY5">
        <f t="shared" si="0"/>
        <v>0</v>
      </c>
      <c r="BZ5">
        <f t="shared" si="0"/>
        <v>0</v>
      </c>
      <c r="CA5">
        <f t="shared" si="0"/>
        <v>0</v>
      </c>
      <c r="CB5">
        <f t="shared" si="0"/>
        <v>0</v>
      </c>
      <c r="CC5">
        <f t="shared" si="0"/>
        <v>0</v>
      </c>
    </row>
    <row r="6" spans="1:81">
      <c r="A6" s="1" t="s">
        <v>1425</v>
      </c>
      <c r="B6">
        <f>'Total Fuel Prices'!B163*(1-INDEX(Tax_share,MATCH('Total Fuel Prices'!$A$157,tax_fuel_labels,0),MATCH(B$1,'Tax_Share of Price'!$B$1:$AI$1,0)))</f>
        <v>0</v>
      </c>
      <c r="C6">
        <f>'Total Fuel Prices'!C163*(1-INDEX(Tax_share,MATCH('Total Fuel Prices'!$A$157,tax_fuel_labels,0),MATCH(C$1,'Tax_Share of Price'!$B$1:$AI$1,0)))</f>
        <v>0</v>
      </c>
      <c r="D6">
        <f>'Total Fuel Prices'!D163*(1-INDEX(Tax_share,MATCH('Total Fuel Prices'!$A$157,tax_fuel_labels,0),MATCH(D$1,'Tax_Share of Price'!$B$1:$AI$1,0)))</f>
        <v>0</v>
      </c>
      <c r="E6">
        <f>'Total Fuel Prices'!E163*(1-INDEX(Tax_share,MATCH('Total Fuel Prices'!$A$157,tax_fuel_labels,0),MATCH(E$1,'Tax_Share of Price'!$B$1:$AI$1,0)))</f>
        <v>0</v>
      </c>
      <c r="F6">
        <f>'Total Fuel Prices'!F163*(1-INDEX(Tax_share,MATCH('Total Fuel Prices'!$A$157,tax_fuel_labels,0),MATCH(F$1,'Tax_Share of Price'!$B$1:$AI$1,0)))</f>
        <v>0</v>
      </c>
      <c r="G6">
        <f>'Total Fuel Prices'!G163*(1-INDEX(Tax_share,MATCH('Total Fuel Prices'!$A$157,tax_fuel_labels,0),MATCH(G$1,'Tax_Share of Price'!$B$1:$AI$1,0)))</f>
        <v>0</v>
      </c>
      <c r="H6">
        <f>'Total Fuel Prices'!H163*(1-INDEX(Tax_share,MATCH('Total Fuel Prices'!$A$157,tax_fuel_labels,0),MATCH(H$1,'Tax_Share of Price'!$B$1:$AI$1,0)))</f>
        <v>0</v>
      </c>
      <c r="I6">
        <f>'Total Fuel Prices'!I163*(1-INDEX(Tax_share,MATCH('Total Fuel Prices'!$A$157,tax_fuel_labels,0),MATCH(I$1,'Tax_Share of Price'!$B$1:$AI$1,0)))</f>
        <v>0</v>
      </c>
      <c r="J6">
        <f>'Total Fuel Prices'!J163*(1-INDEX(Tax_share,MATCH('Total Fuel Prices'!$A$157,tax_fuel_labels,0),MATCH(J$1,'Tax_Share of Price'!$B$1:$AI$1,0)))</f>
        <v>0</v>
      </c>
      <c r="K6">
        <f>'Total Fuel Prices'!K163*(1-INDEX(Tax_share,MATCH('Total Fuel Prices'!$A$157,tax_fuel_labels,0),MATCH(K$1,'Tax_Share of Price'!$B$1:$AI$1,0)))</f>
        <v>0</v>
      </c>
      <c r="L6">
        <f>'Total Fuel Prices'!L163*(1-INDEX(Tax_share,MATCH('Total Fuel Prices'!$A$157,tax_fuel_labels,0),MATCH(L$1,'Tax_Share of Price'!$B$1:$AI$1,0)))</f>
        <v>0</v>
      </c>
      <c r="M6">
        <f>'Total Fuel Prices'!M163*(1-INDEX(Tax_share,MATCH('Total Fuel Prices'!$A$157,tax_fuel_labels,0),MATCH(M$1,'Tax_Share of Price'!$B$1:$AI$1,0)))</f>
        <v>0</v>
      </c>
      <c r="N6">
        <f>'Total Fuel Prices'!N163*(1-INDEX(Tax_share,MATCH('Total Fuel Prices'!$A$157,tax_fuel_labels,0),MATCH(N$1,'Tax_Share of Price'!$B$1:$AI$1,0)))</f>
        <v>0</v>
      </c>
      <c r="O6">
        <f>'Total Fuel Prices'!O163*(1-INDEX(Tax_share,MATCH('Total Fuel Prices'!$A$157,tax_fuel_labels,0),MATCH(O$1,'Tax_Share of Price'!$B$1:$AI$1,0)))</f>
        <v>0</v>
      </c>
      <c r="P6">
        <f>'Total Fuel Prices'!P163*(1-INDEX(Tax_share,MATCH('Total Fuel Prices'!$A$157,tax_fuel_labels,0),MATCH(P$1,'Tax_Share of Price'!$B$1:$AI$1,0)))</f>
        <v>0</v>
      </c>
      <c r="Q6">
        <f>'Total Fuel Prices'!Q163*(1-INDEX(Tax_share,MATCH('Total Fuel Prices'!$A$157,tax_fuel_labels,0),MATCH(Q$1,'Tax_Share of Price'!$B$1:$AI$1,0)))</f>
        <v>0</v>
      </c>
      <c r="R6">
        <f>'Total Fuel Prices'!R163*(1-INDEX(Tax_share,MATCH('Total Fuel Prices'!$A$157,tax_fuel_labels,0),MATCH(R$1,'Tax_Share of Price'!$B$1:$AI$1,0)))</f>
        <v>0</v>
      </c>
      <c r="S6">
        <f>'Total Fuel Prices'!S163*(1-INDEX(Tax_share,MATCH('Total Fuel Prices'!$A$157,tax_fuel_labels,0),MATCH(S$1,'Tax_Share of Price'!$B$1:$AI$1,0)))</f>
        <v>0</v>
      </c>
      <c r="T6">
        <f>'Total Fuel Prices'!T163*(1-INDEX(Tax_share,MATCH('Total Fuel Prices'!$A$157,tax_fuel_labels,0),MATCH(T$1,'Tax_Share of Price'!$B$1:$AI$1,0)))</f>
        <v>0</v>
      </c>
      <c r="U6">
        <f>'Total Fuel Prices'!U163*(1-INDEX(Tax_share,MATCH('Total Fuel Prices'!$A$157,tax_fuel_labels,0),MATCH(U$1,'Tax_Share of Price'!$B$1:$AI$1,0)))</f>
        <v>0</v>
      </c>
      <c r="V6">
        <f>'Total Fuel Prices'!V163*(1-INDEX(Tax_share,MATCH('Total Fuel Prices'!$A$157,tax_fuel_labels,0),MATCH(V$1,'Tax_Share of Price'!$B$1:$AI$1,0)))</f>
        <v>0</v>
      </c>
      <c r="W6">
        <f>'Total Fuel Prices'!W163*(1-INDEX(Tax_share,MATCH('Total Fuel Prices'!$A$157,tax_fuel_labels,0),MATCH(W$1,'Tax_Share of Price'!$B$1:$AI$1,0)))</f>
        <v>0</v>
      </c>
      <c r="X6">
        <f>'Total Fuel Prices'!X163*(1-INDEX(Tax_share,MATCH('Total Fuel Prices'!$A$157,tax_fuel_labels,0),MATCH(X$1,'Tax_Share of Price'!$B$1:$AI$1,0)))</f>
        <v>0</v>
      </c>
      <c r="Y6">
        <f>'Total Fuel Prices'!Y163*(1-INDEX(Tax_share,MATCH('Total Fuel Prices'!$A$157,tax_fuel_labels,0),MATCH(Y$1,'Tax_Share of Price'!$B$1:$AI$1,0)))</f>
        <v>0</v>
      </c>
      <c r="Z6">
        <f>'Total Fuel Prices'!Z163*(1-INDEX(Tax_share,MATCH('Total Fuel Prices'!$A$157,tax_fuel_labels,0),MATCH(Z$1,'Tax_Share of Price'!$B$1:$AI$1,0)))</f>
        <v>0</v>
      </c>
      <c r="AA6">
        <f>'Total Fuel Prices'!AA163*(1-INDEX(Tax_share,MATCH('Total Fuel Prices'!$A$157,tax_fuel_labels,0),MATCH(AA$1,'Tax_Share of Price'!$B$1:$AI$1,0)))</f>
        <v>0</v>
      </c>
      <c r="AB6">
        <f>'Total Fuel Prices'!AB163*(1-INDEX(Tax_share,MATCH('Total Fuel Prices'!$A$157,tax_fuel_labels,0),MATCH(AB$1,'Tax_Share of Price'!$B$1:$AI$1,0)))</f>
        <v>0</v>
      </c>
      <c r="AC6">
        <f>'Total Fuel Prices'!AC163*(1-INDEX(Tax_share,MATCH('Total Fuel Prices'!$A$157,tax_fuel_labels,0),MATCH(AC$1,'Tax_Share of Price'!$B$1:$AI$1,0)))</f>
        <v>0</v>
      </c>
      <c r="AD6">
        <f>'Total Fuel Prices'!AD163*(1-INDEX(Tax_share,MATCH('Total Fuel Prices'!$A$157,tax_fuel_labels,0),MATCH(AD$1,'Tax_Share of Price'!$B$1:$AI$1,0)))</f>
        <v>0</v>
      </c>
      <c r="AE6">
        <f>'Total Fuel Prices'!AE163*(1-INDEX(Tax_share,MATCH('Total Fuel Prices'!$A$157,tax_fuel_labels,0),MATCH(AE$1,'Tax_Share of Price'!$B$1:$AI$1,0)))</f>
        <v>0</v>
      </c>
      <c r="AF6">
        <f t="shared" si="1"/>
        <v>0</v>
      </c>
      <c r="AG6">
        <f t="shared" si="0"/>
        <v>0</v>
      </c>
      <c r="AH6">
        <f t="shared" si="0"/>
        <v>0</v>
      </c>
      <c r="AI6">
        <f t="shared" si="0"/>
        <v>0</v>
      </c>
      <c r="AJ6">
        <f t="shared" si="0"/>
        <v>0</v>
      </c>
      <c r="AK6">
        <f t="shared" si="0"/>
        <v>0</v>
      </c>
      <c r="AL6">
        <f t="shared" si="0"/>
        <v>0</v>
      </c>
      <c r="AM6">
        <f t="shared" si="0"/>
        <v>0</v>
      </c>
      <c r="AN6">
        <f t="shared" si="0"/>
        <v>0</v>
      </c>
      <c r="AO6">
        <f t="shared" si="0"/>
        <v>0</v>
      </c>
      <c r="AP6">
        <f t="shared" si="0"/>
        <v>0</v>
      </c>
      <c r="AQ6">
        <f t="shared" si="0"/>
        <v>0</v>
      </c>
      <c r="AR6">
        <f t="shared" si="0"/>
        <v>0</v>
      </c>
      <c r="AS6">
        <f t="shared" si="0"/>
        <v>0</v>
      </c>
      <c r="AT6">
        <f t="shared" si="0"/>
        <v>0</v>
      </c>
      <c r="AU6">
        <f t="shared" si="0"/>
        <v>0</v>
      </c>
      <c r="AV6">
        <f t="shared" si="0"/>
        <v>0</v>
      </c>
      <c r="AW6">
        <f t="shared" si="0"/>
        <v>0</v>
      </c>
      <c r="AX6">
        <f t="shared" si="0"/>
        <v>0</v>
      </c>
      <c r="AY6">
        <f t="shared" si="0"/>
        <v>0</v>
      </c>
      <c r="AZ6">
        <f t="shared" si="0"/>
        <v>0</v>
      </c>
      <c r="BA6">
        <f t="shared" si="0"/>
        <v>0</v>
      </c>
      <c r="BB6">
        <f t="shared" si="0"/>
        <v>0</v>
      </c>
      <c r="BC6">
        <f t="shared" si="0"/>
        <v>0</v>
      </c>
      <c r="BD6">
        <f t="shared" si="0"/>
        <v>0</v>
      </c>
      <c r="BE6">
        <f t="shared" si="0"/>
        <v>0</v>
      </c>
      <c r="BF6">
        <f t="shared" si="0"/>
        <v>0</v>
      </c>
      <c r="BG6">
        <f t="shared" si="0"/>
        <v>0</v>
      </c>
      <c r="BH6">
        <f t="shared" si="0"/>
        <v>0</v>
      </c>
      <c r="BI6">
        <f t="shared" si="0"/>
        <v>0</v>
      </c>
      <c r="BJ6">
        <f t="shared" si="0"/>
        <v>0</v>
      </c>
      <c r="BK6">
        <f t="shared" si="0"/>
        <v>0</v>
      </c>
      <c r="BL6">
        <f t="shared" si="0"/>
        <v>0</v>
      </c>
      <c r="BM6">
        <f t="shared" si="0"/>
        <v>0</v>
      </c>
      <c r="BN6">
        <f t="shared" si="0"/>
        <v>0</v>
      </c>
      <c r="BO6">
        <f t="shared" si="0"/>
        <v>0</v>
      </c>
      <c r="BP6">
        <f t="shared" si="0"/>
        <v>0</v>
      </c>
      <c r="BQ6">
        <f t="shared" si="0"/>
        <v>0</v>
      </c>
      <c r="BR6">
        <f t="shared" si="0"/>
        <v>0</v>
      </c>
      <c r="BS6">
        <f t="shared" si="0"/>
        <v>0</v>
      </c>
      <c r="BT6">
        <f t="shared" si="0"/>
        <v>0</v>
      </c>
      <c r="BU6">
        <f t="shared" si="0"/>
        <v>0</v>
      </c>
      <c r="BV6">
        <f t="shared" si="0"/>
        <v>0</v>
      </c>
      <c r="BW6">
        <f t="shared" si="0"/>
        <v>0</v>
      </c>
      <c r="BX6">
        <f t="shared" si="0"/>
        <v>0</v>
      </c>
      <c r="BY6">
        <f t="shared" si="0"/>
        <v>0</v>
      </c>
      <c r="BZ6">
        <f t="shared" si="0"/>
        <v>0</v>
      </c>
      <c r="CA6">
        <f t="shared" si="0"/>
        <v>0</v>
      </c>
      <c r="CB6">
        <f t="shared" si="0"/>
        <v>0</v>
      </c>
      <c r="CC6">
        <f t="shared" si="0"/>
        <v>0</v>
      </c>
    </row>
    <row r="7" spans="1:81">
      <c r="A7" s="1" t="s">
        <v>1426</v>
      </c>
      <c r="B7">
        <f>'Total Fuel Prices'!B164*(1-INDEX(Tax_share,MATCH('Total Fuel Prices'!$A$157,tax_fuel_labels,0),MATCH(B$1,'Tax_Share of Price'!$B$1:$AI$1,0)))</f>
        <v>0</v>
      </c>
      <c r="C7">
        <f>'Total Fuel Prices'!C164*(1-INDEX(Tax_share,MATCH('Total Fuel Prices'!$A$157,tax_fuel_labels,0),MATCH(C$1,'Tax_Share of Price'!$B$1:$AI$1,0)))</f>
        <v>0</v>
      </c>
      <c r="D7">
        <f>'Total Fuel Prices'!D164*(1-INDEX(Tax_share,MATCH('Total Fuel Prices'!$A$157,tax_fuel_labels,0),MATCH(D$1,'Tax_Share of Price'!$B$1:$AI$1,0)))</f>
        <v>0</v>
      </c>
      <c r="E7">
        <f>'Total Fuel Prices'!E164*(1-INDEX(Tax_share,MATCH('Total Fuel Prices'!$A$157,tax_fuel_labels,0),MATCH(E$1,'Tax_Share of Price'!$B$1:$AI$1,0)))</f>
        <v>0</v>
      </c>
      <c r="F7">
        <f>'Total Fuel Prices'!F164*(1-INDEX(Tax_share,MATCH('Total Fuel Prices'!$A$157,tax_fuel_labels,0),MATCH(F$1,'Tax_Share of Price'!$B$1:$AI$1,0)))</f>
        <v>0</v>
      </c>
      <c r="G7">
        <f>'Total Fuel Prices'!G164*(1-INDEX(Tax_share,MATCH('Total Fuel Prices'!$A$157,tax_fuel_labels,0),MATCH(G$1,'Tax_Share of Price'!$B$1:$AI$1,0)))</f>
        <v>0</v>
      </c>
      <c r="H7">
        <f>'Total Fuel Prices'!H164*(1-INDEX(Tax_share,MATCH('Total Fuel Prices'!$A$157,tax_fuel_labels,0),MATCH(H$1,'Tax_Share of Price'!$B$1:$AI$1,0)))</f>
        <v>0</v>
      </c>
      <c r="I7">
        <f>'Total Fuel Prices'!I164*(1-INDEX(Tax_share,MATCH('Total Fuel Prices'!$A$157,tax_fuel_labels,0),MATCH(I$1,'Tax_Share of Price'!$B$1:$AI$1,0)))</f>
        <v>0</v>
      </c>
      <c r="J7">
        <f>'Total Fuel Prices'!J164*(1-INDEX(Tax_share,MATCH('Total Fuel Prices'!$A$157,tax_fuel_labels,0),MATCH(J$1,'Tax_Share of Price'!$B$1:$AI$1,0)))</f>
        <v>0</v>
      </c>
      <c r="K7">
        <f>'Total Fuel Prices'!K164*(1-INDEX(Tax_share,MATCH('Total Fuel Prices'!$A$157,tax_fuel_labels,0),MATCH(K$1,'Tax_Share of Price'!$B$1:$AI$1,0)))</f>
        <v>0</v>
      </c>
      <c r="L7">
        <f>'Total Fuel Prices'!L164*(1-INDEX(Tax_share,MATCH('Total Fuel Prices'!$A$157,tax_fuel_labels,0),MATCH(L$1,'Tax_Share of Price'!$B$1:$AI$1,0)))</f>
        <v>0</v>
      </c>
      <c r="M7">
        <f>'Total Fuel Prices'!M164*(1-INDEX(Tax_share,MATCH('Total Fuel Prices'!$A$157,tax_fuel_labels,0),MATCH(M$1,'Tax_Share of Price'!$B$1:$AI$1,0)))</f>
        <v>0</v>
      </c>
      <c r="N7">
        <f>'Total Fuel Prices'!N164*(1-INDEX(Tax_share,MATCH('Total Fuel Prices'!$A$157,tax_fuel_labels,0),MATCH(N$1,'Tax_Share of Price'!$B$1:$AI$1,0)))</f>
        <v>0</v>
      </c>
      <c r="O7">
        <f>'Total Fuel Prices'!O164*(1-INDEX(Tax_share,MATCH('Total Fuel Prices'!$A$157,tax_fuel_labels,0),MATCH(O$1,'Tax_Share of Price'!$B$1:$AI$1,0)))</f>
        <v>0</v>
      </c>
      <c r="P7">
        <f>'Total Fuel Prices'!P164*(1-INDEX(Tax_share,MATCH('Total Fuel Prices'!$A$157,tax_fuel_labels,0),MATCH(P$1,'Tax_Share of Price'!$B$1:$AI$1,0)))</f>
        <v>0</v>
      </c>
      <c r="Q7">
        <f>'Total Fuel Prices'!Q164*(1-INDEX(Tax_share,MATCH('Total Fuel Prices'!$A$157,tax_fuel_labels,0),MATCH(Q$1,'Tax_Share of Price'!$B$1:$AI$1,0)))</f>
        <v>0</v>
      </c>
      <c r="R7">
        <f>'Total Fuel Prices'!R164*(1-INDEX(Tax_share,MATCH('Total Fuel Prices'!$A$157,tax_fuel_labels,0),MATCH(R$1,'Tax_Share of Price'!$B$1:$AI$1,0)))</f>
        <v>0</v>
      </c>
      <c r="S7">
        <f>'Total Fuel Prices'!S164*(1-INDEX(Tax_share,MATCH('Total Fuel Prices'!$A$157,tax_fuel_labels,0),MATCH(S$1,'Tax_Share of Price'!$B$1:$AI$1,0)))</f>
        <v>0</v>
      </c>
      <c r="T7">
        <f>'Total Fuel Prices'!T164*(1-INDEX(Tax_share,MATCH('Total Fuel Prices'!$A$157,tax_fuel_labels,0),MATCH(T$1,'Tax_Share of Price'!$B$1:$AI$1,0)))</f>
        <v>0</v>
      </c>
      <c r="U7">
        <f>'Total Fuel Prices'!U164*(1-INDEX(Tax_share,MATCH('Total Fuel Prices'!$A$157,tax_fuel_labels,0),MATCH(U$1,'Tax_Share of Price'!$B$1:$AI$1,0)))</f>
        <v>0</v>
      </c>
      <c r="V7">
        <f>'Total Fuel Prices'!V164*(1-INDEX(Tax_share,MATCH('Total Fuel Prices'!$A$157,tax_fuel_labels,0),MATCH(V$1,'Tax_Share of Price'!$B$1:$AI$1,0)))</f>
        <v>0</v>
      </c>
      <c r="W7">
        <f>'Total Fuel Prices'!W164*(1-INDEX(Tax_share,MATCH('Total Fuel Prices'!$A$157,tax_fuel_labels,0),MATCH(W$1,'Tax_Share of Price'!$B$1:$AI$1,0)))</f>
        <v>0</v>
      </c>
      <c r="X7">
        <f>'Total Fuel Prices'!X164*(1-INDEX(Tax_share,MATCH('Total Fuel Prices'!$A$157,tax_fuel_labels,0),MATCH(X$1,'Tax_Share of Price'!$B$1:$AI$1,0)))</f>
        <v>0</v>
      </c>
      <c r="Y7">
        <f>'Total Fuel Prices'!Y164*(1-INDEX(Tax_share,MATCH('Total Fuel Prices'!$A$157,tax_fuel_labels,0),MATCH(Y$1,'Tax_Share of Price'!$B$1:$AI$1,0)))</f>
        <v>0</v>
      </c>
      <c r="Z7">
        <f>'Total Fuel Prices'!Z164*(1-INDEX(Tax_share,MATCH('Total Fuel Prices'!$A$157,tax_fuel_labels,0),MATCH(Z$1,'Tax_Share of Price'!$B$1:$AI$1,0)))</f>
        <v>0</v>
      </c>
      <c r="AA7">
        <f>'Total Fuel Prices'!AA164*(1-INDEX(Tax_share,MATCH('Total Fuel Prices'!$A$157,tax_fuel_labels,0),MATCH(AA$1,'Tax_Share of Price'!$B$1:$AI$1,0)))</f>
        <v>0</v>
      </c>
      <c r="AB7">
        <f>'Total Fuel Prices'!AB164*(1-INDEX(Tax_share,MATCH('Total Fuel Prices'!$A$157,tax_fuel_labels,0),MATCH(AB$1,'Tax_Share of Price'!$B$1:$AI$1,0)))</f>
        <v>0</v>
      </c>
      <c r="AC7">
        <f>'Total Fuel Prices'!AC164*(1-INDEX(Tax_share,MATCH('Total Fuel Prices'!$A$157,tax_fuel_labels,0),MATCH(AC$1,'Tax_Share of Price'!$B$1:$AI$1,0)))</f>
        <v>0</v>
      </c>
      <c r="AD7">
        <f>'Total Fuel Prices'!AD164*(1-INDEX(Tax_share,MATCH('Total Fuel Prices'!$A$157,tax_fuel_labels,0),MATCH(AD$1,'Tax_Share of Price'!$B$1:$AI$1,0)))</f>
        <v>0</v>
      </c>
      <c r="AE7">
        <f>'Total Fuel Prices'!AE164*(1-INDEX(Tax_share,MATCH('Total Fuel Prices'!$A$157,tax_fuel_labels,0),MATCH(AE$1,'Tax_Share of Price'!$B$1:$AI$1,0)))</f>
        <v>0</v>
      </c>
      <c r="AF7">
        <f t="shared" si="1"/>
        <v>0</v>
      </c>
      <c r="AG7">
        <f t="shared" si="0"/>
        <v>0</v>
      </c>
      <c r="AH7">
        <f t="shared" si="0"/>
        <v>0</v>
      </c>
      <c r="AI7">
        <f t="shared" si="0"/>
        <v>0</v>
      </c>
      <c r="AJ7">
        <f t="shared" si="0"/>
        <v>0</v>
      </c>
      <c r="AK7">
        <f t="shared" si="0"/>
        <v>0</v>
      </c>
      <c r="AL7">
        <f t="shared" si="0"/>
        <v>0</v>
      </c>
      <c r="AM7">
        <f t="shared" si="0"/>
        <v>0</v>
      </c>
      <c r="AN7">
        <f t="shared" si="0"/>
        <v>0</v>
      </c>
      <c r="AO7">
        <f t="shared" si="0"/>
        <v>0</v>
      </c>
      <c r="AP7">
        <f t="shared" si="0"/>
        <v>0</v>
      </c>
      <c r="AQ7">
        <f t="shared" si="0"/>
        <v>0</v>
      </c>
      <c r="AR7">
        <f t="shared" si="0"/>
        <v>0</v>
      </c>
      <c r="AS7">
        <f t="shared" si="0"/>
        <v>0</v>
      </c>
      <c r="AT7">
        <f t="shared" si="0"/>
        <v>0</v>
      </c>
      <c r="AU7">
        <f t="shared" si="0"/>
        <v>0</v>
      </c>
      <c r="AV7">
        <f t="shared" si="0"/>
        <v>0</v>
      </c>
      <c r="AW7">
        <f t="shared" si="0"/>
        <v>0</v>
      </c>
      <c r="AX7">
        <f t="shared" si="0"/>
        <v>0</v>
      </c>
      <c r="AY7">
        <f t="shared" si="0"/>
        <v>0</v>
      </c>
      <c r="AZ7">
        <f t="shared" si="0"/>
        <v>0</v>
      </c>
      <c r="BA7">
        <f t="shared" si="0"/>
        <v>0</v>
      </c>
      <c r="BB7">
        <f t="shared" si="0"/>
        <v>0</v>
      </c>
      <c r="BC7">
        <f t="shared" si="0"/>
        <v>0</v>
      </c>
      <c r="BD7">
        <f t="shared" si="0"/>
        <v>0</v>
      </c>
      <c r="BE7">
        <f t="shared" si="0"/>
        <v>0</v>
      </c>
      <c r="BF7">
        <f t="shared" ref="AG7:CC9" si="2">$AE7</f>
        <v>0</v>
      </c>
      <c r="BG7">
        <f t="shared" si="2"/>
        <v>0</v>
      </c>
      <c r="BH7">
        <f t="shared" si="2"/>
        <v>0</v>
      </c>
      <c r="BI7">
        <f t="shared" si="2"/>
        <v>0</v>
      </c>
      <c r="BJ7">
        <f t="shared" si="2"/>
        <v>0</v>
      </c>
      <c r="BK7">
        <f t="shared" si="2"/>
        <v>0</v>
      </c>
      <c r="BL7">
        <f t="shared" si="2"/>
        <v>0</v>
      </c>
      <c r="BM7">
        <f t="shared" si="2"/>
        <v>0</v>
      </c>
      <c r="BN7">
        <f t="shared" si="2"/>
        <v>0</v>
      </c>
      <c r="BO7">
        <f t="shared" si="2"/>
        <v>0</v>
      </c>
      <c r="BP7">
        <f t="shared" si="2"/>
        <v>0</v>
      </c>
      <c r="BQ7">
        <f t="shared" si="2"/>
        <v>0</v>
      </c>
      <c r="BR7">
        <f t="shared" si="2"/>
        <v>0</v>
      </c>
      <c r="BS7">
        <f t="shared" si="2"/>
        <v>0</v>
      </c>
      <c r="BT7">
        <f t="shared" si="2"/>
        <v>0</v>
      </c>
      <c r="BU7">
        <f t="shared" si="2"/>
        <v>0</v>
      </c>
      <c r="BV7">
        <f t="shared" si="2"/>
        <v>0</v>
      </c>
      <c r="BW7">
        <f t="shared" si="2"/>
        <v>0</v>
      </c>
      <c r="BX7">
        <f t="shared" si="2"/>
        <v>0</v>
      </c>
      <c r="BY7">
        <f t="shared" si="2"/>
        <v>0</v>
      </c>
      <c r="BZ7">
        <f t="shared" si="2"/>
        <v>0</v>
      </c>
      <c r="CA7">
        <f t="shared" si="2"/>
        <v>0</v>
      </c>
      <c r="CB7">
        <f t="shared" si="2"/>
        <v>0</v>
      </c>
      <c r="CC7">
        <f t="shared" si="2"/>
        <v>0</v>
      </c>
    </row>
    <row r="8" spans="1:81">
      <c r="A8" s="1" t="s">
        <v>1427</v>
      </c>
      <c r="B8">
        <f>'Total Fuel Prices'!B165*(1-INDEX(Tax_share,MATCH('Total Fuel Prices'!$A$157,tax_fuel_labels,0),MATCH(B$1,'Tax_Share of Price'!$B$1:$AI$1,0)))</f>
        <v>0</v>
      </c>
      <c r="C8">
        <f>'Total Fuel Prices'!C165*(1-INDEX(Tax_share,MATCH('Total Fuel Prices'!$A$157,tax_fuel_labels,0),MATCH(C$1,'Tax_Share of Price'!$B$1:$AI$1,0)))</f>
        <v>0</v>
      </c>
      <c r="D8">
        <f>'Total Fuel Prices'!D165*(1-INDEX(Tax_share,MATCH('Total Fuel Prices'!$A$157,tax_fuel_labels,0),MATCH(D$1,'Tax_Share of Price'!$B$1:$AI$1,0)))</f>
        <v>0</v>
      </c>
      <c r="E8">
        <f>'Total Fuel Prices'!E165*(1-INDEX(Tax_share,MATCH('Total Fuel Prices'!$A$157,tax_fuel_labels,0),MATCH(E$1,'Tax_Share of Price'!$B$1:$AI$1,0)))</f>
        <v>0</v>
      </c>
      <c r="F8">
        <f>'Total Fuel Prices'!F165*(1-INDEX(Tax_share,MATCH('Total Fuel Prices'!$A$157,tax_fuel_labels,0),MATCH(F$1,'Tax_Share of Price'!$B$1:$AI$1,0)))</f>
        <v>0</v>
      </c>
      <c r="G8">
        <f>'Total Fuel Prices'!G165*(1-INDEX(Tax_share,MATCH('Total Fuel Prices'!$A$157,tax_fuel_labels,0),MATCH(G$1,'Tax_Share of Price'!$B$1:$AI$1,0)))</f>
        <v>0</v>
      </c>
      <c r="H8">
        <f>'Total Fuel Prices'!H165*(1-INDEX(Tax_share,MATCH('Total Fuel Prices'!$A$157,tax_fuel_labels,0),MATCH(H$1,'Tax_Share of Price'!$B$1:$AI$1,0)))</f>
        <v>0</v>
      </c>
      <c r="I8">
        <f>'Total Fuel Prices'!I165*(1-INDEX(Tax_share,MATCH('Total Fuel Prices'!$A$157,tax_fuel_labels,0),MATCH(I$1,'Tax_Share of Price'!$B$1:$AI$1,0)))</f>
        <v>0</v>
      </c>
      <c r="J8">
        <f>'Total Fuel Prices'!J165*(1-INDEX(Tax_share,MATCH('Total Fuel Prices'!$A$157,tax_fuel_labels,0),MATCH(J$1,'Tax_Share of Price'!$B$1:$AI$1,0)))</f>
        <v>0</v>
      </c>
      <c r="K8">
        <f>'Total Fuel Prices'!K165*(1-INDEX(Tax_share,MATCH('Total Fuel Prices'!$A$157,tax_fuel_labels,0),MATCH(K$1,'Tax_Share of Price'!$B$1:$AI$1,0)))</f>
        <v>0</v>
      </c>
      <c r="L8">
        <f>'Total Fuel Prices'!L165*(1-INDEX(Tax_share,MATCH('Total Fuel Prices'!$A$157,tax_fuel_labels,0),MATCH(L$1,'Tax_Share of Price'!$B$1:$AI$1,0)))</f>
        <v>0</v>
      </c>
      <c r="M8">
        <f>'Total Fuel Prices'!M165*(1-INDEX(Tax_share,MATCH('Total Fuel Prices'!$A$157,tax_fuel_labels,0),MATCH(M$1,'Tax_Share of Price'!$B$1:$AI$1,0)))</f>
        <v>0</v>
      </c>
      <c r="N8">
        <f>'Total Fuel Prices'!N165*(1-INDEX(Tax_share,MATCH('Total Fuel Prices'!$A$157,tax_fuel_labels,0),MATCH(N$1,'Tax_Share of Price'!$B$1:$AI$1,0)))</f>
        <v>0</v>
      </c>
      <c r="O8">
        <f>'Total Fuel Prices'!O165*(1-INDEX(Tax_share,MATCH('Total Fuel Prices'!$A$157,tax_fuel_labels,0),MATCH(O$1,'Tax_Share of Price'!$B$1:$AI$1,0)))</f>
        <v>0</v>
      </c>
      <c r="P8">
        <f>'Total Fuel Prices'!P165*(1-INDEX(Tax_share,MATCH('Total Fuel Prices'!$A$157,tax_fuel_labels,0),MATCH(P$1,'Tax_Share of Price'!$B$1:$AI$1,0)))</f>
        <v>0</v>
      </c>
      <c r="Q8">
        <f>'Total Fuel Prices'!Q165*(1-INDEX(Tax_share,MATCH('Total Fuel Prices'!$A$157,tax_fuel_labels,0),MATCH(Q$1,'Tax_Share of Price'!$B$1:$AI$1,0)))</f>
        <v>0</v>
      </c>
      <c r="R8">
        <f>'Total Fuel Prices'!R165*(1-INDEX(Tax_share,MATCH('Total Fuel Prices'!$A$157,tax_fuel_labels,0),MATCH(R$1,'Tax_Share of Price'!$B$1:$AI$1,0)))</f>
        <v>0</v>
      </c>
      <c r="S8">
        <f>'Total Fuel Prices'!S165*(1-INDEX(Tax_share,MATCH('Total Fuel Prices'!$A$157,tax_fuel_labels,0),MATCH(S$1,'Tax_Share of Price'!$B$1:$AI$1,0)))</f>
        <v>0</v>
      </c>
      <c r="T8">
        <f>'Total Fuel Prices'!T165*(1-INDEX(Tax_share,MATCH('Total Fuel Prices'!$A$157,tax_fuel_labels,0),MATCH(T$1,'Tax_Share of Price'!$B$1:$AI$1,0)))</f>
        <v>0</v>
      </c>
      <c r="U8">
        <f>'Total Fuel Prices'!U165*(1-INDEX(Tax_share,MATCH('Total Fuel Prices'!$A$157,tax_fuel_labels,0),MATCH(U$1,'Tax_Share of Price'!$B$1:$AI$1,0)))</f>
        <v>0</v>
      </c>
      <c r="V8">
        <f>'Total Fuel Prices'!V165*(1-INDEX(Tax_share,MATCH('Total Fuel Prices'!$A$157,tax_fuel_labels,0),MATCH(V$1,'Tax_Share of Price'!$B$1:$AI$1,0)))</f>
        <v>0</v>
      </c>
      <c r="W8">
        <f>'Total Fuel Prices'!W165*(1-INDEX(Tax_share,MATCH('Total Fuel Prices'!$A$157,tax_fuel_labels,0),MATCH(W$1,'Tax_Share of Price'!$B$1:$AI$1,0)))</f>
        <v>0</v>
      </c>
      <c r="X8">
        <f>'Total Fuel Prices'!X165*(1-INDEX(Tax_share,MATCH('Total Fuel Prices'!$A$157,tax_fuel_labels,0),MATCH(X$1,'Tax_Share of Price'!$B$1:$AI$1,0)))</f>
        <v>0</v>
      </c>
      <c r="Y8">
        <f>'Total Fuel Prices'!Y165*(1-INDEX(Tax_share,MATCH('Total Fuel Prices'!$A$157,tax_fuel_labels,0),MATCH(Y$1,'Tax_Share of Price'!$B$1:$AI$1,0)))</f>
        <v>0</v>
      </c>
      <c r="Z8">
        <f>'Total Fuel Prices'!Z165*(1-INDEX(Tax_share,MATCH('Total Fuel Prices'!$A$157,tax_fuel_labels,0),MATCH(Z$1,'Tax_Share of Price'!$B$1:$AI$1,0)))</f>
        <v>0</v>
      </c>
      <c r="AA8">
        <f>'Total Fuel Prices'!AA165*(1-INDEX(Tax_share,MATCH('Total Fuel Prices'!$A$157,tax_fuel_labels,0),MATCH(AA$1,'Tax_Share of Price'!$B$1:$AI$1,0)))</f>
        <v>0</v>
      </c>
      <c r="AB8">
        <f>'Total Fuel Prices'!AB165*(1-INDEX(Tax_share,MATCH('Total Fuel Prices'!$A$157,tax_fuel_labels,0),MATCH(AB$1,'Tax_Share of Price'!$B$1:$AI$1,0)))</f>
        <v>0</v>
      </c>
      <c r="AC8">
        <f>'Total Fuel Prices'!AC165*(1-INDEX(Tax_share,MATCH('Total Fuel Prices'!$A$157,tax_fuel_labels,0),MATCH(AC$1,'Tax_Share of Price'!$B$1:$AI$1,0)))</f>
        <v>0</v>
      </c>
      <c r="AD8">
        <f>'Total Fuel Prices'!AD165*(1-INDEX(Tax_share,MATCH('Total Fuel Prices'!$A$157,tax_fuel_labels,0),MATCH(AD$1,'Tax_Share of Price'!$B$1:$AI$1,0)))</f>
        <v>0</v>
      </c>
      <c r="AE8">
        <f>'Total Fuel Prices'!AE165*(1-INDEX(Tax_share,MATCH('Total Fuel Prices'!$A$157,tax_fuel_labels,0),MATCH(AE$1,'Tax_Share of Price'!$B$1:$AI$1,0)))</f>
        <v>0</v>
      </c>
      <c r="AF8">
        <f t="shared" si="1"/>
        <v>0</v>
      </c>
      <c r="AG8">
        <f t="shared" si="2"/>
        <v>0</v>
      </c>
      <c r="AH8">
        <f t="shared" si="2"/>
        <v>0</v>
      </c>
      <c r="AI8">
        <f t="shared" si="2"/>
        <v>0</v>
      </c>
      <c r="AJ8">
        <f t="shared" si="2"/>
        <v>0</v>
      </c>
      <c r="AK8">
        <f t="shared" si="2"/>
        <v>0</v>
      </c>
      <c r="AL8">
        <f t="shared" si="2"/>
        <v>0</v>
      </c>
      <c r="AM8">
        <f t="shared" si="2"/>
        <v>0</v>
      </c>
      <c r="AN8">
        <f t="shared" si="2"/>
        <v>0</v>
      </c>
      <c r="AO8">
        <f t="shared" si="2"/>
        <v>0</v>
      </c>
      <c r="AP8">
        <f t="shared" si="2"/>
        <v>0</v>
      </c>
      <c r="AQ8">
        <f t="shared" si="2"/>
        <v>0</v>
      </c>
      <c r="AR8">
        <f t="shared" si="2"/>
        <v>0</v>
      </c>
      <c r="AS8">
        <f t="shared" si="2"/>
        <v>0</v>
      </c>
      <c r="AT8">
        <f t="shared" si="2"/>
        <v>0</v>
      </c>
      <c r="AU8">
        <f t="shared" si="2"/>
        <v>0</v>
      </c>
      <c r="AV8">
        <f t="shared" si="2"/>
        <v>0</v>
      </c>
      <c r="AW8">
        <f t="shared" si="2"/>
        <v>0</v>
      </c>
      <c r="AX8">
        <f t="shared" si="2"/>
        <v>0</v>
      </c>
      <c r="AY8">
        <f t="shared" si="2"/>
        <v>0</v>
      </c>
      <c r="AZ8">
        <f t="shared" si="2"/>
        <v>0</v>
      </c>
      <c r="BA8">
        <f t="shared" si="2"/>
        <v>0</v>
      </c>
      <c r="BB8">
        <f t="shared" si="2"/>
        <v>0</v>
      </c>
      <c r="BC8">
        <f t="shared" si="2"/>
        <v>0</v>
      </c>
      <c r="BD8">
        <f t="shared" si="2"/>
        <v>0</v>
      </c>
      <c r="BE8">
        <f t="shared" si="2"/>
        <v>0</v>
      </c>
      <c r="BF8">
        <f t="shared" si="2"/>
        <v>0</v>
      </c>
      <c r="BG8">
        <f t="shared" si="2"/>
        <v>0</v>
      </c>
      <c r="BH8">
        <f t="shared" si="2"/>
        <v>0</v>
      </c>
      <c r="BI8">
        <f t="shared" si="2"/>
        <v>0</v>
      </c>
      <c r="BJ8">
        <f t="shared" si="2"/>
        <v>0</v>
      </c>
      <c r="BK8">
        <f t="shared" si="2"/>
        <v>0</v>
      </c>
      <c r="BL8">
        <f t="shared" si="2"/>
        <v>0</v>
      </c>
      <c r="BM8">
        <f t="shared" si="2"/>
        <v>0</v>
      </c>
      <c r="BN8">
        <f t="shared" si="2"/>
        <v>0</v>
      </c>
      <c r="BO8">
        <f t="shared" si="2"/>
        <v>0</v>
      </c>
      <c r="BP8">
        <f t="shared" si="2"/>
        <v>0</v>
      </c>
      <c r="BQ8">
        <f t="shared" si="2"/>
        <v>0</v>
      </c>
      <c r="BR8">
        <f t="shared" si="2"/>
        <v>0</v>
      </c>
      <c r="BS8">
        <f t="shared" si="2"/>
        <v>0</v>
      </c>
      <c r="BT8">
        <f t="shared" si="2"/>
        <v>0</v>
      </c>
      <c r="BU8">
        <f t="shared" si="2"/>
        <v>0</v>
      </c>
      <c r="BV8">
        <f t="shared" si="2"/>
        <v>0</v>
      </c>
      <c r="BW8">
        <f t="shared" si="2"/>
        <v>0</v>
      </c>
      <c r="BX8">
        <f t="shared" si="2"/>
        <v>0</v>
      </c>
      <c r="BY8">
        <f t="shared" si="2"/>
        <v>0</v>
      </c>
      <c r="BZ8">
        <f t="shared" si="2"/>
        <v>0</v>
      </c>
      <c r="CA8">
        <f t="shared" si="2"/>
        <v>0</v>
      </c>
      <c r="CB8">
        <f t="shared" si="2"/>
        <v>0</v>
      </c>
      <c r="CC8">
        <f t="shared" si="2"/>
        <v>0</v>
      </c>
    </row>
    <row r="9" spans="1:81">
      <c r="A9" s="1" t="s">
        <v>1428</v>
      </c>
      <c r="B9">
        <f>'Total Fuel Prices'!B166*(1-INDEX(Tax_share,MATCH('Total Fuel Prices'!$A$157,tax_fuel_labels,0),MATCH(B$1,'Tax_Share of Price'!$B$1:$AI$1,0)))</f>
        <v>0</v>
      </c>
      <c r="C9">
        <f>'Total Fuel Prices'!C166*(1-INDEX(Tax_share,MATCH('Total Fuel Prices'!$A$157,tax_fuel_labels,0),MATCH(C$1,'Tax_Share of Price'!$B$1:$AI$1,0)))</f>
        <v>0</v>
      </c>
      <c r="D9">
        <f>'Total Fuel Prices'!D166*(1-INDEX(Tax_share,MATCH('Total Fuel Prices'!$A$157,tax_fuel_labels,0),MATCH(D$1,'Tax_Share of Price'!$B$1:$AI$1,0)))</f>
        <v>0</v>
      </c>
      <c r="E9">
        <f>'Total Fuel Prices'!E166*(1-INDEX(Tax_share,MATCH('Total Fuel Prices'!$A$157,tax_fuel_labels,0),MATCH(E$1,'Tax_Share of Price'!$B$1:$AI$1,0)))</f>
        <v>0</v>
      </c>
      <c r="F9">
        <f>'Total Fuel Prices'!F166*(1-INDEX(Tax_share,MATCH('Total Fuel Prices'!$A$157,tax_fuel_labels,0),MATCH(F$1,'Tax_Share of Price'!$B$1:$AI$1,0)))</f>
        <v>0</v>
      </c>
      <c r="G9">
        <f>'Total Fuel Prices'!G166*(1-INDEX(Tax_share,MATCH('Total Fuel Prices'!$A$157,tax_fuel_labels,0),MATCH(G$1,'Tax_Share of Price'!$B$1:$AI$1,0)))</f>
        <v>0</v>
      </c>
      <c r="H9">
        <f>'Total Fuel Prices'!H166*(1-INDEX(Tax_share,MATCH('Total Fuel Prices'!$A$157,tax_fuel_labels,0),MATCH(H$1,'Tax_Share of Price'!$B$1:$AI$1,0)))</f>
        <v>0</v>
      </c>
      <c r="I9">
        <f>'Total Fuel Prices'!I166*(1-INDEX(Tax_share,MATCH('Total Fuel Prices'!$A$157,tax_fuel_labels,0),MATCH(I$1,'Tax_Share of Price'!$B$1:$AI$1,0)))</f>
        <v>0</v>
      </c>
      <c r="J9">
        <f>'Total Fuel Prices'!J166*(1-INDEX(Tax_share,MATCH('Total Fuel Prices'!$A$157,tax_fuel_labels,0),MATCH(J$1,'Tax_Share of Price'!$B$1:$AI$1,0)))</f>
        <v>0</v>
      </c>
      <c r="K9">
        <f>'Total Fuel Prices'!K166*(1-INDEX(Tax_share,MATCH('Total Fuel Prices'!$A$157,tax_fuel_labels,0),MATCH(K$1,'Tax_Share of Price'!$B$1:$AI$1,0)))</f>
        <v>0</v>
      </c>
      <c r="L9">
        <f>'Total Fuel Prices'!L166*(1-INDEX(Tax_share,MATCH('Total Fuel Prices'!$A$157,tax_fuel_labels,0),MATCH(L$1,'Tax_Share of Price'!$B$1:$AI$1,0)))</f>
        <v>0</v>
      </c>
      <c r="M9">
        <f>'Total Fuel Prices'!M166*(1-INDEX(Tax_share,MATCH('Total Fuel Prices'!$A$157,tax_fuel_labels,0),MATCH(M$1,'Tax_Share of Price'!$B$1:$AI$1,0)))</f>
        <v>0</v>
      </c>
      <c r="N9">
        <f>'Total Fuel Prices'!N166*(1-INDEX(Tax_share,MATCH('Total Fuel Prices'!$A$157,tax_fuel_labels,0),MATCH(N$1,'Tax_Share of Price'!$B$1:$AI$1,0)))</f>
        <v>0</v>
      </c>
      <c r="O9">
        <f>'Total Fuel Prices'!O166*(1-INDEX(Tax_share,MATCH('Total Fuel Prices'!$A$157,tax_fuel_labels,0),MATCH(O$1,'Tax_Share of Price'!$B$1:$AI$1,0)))</f>
        <v>0</v>
      </c>
      <c r="P9">
        <f>'Total Fuel Prices'!P166*(1-INDEX(Tax_share,MATCH('Total Fuel Prices'!$A$157,tax_fuel_labels,0),MATCH(P$1,'Tax_Share of Price'!$B$1:$AI$1,0)))</f>
        <v>0</v>
      </c>
      <c r="Q9">
        <f>'Total Fuel Prices'!Q166*(1-INDEX(Tax_share,MATCH('Total Fuel Prices'!$A$157,tax_fuel_labels,0),MATCH(Q$1,'Tax_Share of Price'!$B$1:$AI$1,0)))</f>
        <v>0</v>
      </c>
      <c r="R9">
        <f>'Total Fuel Prices'!R166*(1-INDEX(Tax_share,MATCH('Total Fuel Prices'!$A$157,tax_fuel_labels,0),MATCH(R$1,'Tax_Share of Price'!$B$1:$AI$1,0)))</f>
        <v>0</v>
      </c>
      <c r="S9">
        <f>'Total Fuel Prices'!S166*(1-INDEX(Tax_share,MATCH('Total Fuel Prices'!$A$157,tax_fuel_labels,0),MATCH(S$1,'Tax_Share of Price'!$B$1:$AI$1,0)))</f>
        <v>0</v>
      </c>
      <c r="T9">
        <f>'Total Fuel Prices'!T166*(1-INDEX(Tax_share,MATCH('Total Fuel Prices'!$A$157,tax_fuel_labels,0),MATCH(T$1,'Tax_Share of Price'!$B$1:$AI$1,0)))</f>
        <v>0</v>
      </c>
      <c r="U9">
        <f>'Total Fuel Prices'!U166*(1-INDEX(Tax_share,MATCH('Total Fuel Prices'!$A$157,tax_fuel_labels,0),MATCH(U$1,'Tax_Share of Price'!$B$1:$AI$1,0)))</f>
        <v>0</v>
      </c>
      <c r="V9">
        <f>'Total Fuel Prices'!V166*(1-INDEX(Tax_share,MATCH('Total Fuel Prices'!$A$157,tax_fuel_labels,0),MATCH(V$1,'Tax_Share of Price'!$B$1:$AI$1,0)))</f>
        <v>0</v>
      </c>
      <c r="W9">
        <f>'Total Fuel Prices'!W166*(1-INDEX(Tax_share,MATCH('Total Fuel Prices'!$A$157,tax_fuel_labels,0),MATCH(W$1,'Tax_Share of Price'!$B$1:$AI$1,0)))</f>
        <v>0</v>
      </c>
      <c r="X9">
        <f>'Total Fuel Prices'!X166*(1-INDEX(Tax_share,MATCH('Total Fuel Prices'!$A$157,tax_fuel_labels,0),MATCH(X$1,'Tax_Share of Price'!$B$1:$AI$1,0)))</f>
        <v>0</v>
      </c>
      <c r="Y9">
        <f>'Total Fuel Prices'!Y166*(1-INDEX(Tax_share,MATCH('Total Fuel Prices'!$A$157,tax_fuel_labels,0),MATCH(Y$1,'Tax_Share of Price'!$B$1:$AI$1,0)))</f>
        <v>0</v>
      </c>
      <c r="Z9">
        <f>'Total Fuel Prices'!Z166*(1-INDEX(Tax_share,MATCH('Total Fuel Prices'!$A$157,tax_fuel_labels,0),MATCH(Z$1,'Tax_Share of Price'!$B$1:$AI$1,0)))</f>
        <v>0</v>
      </c>
      <c r="AA9">
        <f>'Total Fuel Prices'!AA166*(1-INDEX(Tax_share,MATCH('Total Fuel Prices'!$A$157,tax_fuel_labels,0),MATCH(AA$1,'Tax_Share of Price'!$B$1:$AI$1,0)))</f>
        <v>0</v>
      </c>
      <c r="AB9">
        <f>'Total Fuel Prices'!AB166*(1-INDEX(Tax_share,MATCH('Total Fuel Prices'!$A$157,tax_fuel_labels,0),MATCH(AB$1,'Tax_Share of Price'!$B$1:$AI$1,0)))</f>
        <v>0</v>
      </c>
      <c r="AC9">
        <f>'Total Fuel Prices'!AC166*(1-INDEX(Tax_share,MATCH('Total Fuel Prices'!$A$157,tax_fuel_labels,0),MATCH(AC$1,'Tax_Share of Price'!$B$1:$AI$1,0)))</f>
        <v>0</v>
      </c>
      <c r="AD9">
        <f>'Total Fuel Prices'!AD166*(1-INDEX(Tax_share,MATCH('Total Fuel Prices'!$A$157,tax_fuel_labels,0),MATCH(AD$1,'Tax_Share of Price'!$B$1:$AI$1,0)))</f>
        <v>0</v>
      </c>
      <c r="AE9">
        <f>'Total Fuel Prices'!AE166*(1-INDEX(Tax_share,MATCH('Total Fuel Prices'!$A$157,tax_fuel_labels,0),MATCH(AE$1,'Tax_Share of Price'!$B$1:$AI$1,0)))</f>
        <v>0</v>
      </c>
      <c r="AF9">
        <f t="shared" si="1"/>
        <v>0</v>
      </c>
      <c r="AG9">
        <f t="shared" si="2"/>
        <v>0</v>
      </c>
      <c r="AH9">
        <f t="shared" si="2"/>
        <v>0</v>
      </c>
      <c r="AI9">
        <f t="shared" si="2"/>
        <v>0</v>
      </c>
      <c r="AJ9">
        <f t="shared" si="2"/>
        <v>0</v>
      </c>
      <c r="AK9">
        <f t="shared" si="2"/>
        <v>0</v>
      </c>
      <c r="AL9">
        <f t="shared" si="2"/>
        <v>0</v>
      </c>
      <c r="AM9">
        <f t="shared" si="2"/>
        <v>0</v>
      </c>
      <c r="AN9">
        <f t="shared" si="2"/>
        <v>0</v>
      </c>
      <c r="AO9">
        <f t="shared" si="2"/>
        <v>0</v>
      </c>
      <c r="AP9">
        <f t="shared" si="2"/>
        <v>0</v>
      </c>
      <c r="AQ9">
        <f t="shared" si="2"/>
        <v>0</v>
      </c>
      <c r="AR9">
        <f t="shared" si="2"/>
        <v>0</v>
      </c>
      <c r="AS9">
        <f t="shared" si="2"/>
        <v>0</v>
      </c>
      <c r="AT9">
        <f t="shared" si="2"/>
        <v>0</v>
      </c>
      <c r="AU9">
        <f t="shared" si="2"/>
        <v>0</v>
      </c>
      <c r="AV9">
        <f t="shared" si="2"/>
        <v>0</v>
      </c>
      <c r="AW9">
        <f t="shared" si="2"/>
        <v>0</v>
      </c>
      <c r="AX9">
        <f t="shared" si="2"/>
        <v>0</v>
      </c>
      <c r="AY9">
        <f t="shared" si="2"/>
        <v>0</v>
      </c>
      <c r="AZ9">
        <f t="shared" si="2"/>
        <v>0</v>
      </c>
      <c r="BA9">
        <f t="shared" si="2"/>
        <v>0</v>
      </c>
      <c r="BB9">
        <f t="shared" si="2"/>
        <v>0</v>
      </c>
      <c r="BC9">
        <f t="shared" si="2"/>
        <v>0</v>
      </c>
      <c r="BD9">
        <f t="shared" si="2"/>
        <v>0</v>
      </c>
      <c r="BE9">
        <f t="shared" si="2"/>
        <v>0</v>
      </c>
      <c r="BF9">
        <f t="shared" si="2"/>
        <v>0</v>
      </c>
      <c r="BG9">
        <f t="shared" si="2"/>
        <v>0</v>
      </c>
      <c r="BH9">
        <f t="shared" si="2"/>
        <v>0</v>
      </c>
      <c r="BI9">
        <f t="shared" si="2"/>
        <v>0</v>
      </c>
      <c r="BJ9">
        <f t="shared" si="2"/>
        <v>0</v>
      </c>
      <c r="BK9">
        <f t="shared" si="2"/>
        <v>0</v>
      </c>
      <c r="BL9">
        <f t="shared" si="2"/>
        <v>0</v>
      </c>
      <c r="BM9">
        <f t="shared" si="2"/>
        <v>0</v>
      </c>
      <c r="BN9">
        <f t="shared" si="2"/>
        <v>0</v>
      </c>
      <c r="BO9">
        <f t="shared" si="2"/>
        <v>0</v>
      </c>
      <c r="BP9">
        <f t="shared" si="2"/>
        <v>0</v>
      </c>
      <c r="BQ9">
        <f t="shared" si="2"/>
        <v>0</v>
      </c>
      <c r="BR9">
        <f t="shared" si="2"/>
        <v>0</v>
      </c>
      <c r="BS9">
        <f t="shared" si="2"/>
        <v>0</v>
      </c>
      <c r="BT9">
        <f t="shared" si="2"/>
        <v>0</v>
      </c>
      <c r="BU9">
        <f t="shared" si="2"/>
        <v>0</v>
      </c>
      <c r="BV9">
        <f t="shared" si="2"/>
        <v>0</v>
      </c>
      <c r="BW9">
        <f t="shared" si="2"/>
        <v>0</v>
      </c>
      <c r="BX9">
        <f t="shared" si="2"/>
        <v>0</v>
      </c>
      <c r="BY9">
        <f t="shared" si="2"/>
        <v>0</v>
      </c>
      <c r="BZ9">
        <f t="shared" si="2"/>
        <v>0</v>
      </c>
      <c r="CA9">
        <f t="shared" si="2"/>
        <v>0</v>
      </c>
      <c r="CB9">
        <f t="shared" si="2"/>
        <v>0</v>
      </c>
      <c r="CC9">
        <f t="shared" si="2"/>
        <v>0</v>
      </c>
    </row>
  </sheetData>
  <pageMargins left="0.7" right="0.7" top="0.75" bottom="0.75" header="0.3" footer="0.3"/>
  <pageSetup orientation="portrait"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tabColor rgb="FF002060"/>
  </sheetPr>
  <dimension ref="A1:CC9"/>
  <sheetViews>
    <sheetView topLeftCell="X1" workbookViewId="0">
      <selection activeCell="AF4" sqref="AF4"/>
    </sheetView>
  </sheetViews>
  <sheetFormatPr defaultColWidth="9.140625" defaultRowHeight="15"/>
  <cols>
    <col min="1" max="1" width="41.42578125" customWidth="1"/>
    <col min="2" max="2" width="13.85546875" customWidth="1"/>
    <col min="3" max="3" width="12.42578125" customWidth="1"/>
    <col min="4" max="29" width="10" customWidth="1"/>
    <col min="30" max="37" width="10.28515625" bestFit="1" customWidth="1"/>
  </cols>
  <sheetData>
    <row r="1" spans="1:81">
      <c r="A1" s="1" t="s">
        <v>1420</v>
      </c>
      <c r="B1" s="1">
        <v>2021</v>
      </c>
      <c r="C1" s="1">
        <v>2022</v>
      </c>
      <c r="D1" s="1">
        <v>2023</v>
      </c>
      <c r="E1" s="1">
        <v>2024</v>
      </c>
      <c r="F1" s="1">
        <v>2025</v>
      </c>
      <c r="G1" s="1">
        <v>2026</v>
      </c>
      <c r="H1" s="1">
        <v>2027</v>
      </c>
      <c r="I1" s="1">
        <v>2028</v>
      </c>
      <c r="J1" s="1">
        <v>2029</v>
      </c>
      <c r="K1" s="1">
        <v>2030</v>
      </c>
      <c r="L1" s="1">
        <v>2031</v>
      </c>
      <c r="M1" s="1">
        <v>2032</v>
      </c>
      <c r="N1" s="1">
        <v>2033</v>
      </c>
      <c r="O1" s="1">
        <v>2034</v>
      </c>
      <c r="P1" s="1">
        <v>2035</v>
      </c>
      <c r="Q1" s="1">
        <v>2036</v>
      </c>
      <c r="R1" s="1">
        <v>2037</v>
      </c>
      <c r="S1" s="1">
        <v>2038</v>
      </c>
      <c r="T1" s="1">
        <v>2039</v>
      </c>
      <c r="U1" s="1">
        <v>2040</v>
      </c>
      <c r="V1" s="1">
        <v>2041</v>
      </c>
      <c r="W1" s="1">
        <v>2042</v>
      </c>
      <c r="X1" s="1">
        <v>2043</v>
      </c>
      <c r="Y1" s="1">
        <v>2044</v>
      </c>
      <c r="Z1" s="1">
        <v>2045</v>
      </c>
      <c r="AA1" s="1">
        <v>2046</v>
      </c>
      <c r="AB1" s="1">
        <v>2047</v>
      </c>
      <c r="AC1" s="1">
        <v>2048</v>
      </c>
      <c r="AD1" s="1">
        <v>2049</v>
      </c>
      <c r="AE1" s="1">
        <v>2050</v>
      </c>
      <c r="AF1" s="1">
        <v>2051</v>
      </c>
      <c r="AG1" s="1">
        <v>2052</v>
      </c>
      <c r="AH1" s="1">
        <v>2053</v>
      </c>
      <c r="AI1" s="1">
        <v>2054</v>
      </c>
      <c r="AJ1" s="1">
        <v>2055</v>
      </c>
      <c r="AK1" s="1">
        <v>2056</v>
      </c>
      <c r="AL1" s="1">
        <v>2057</v>
      </c>
      <c r="AM1" s="1">
        <v>2058</v>
      </c>
      <c r="AN1" s="1">
        <v>2059</v>
      </c>
      <c r="AO1" s="1">
        <v>2060</v>
      </c>
      <c r="AP1" s="1">
        <v>2061</v>
      </c>
      <c r="AQ1" s="1">
        <v>2062</v>
      </c>
      <c r="AR1" s="1">
        <v>2063</v>
      </c>
      <c r="AS1" s="1">
        <v>2064</v>
      </c>
      <c r="AT1" s="1">
        <v>2065</v>
      </c>
      <c r="AU1" s="1">
        <v>2066</v>
      </c>
      <c r="AV1" s="1">
        <v>2067</v>
      </c>
      <c r="AW1" s="1">
        <v>2068</v>
      </c>
      <c r="AX1" s="1">
        <v>2069</v>
      </c>
      <c r="AY1" s="1">
        <v>2070</v>
      </c>
      <c r="AZ1" s="1">
        <v>2071</v>
      </c>
      <c r="BA1" s="1">
        <v>2072</v>
      </c>
      <c r="BB1" s="1">
        <v>2073</v>
      </c>
      <c r="BC1" s="1">
        <v>2074</v>
      </c>
      <c r="BD1" s="1">
        <v>2075</v>
      </c>
      <c r="BE1" s="1">
        <v>2076</v>
      </c>
      <c r="BF1" s="1">
        <v>2077</v>
      </c>
      <c r="BG1" s="1">
        <v>2078</v>
      </c>
      <c r="BH1" s="1">
        <v>2079</v>
      </c>
      <c r="BI1" s="1">
        <v>2080</v>
      </c>
      <c r="BJ1" s="1">
        <v>2081</v>
      </c>
      <c r="BK1" s="1">
        <v>2082</v>
      </c>
      <c r="BL1" s="1">
        <v>2083</v>
      </c>
      <c r="BM1" s="1">
        <v>2084</v>
      </c>
      <c r="BN1" s="1">
        <v>2085</v>
      </c>
      <c r="BO1" s="1">
        <v>2086</v>
      </c>
      <c r="BP1" s="1">
        <v>2087</v>
      </c>
      <c r="BQ1" s="1">
        <v>2088</v>
      </c>
      <c r="BR1" s="1">
        <v>2089</v>
      </c>
      <c r="BS1" s="1">
        <v>2090</v>
      </c>
      <c r="BT1" s="1">
        <v>2091</v>
      </c>
      <c r="BU1" s="1">
        <v>2092</v>
      </c>
      <c r="BV1" s="1">
        <v>2093</v>
      </c>
      <c r="BW1" s="1">
        <v>2094</v>
      </c>
      <c r="BX1" s="1">
        <v>2095</v>
      </c>
      <c r="BY1" s="1">
        <v>2096</v>
      </c>
      <c r="BZ1" s="1">
        <v>2097</v>
      </c>
      <c r="CA1" s="1">
        <v>2098</v>
      </c>
      <c r="CB1" s="1">
        <v>2099</v>
      </c>
      <c r="CC1" s="1">
        <v>2100</v>
      </c>
    </row>
    <row r="2" spans="1:81">
      <c r="A2" s="1" t="s">
        <v>1421</v>
      </c>
      <c r="B2">
        <f>'Total Fuel Prices'!B149*(1-INDEX(Tax_share,MATCH('Total Fuel Prices'!$A$147,tax_fuel_labels,0),MATCH(B$1,'Tax_Share of Price'!$B$1:$AI$1,0)))</f>
        <v>0</v>
      </c>
      <c r="C2">
        <f>'Total Fuel Prices'!C149*(1-INDEX(Tax_share,MATCH('Total Fuel Prices'!$A$147,tax_fuel_labels,0),MATCH(C$1,'Tax_Share of Price'!$B$1:$AI$1,0)))</f>
        <v>0</v>
      </c>
      <c r="D2">
        <f>'Total Fuel Prices'!D149*(1-INDEX(Tax_share,MATCH('Total Fuel Prices'!$A$147,tax_fuel_labels,0),MATCH(D$1,'Tax_Share of Price'!$B$1:$AI$1,0)))</f>
        <v>0</v>
      </c>
      <c r="E2">
        <f>'Total Fuel Prices'!E149*(1-INDEX(Tax_share,MATCH('Total Fuel Prices'!$A$147,tax_fuel_labels,0),MATCH(E$1,'Tax_Share of Price'!$B$1:$AI$1,0)))</f>
        <v>0</v>
      </c>
      <c r="F2">
        <f>'Total Fuel Prices'!F149*(1-INDEX(Tax_share,MATCH('Total Fuel Prices'!$A$147,tax_fuel_labels,0),MATCH(F$1,'Tax_Share of Price'!$B$1:$AI$1,0)))</f>
        <v>0</v>
      </c>
      <c r="G2">
        <f>'Total Fuel Prices'!G149*(1-INDEX(Tax_share,MATCH('Total Fuel Prices'!$A$147,tax_fuel_labels,0),MATCH(G$1,'Tax_Share of Price'!$B$1:$AI$1,0)))</f>
        <v>0</v>
      </c>
      <c r="H2">
        <f>'Total Fuel Prices'!H149*(1-INDEX(Tax_share,MATCH('Total Fuel Prices'!$A$147,tax_fuel_labels,0),MATCH(H$1,'Tax_Share of Price'!$B$1:$AI$1,0)))</f>
        <v>0</v>
      </c>
      <c r="I2">
        <f>'Total Fuel Prices'!I149*(1-INDEX(Tax_share,MATCH('Total Fuel Prices'!$A$147,tax_fuel_labels,0),MATCH(I$1,'Tax_Share of Price'!$B$1:$AI$1,0)))</f>
        <v>0</v>
      </c>
      <c r="J2">
        <f>'Total Fuel Prices'!J149*(1-INDEX(Tax_share,MATCH('Total Fuel Prices'!$A$147,tax_fuel_labels,0),MATCH(J$1,'Tax_Share of Price'!$B$1:$AI$1,0)))</f>
        <v>0</v>
      </c>
      <c r="K2">
        <f>'Total Fuel Prices'!K149*(1-INDEX(Tax_share,MATCH('Total Fuel Prices'!$A$147,tax_fuel_labels,0),MATCH(K$1,'Tax_Share of Price'!$B$1:$AI$1,0)))</f>
        <v>0</v>
      </c>
      <c r="L2">
        <f>'Total Fuel Prices'!L149*(1-INDEX(Tax_share,MATCH('Total Fuel Prices'!$A$147,tax_fuel_labels,0),MATCH(L$1,'Tax_Share of Price'!$B$1:$AI$1,0)))</f>
        <v>0</v>
      </c>
      <c r="M2">
        <f>'Total Fuel Prices'!M149*(1-INDEX(Tax_share,MATCH('Total Fuel Prices'!$A$147,tax_fuel_labels,0),MATCH(M$1,'Tax_Share of Price'!$B$1:$AI$1,0)))</f>
        <v>0</v>
      </c>
      <c r="N2">
        <f>'Total Fuel Prices'!N149*(1-INDEX(Tax_share,MATCH('Total Fuel Prices'!$A$147,tax_fuel_labels,0),MATCH(N$1,'Tax_Share of Price'!$B$1:$AI$1,0)))</f>
        <v>0</v>
      </c>
      <c r="O2">
        <f>'Total Fuel Prices'!O149*(1-INDEX(Tax_share,MATCH('Total Fuel Prices'!$A$147,tax_fuel_labels,0),MATCH(O$1,'Tax_Share of Price'!$B$1:$AI$1,0)))</f>
        <v>0</v>
      </c>
      <c r="P2">
        <f>'Total Fuel Prices'!P149*(1-INDEX(Tax_share,MATCH('Total Fuel Prices'!$A$147,tax_fuel_labels,0),MATCH(P$1,'Tax_Share of Price'!$B$1:$AI$1,0)))</f>
        <v>0</v>
      </c>
      <c r="Q2">
        <f>'Total Fuel Prices'!Q149*(1-INDEX(Tax_share,MATCH('Total Fuel Prices'!$A$147,tax_fuel_labels,0),MATCH(Q$1,'Tax_Share of Price'!$B$1:$AI$1,0)))</f>
        <v>0</v>
      </c>
      <c r="R2">
        <f>'Total Fuel Prices'!R149*(1-INDEX(Tax_share,MATCH('Total Fuel Prices'!$A$147,tax_fuel_labels,0),MATCH(R$1,'Tax_Share of Price'!$B$1:$AI$1,0)))</f>
        <v>0</v>
      </c>
      <c r="S2">
        <f>'Total Fuel Prices'!S149*(1-INDEX(Tax_share,MATCH('Total Fuel Prices'!$A$147,tax_fuel_labels,0),MATCH(S$1,'Tax_Share of Price'!$B$1:$AI$1,0)))</f>
        <v>0</v>
      </c>
      <c r="T2">
        <f>'Total Fuel Prices'!T149*(1-INDEX(Tax_share,MATCH('Total Fuel Prices'!$A$147,tax_fuel_labels,0),MATCH(T$1,'Tax_Share of Price'!$B$1:$AI$1,0)))</f>
        <v>0</v>
      </c>
      <c r="U2">
        <f>'Total Fuel Prices'!U149*(1-INDEX(Tax_share,MATCH('Total Fuel Prices'!$A$147,tax_fuel_labels,0),MATCH(U$1,'Tax_Share of Price'!$B$1:$AI$1,0)))</f>
        <v>0</v>
      </c>
      <c r="V2">
        <f>'Total Fuel Prices'!V149*(1-INDEX(Tax_share,MATCH('Total Fuel Prices'!$A$147,tax_fuel_labels,0),MATCH(V$1,'Tax_Share of Price'!$B$1:$AI$1,0)))</f>
        <v>0</v>
      </c>
      <c r="W2">
        <f>'Total Fuel Prices'!W149*(1-INDEX(Tax_share,MATCH('Total Fuel Prices'!$A$147,tax_fuel_labels,0),MATCH(W$1,'Tax_Share of Price'!$B$1:$AI$1,0)))</f>
        <v>0</v>
      </c>
      <c r="X2">
        <f>'Total Fuel Prices'!X149*(1-INDEX(Tax_share,MATCH('Total Fuel Prices'!$A$147,tax_fuel_labels,0),MATCH(X$1,'Tax_Share of Price'!$B$1:$AI$1,0)))</f>
        <v>0</v>
      </c>
      <c r="Y2">
        <f>'Total Fuel Prices'!Y149*(1-INDEX(Tax_share,MATCH('Total Fuel Prices'!$A$147,tax_fuel_labels,0),MATCH(Y$1,'Tax_Share of Price'!$B$1:$AI$1,0)))</f>
        <v>0</v>
      </c>
      <c r="Z2">
        <f>'Total Fuel Prices'!Z149*(1-INDEX(Tax_share,MATCH('Total Fuel Prices'!$A$147,tax_fuel_labels,0),MATCH(Z$1,'Tax_Share of Price'!$B$1:$AI$1,0)))</f>
        <v>0</v>
      </c>
      <c r="AA2">
        <f>'Total Fuel Prices'!AA149*(1-INDEX(Tax_share,MATCH('Total Fuel Prices'!$A$147,tax_fuel_labels,0),MATCH(AA$1,'Tax_Share of Price'!$B$1:$AI$1,0)))</f>
        <v>0</v>
      </c>
      <c r="AB2">
        <f>'Total Fuel Prices'!AB149*(1-INDEX(Tax_share,MATCH('Total Fuel Prices'!$A$147,tax_fuel_labels,0),MATCH(AB$1,'Tax_Share of Price'!$B$1:$AI$1,0)))</f>
        <v>0</v>
      </c>
      <c r="AC2">
        <f>'Total Fuel Prices'!AC149*(1-INDEX(Tax_share,MATCH('Total Fuel Prices'!$A$147,tax_fuel_labels,0),MATCH(AC$1,'Tax_Share of Price'!$B$1:$AI$1,0)))</f>
        <v>0</v>
      </c>
      <c r="AD2">
        <f>'Total Fuel Prices'!AD149*(1-INDEX(Tax_share,MATCH('Total Fuel Prices'!$A$147,tax_fuel_labels,0),MATCH(AD$1,'Tax_Share of Price'!$B$1:$AI$1,0)))</f>
        <v>0</v>
      </c>
      <c r="AE2">
        <f>'Total Fuel Prices'!AE149*(1-INDEX(Tax_share,MATCH('Total Fuel Prices'!$A$147,tax_fuel_labels,0),MATCH(AE$1,'Tax_Share of Price'!$B$1:$AI$1,0)))</f>
        <v>0</v>
      </c>
      <c r="AF2">
        <f>$AE2</f>
        <v>0</v>
      </c>
      <c r="AG2">
        <f t="shared" ref="AG2:CC7" si="0">$AE2</f>
        <v>0</v>
      </c>
      <c r="AH2">
        <f t="shared" si="0"/>
        <v>0</v>
      </c>
      <c r="AI2">
        <f t="shared" si="0"/>
        <v>0</v>
      </c>
      <c r="AJ2">
        <f t="shared" si="0"/>
        <v>0</v>
      </c>
      <c r="AK2">
        <f t="shared" si="0"/>
        <v>0</v>
      </c>
      <c r="AL2">
        <f t="shared" si="0"/>
        <v>0</v>
      </c>
      <c r="AM2">
        <f t="shared" si="0"/>
        <v>0</v>
      </c>
      <c r="AN2">
        <f t="shared" si="0"/>
        <v>0</v>
      </c>
      <c r="AO2">
        <f t="shared" si="0"/>
        <v>0</v>
      </c>
      <c r="AP2">
        <f t="shared" si="0"/>
        <v>0</v>
      </c>
      <c r="AQ2">
        <f t="shared" si="0"/>
        <v>0</v>
      </c>
      <c r="AR2">
        <f t="shared" si="0"/>
        <v>0</v>
      </c>
      <c r="AS2">
        <f t="shared" si="0"/>
        <v>0</v>
      </c>
      <c r="AT2">
        <f t="shared" si="0"/>
        <v>0</v>
      </c>
      <c r="AU2">
        <f t="shared" si="0"/>
        <v>0</v>
      </c>
      <c r="AV2">
        <f t="shared" si="0"/>
        <v>0</v>
      </c>
      <c r="AW2">
        <f t="shared" si="0"/>
        <v>0</v>
      </c>
      <c r="AX2">
        <f t="shared" si="0"/>
        <v>0</v>
      </c>
      <c r="AY2">
        <f t="shared" si="0"/>
        <v>0</v>
      </c>
      <c r="AZ2">
        <f t="shared" si="0"/>
        <v>0</v>
      </c>
      <c r="BA2">
        <f t="shared" si="0"/>
        <v>0</v>
      </c>
      <c r="BB2">
        <f t="shared" si="0"/>
        <v>0</v>
      </c>
      <c r="BC2">
        <f t="shared" si="0"/>
        <v>0</v>
      </c>
      <c r="BD2">
        <f t="shared" si="0"/>
        <v>0</v>
      </c>
      <c r="BE2">
        <f t="shared" si="0"/>
        <v>0</v>
      </c>
      <c r="BF2">
        <f t="shared" si="0"/>
        <v>0</v>
      </c>
      <c r="BG2">
        <f t="shared" si="0"/>
        <v>0</v>
      </c>
      <c r="BH2">
        <f t="shared" si="0"/>
        <v>0</v>
      </c>
      <c r="BI2">
        <f t="shared" si="0"/>
        <v>0</v>
      </c>
      <c r="BJ2">
        <f t="shared" si="0"/>
        <v>0</v>
      </c>
      <c r="BK2">
        <f t="shared" si="0"/>
        <v>0</v>
      </c>
      <c r="BL2">
        <f t="shared" si="0"/>
        <v>0</v>
      </c>
      <c r="BM2">
        <f t="shared" si="0"/>
        <v>0</v>
      </c>
      <c r="BN2">
        <f t="shared" si="0"/>
        <v>0</v>
      </c>
      <c r="BO2">
        <f t="shared" si="0"/>
        <v>0</v>
      </c>
      <c r="BP2">
        <f t="shared" si="0"/>
        <v>0</v>
      </c>
      <c r="BQ2">
        <f t="shared" si="0"/>
        <v>0</v>
      </c>
      <c r="BR2">
        <f t="shared" si="0"/>
        <v>0</v>
      </c>
      <c r="BS2">
        <f t="shared" si="0"/>
        <v>0</v>
      </c>
      <c r="BT2">
        <f t="shared" si="0"/>
        <v>0</v>
      </c>
      <c r="BU2">
        <f t="shared" si="0"/>
        <v>0</v>
      </c>
      <c r="BV2">
        <f t="shared" si="0"/>
        <v>0</v>
      </c>
      <c r="BW2">
        <f t="shared" si="0"/>
        <v>0</v>
      </c>
      <c r="BX2">
        <f t="shared" si="0"/>
        <v>0</v>
      </c>
      <c r="BY2">
        <f t="shared" si="0"/>
        <v>0</v>
      </c>
      <c r="BZ2">
        <f t="shared" si="0"/>
        <v>0</v>
      </c>
      <c r="CA2">
        <f t="shared" si="0"/>
        <v>0</v>
      </c>
      <c r="CB2">
        <f t="shared" si="0"/>
        <v>0</v>
      </c>
      <c r="CC2">
        <f t="shared" si="0"/>
        <v>0</v>
      </c>
    </row>
    <row r="3" spans="1:81">
      <c r="A3" s="1" t="s">
        <v>1422</v>
      </c>
      <c r="B3">
        <f>'Total Fuel Prices'!B150*(1-INDEX(Tax_share,MATCH('Total Fuel Prices'!$A$147,tax_fuel_labels,0),MATCH(B$1,'Tax_Share of Price'!$B$1:$AI$1,0)))</f>
        <v>1.5214645517300554E-6</v>
      </c>
      <c r="C3">
        <f>'Total Fuel Prices'!C150*(1-INDEX(Tax_share,MATCH('Total Fuel Prices'!$A$147,tax_fuel_labels,0),MATCH(C$1,'Tax_Share of Price'!$B$1:$AI$1,0)))</f>
        <v>1.5214645517300554E-6</v>
      </c>
      <c r="D3">
        <f>'Total Fuel Prices'!D150*(1-INDEX(Tax_share,MATCH('Total Fuel Prices'!$A$147,tax_fuel_labels,0),MATCH(D$1,'Tax_Share of Price'!$B$1:$AI$1,0)))</f>
        <v>1.5140788014789386E-6</v>
      </c>
      <c r="E3">
        <f>'Total Fuel Prices'!E150*(1-INDEX(Tax_share,MATCH('Total Fuel Prices'!$A$147,tax_fuel_labels,0),MATCH(E$1,'Tax_Share of Price'!$B$1:$AI$1,0)))</f>
        <v>1.5214645517300554E-6</v>
      </c>
      <c r="F3">
        <f>'Total Fuel Prices'!F150*(1-INDEX(Tax_share,MATCH('Total Fuel Prices'!$A$147,tax_fuel_labels,0),MATCH(F$1,'Tax_Share of Price'!$B$1:$AI$1,0)))</f>
        <v>1.499307300976705E-6</v>
      </c>
      <c r="G3">
        <f>'Total Fuel Prices'!G150*(1-INDEX(Tax_share,MATCH('Total Fuel Prices'!$A$147,tax_fuel_labels,0),MATCH(G$1,'Tax_Share of Price'!$B$1:$AI$1,0)))</f>
        <v>1.4771500502233548E-6</v>
      </c>
      <c r="H3">
        <f>'Total Fuel Prices'!H150*(1-INDEX(Tax_share,MATCH('Total Fuel Prices'!$A$147,tax_fuel_labels,0),MATCH(H$1,'Tax_Share of Price'!$B$1:$AI$1,0)))</f>
        <v>1.4623785497211213E-6</v>
      </c>
      <c r="I3">
        <f>'Total Fuel Prices'!I150*(1-INDEX(Tax_share,MATCH('Total Fuel Prices'!$A$147,tax_fuel_labels,0),MATCH(I$1,'Tax_Share of Price'!$B$1:$AI$1,0)))</f>
        <v>1.4549927994700043E-6</v>
      </c>
      <c r="J3">
        <f>'Total Fuel Prices'!J150*(1-INDEX(Tax_share,MATCH('Total Fuel Prices'!$A$147,tax_fuel_labels,0),MATCH(J$1,'Tax_Share of Price'!$B$1:$AI$1,0)))</f>
        <v>1.4402212989677709E-6</v>
      </c>
      <c r="K3">
        <f>'Total Fuel Prices'!K150*(1-INDEX(Tax_share,MATCH('Total Fuel Prices'!$A$147,tax_fuel_labels,0),MATCH(K$1,'Tax_Share of Price'!$B$1:$AI$1,0)))</f>
        <v>1.4476070492188877E-6</v>
      </c>
      <c r="L3">
        <f>'Total Fuel Prices'!L150*(1-INDEX(Tax_share,MATCH('Total Fuel Prices'!$A$147,tax_fuel_labels,0),MATCH(L$1,'Tax_Share of Price'!$B$1:$AI$1,0)))</f>
        <v>1.4549927994700043E-6</v>
      </c>
      <c r="M3">
        <f>'Total Fuel Prices'!M150*(1-INDEX(Tax_share,MATCH('Total Fuel Prices'!$A$147,tax_fuel_labels,0),MATCH(M$1,'Tax_Share of Price'!$B$1:$AI$1,0)))</f>
        <v>1.4476070492188877E-6</v>
      </c>
      <c r="N3">
        <f>'Total Fuel Prices'!N150*(1-INDEX(Tax_share,MATCH('Total Fuel Prices'!$A$147,tax_fuel_labels,0),MATCH(N$1,'Tax_Share of Price'!$B$1:$AI$1,0)))</f>
        <v>1.4476070492188877E-6</v>
      </c>
      <c r="O3">
        <f>'Total Fuel Prices'!O150*(1-INDEX(Tax_share,MATCH('Total Fuel Prices'!$A$147,tax_fuel_labels,0),MATCH(O$1,'Tax_Share of Price'!$B$1:$AI$1,0)))</f>
        <v>1.4476070492188877E-6</v>
      </c>
      <c r="P3">
        <f>'Total Fuel Prices'!P150*(1-INDEX(Tax_share,MATCH('Total Fuel Prices'!$A$147,tax_fuel_labels,0),MATCH(P$1,'Tax_Share of Price'!$B$1:$AI$1,0)))</f>
        <v>1.4402212989677709E-6</v>
      </c>
      <c r="Q3">
        <f>'Total Fuel Prices'!Q150*(1-INDEX(Tax_share,MATCH('Total Fuel Prices'!$A$147,tax_fuel_labels,0),MATCH(Q$1,'Tax_Share of Price'!$B$1:$AI$1,0)))</f>
        <v>1.4402212989677709E-6</v>
      </c>
      <c r="R3">
        <f>'Total Fuel Prices'!R150*(1-INDEX(Tax_share,MATCH('Total Fuel Prices'!$A$147,tax_fuel_labels,0),MATCH(R$1,'Tax_Share of Price'!$B$1:$AI$1,0)))</f>
        <v>1.4476070492188877E-6</v>
      </c>
      <c r="S3">
        <f>'Total Fuel Prices'!S150*(1-INDEX(Tax_share,MATCH('Total Fuel Prices'!$A$147,tax_fuel_labels,0),MATCH(S$1,'Tax_Share of Price'!$B$1:$AI$1,0)))</f>
        <v>1.4476070492188877E-6</v>
      </c>
      <c r="T3">
        <f>'Total Fuel Prices'!T150*(1-INDEX(Tax_share,MATCH('Total Fuel Prices'!$A$147,tax_fuel_labels,0),MATCH(T$1,'Tax_Share of Price'!$B$1:$AI$1,0)))</f>
        <v>1.4402212989677709E-6</v>
      </c>
      <c r="U3">
        <f>'Total Fuel Prices'!U150*(1-INDEX(Tax_share,MATCH('Total Fuel Prices'!$A$147,tax_fuel_labels,0),MATCH(U$1,'Tax_Share of Price'!$B$1:$AI$1,0)))</f>
        <v>1.4402212989677709E-6</v>
      </c>
      <c r="V3">
        <f>'Total Fuel Prices'!V150*(1-INDEX(Tax_share,MATCH('Total Fuel Prices'!$A$147,tax_fuel_labels,0),MATCH(V$1,'Tax_Share of Price'!$B$1:$AI$1,0)))</f>
        <v>1.4476070492188877E-6</v>
      </c>
      <c r="W3">
        <f>'Total Fuel Prices'!W150*(1-INDEX(Tax_share,MATCH('Total Fuel Prices'!$A$147,tax_fuel_labels,0),MATCH(W$1,'Tax_Share of Price'!$B$1:$AI$1,0)))</f>
        <v>1.4476070492188877E-6</v>
      </c>
      <c r="X3">
        <f>'Total Fuel Prices'!X150*(1-INDEX(Tax_share,MATCH('Total Fuel Prices'!$A$147,tax_fuel_labels,0),MATCH(X$1,'Tax_Share of Price'!$B$1:$AI$1,0)))</f>
        <v>1.4402212989677709E-6</v>
      </c>
      <c r="Y3">
        <f>'Total Fuel Prices'!Y150*(1-INDEX(Tax_share,MATCH('Total Fuel Prices'!$A$147,tax_fuel_labels,0),MATCH(Y$1,'Tax_Share of Price'!$B$1:$AI$1,0)))</f>
        <v>1.4402212989677709E-6</v>
      </c>
      <c r="Z3">
        <f>'Total Fuel Prices'!Z150*(1-INDEX(Tax_share,MATCH('Total Fuel Prices'!$A$147,tax_fuel_labels,0),MATCH(Z$1,'Tax_Share of Price'!$B$1:$AI$1,0)))</f>
        <v>1.4402212989677709E-6</v>
      </c>
      <c r="AA3">
        <f>'Total Fuel Prices'!AA150*(1-INDEX(Tax_share,MATCH('Total Fuel Prices'!$A$147,tax_fuel_labels,0),MATCH(AA$1,'Tax_Share of Price'!$B$1:$AI$1,0)))</f>
        <v>1.4402212989677709E-6</v>
      </c>
      <c r="AB3">
        <f>'Total Fuel Prices'!AB150*(1-INDEX(Tax_share,MATCH('Total Fuel Prices'!$A$147,tax_fuel_labels,0),MATCH(AB$1,'Tax_Share of Price'!$B$1:$AI$1,0)))</f>
        <v>1.4402212989677709E-6</v>
      </c>
      <c r="AC3">
        <f>'Total Fuel Prices'!AC150*(1-INDEX(Tax_share,MATCH('Total Fuel Prices'!$A$147,tax_fuel_labels,0),MATCH(AC$1,'Tax_Share of Price'!$B$1:$AI$1,0)))</f>
        <v>1.4402212989677709E-6</v>
      </c>
      <c r="AD3">
        <f>'Total Fuel Prices'!AD150*(1-INDEX(Tax_share,MATCH('Total Fuel Prices'!$A$147,tax_fuel_labels,0),MATCH(AD$1,'Tax_Share of Price'!$B$1:$AI$1,0)))</f>
        <v>1.4402212989677709E-6</v>
      </c>
      <c r="AE3">
        <f>'Total Fuel Prices'!AE150*(1-INDEX(Tax_share,MATCH('Total Fuel Prices'!$A$147,tax_fuel_labels,0),MATCH(AE$1,'Tax_Share of Price'!$B$1:$AI$1,0)))</f>
        <v>1.4402212989677709E-6</v>
      </c>
      <c r="AF3">
        <f>$AE3</f>
        <v>1.4402212989677709E-6</v>
      </c>
      <c r="AG3">
        <f t="shared" ref="AF3:AU9" si="1">$AE3</f>
        <v>1.4402212989677709E-6</v>
      </c>
      <c r="AH3">
        <f t="shared" si="1"/>
        <v>1.4402212989677709E-6</v>
      </c>
      <c r="AI3">
        <f t="shared" si="1"/>
        <v>1.4402212989677709E-6</v>
      </c>
      <c r="AJ3">
        <f t="shared" si="1"/>
        <v>1.4402212989677709E-6</v>
      </c>
      <c r="AK3">
        <f t="shared" si="1"/>
        <v>1.4402212989677709E-6</v>
      </c>
      <c r="AL3">
        <f t="shared" si="1"/>
        <v>1.4402212989677709E-6</v>
      </c>
      <c r="AM3">
        <f t="shared" si="1"/>
        <v>1.4402212989677709E-6</v>
      </c>
      <c r="AN3">
        <f t="shared" si="1"/>
        <v>1.4402212989677709E-6</v>
      </c>
      <c r="AO3">
        <f t="shared" si="1"/>
        <v>1.4402212989677709E-6</v>
      </c>
      <c r="AP3">
        <f t="shared" si="1"/>
        <v>1.4402212989677709E-6</v>
      </c>
      <c r="AQ3">
        <f t="shared" si="1"/>
        <v>1.4402212989677709E-6</v>
      </c>
      <c r="AR3">
        <f t="shared" si="1"/>
        <v>1.4402212989677709E-6</v>
      </c>
      <c r="AS3">
        <f t="shared" si="1"/>
        <v>1.4402212989677709E-6</v>
      </c>
      <c r="AT3">
        <f t="shared" si="1"/>
        <v>1.4402212989677709E-6</v>
      </c>
      <c r="AU3">
        <f t="shared" si="1"/>
        <v>1.4402212989677709E-6</v>
      </c>
      <c r="AV3">
        <f t="shared" si="0"/>
        <v>1.4402212989677709E-6</v>
      </c>
      <c r="AW3">
        <f t="shared" si="0"/>
        <v>1.4402212989677709E-6</v>
      </c>
      <c r="AX3">
        <f t="shared" si="0"/>
        <v>1.4402212989677709E-6</v>
      </c>
      <c r="AY3">
        <f t="shared" si="0"/>
        <v>1.4402212989677709E-6</v>
      </c>
      <c r="AZ3">
        <f t="shared" si="0"/>
        <v>1.4402212989677709E-6</v>
      </c>
      <c r="BA3">
        <f t="shared" si="0"/>
        <v>1.4402212989677709E-6</v>
      </c>
      <c r="BB3">
        <f t="shared" si="0"/>
        <v>1.4402212989677709E-6</v>
      </c>
      <c r="BC3">
        <f t="shared" si="0"/>
        <v>1.4402212989677709E-6</v>
      </c>
      <c r="BD3">
        <f t="shared" si="0"/>
        <v>1.4402212989677709E-6</v>
      </c>
      <c r="BE3">
        <f t="shared" si="0"/>
        <v>1.4402212989677709E-6</v>
      </c>
      <c r="BF3">
        <f t="shared" si="0"/>
        <v>1.4402212989677709E-6</v>
      </c>
      <c r="BG3">
        <f t="shared" si="0"/>
        <v>1.4402212989677709E-6</v>
      </c>
      <c r="BH3">
        <f t="shared" si="0"/>
        <v>1.4402212989677709E-6</v>
      </c>
      <c r="BI3">
        <f t="shared" si="0"/>
        <v>1.4402212989677709E-6</v>
      </c>
      <c r="BJ3">
        <f t="shared" si="0"/>
        <v>1.4402212989677709E-6</v>
      </c>
      <c r="BK3">
        <f t="shared" si="0"/>
        <v>1.4402212989677709E-6</v>
      </c>
      <c r="BL3">
        <f t="shared" si="0"/>
        <v>1.4402212989677709E-6</v>
      </c>
      <c r="BM3">
        <f t="shared" si="0"/>
        <v>1.4402212989677709E-6</v>
      </c>
      <c r="BN3">
        <f t="shared" si="0"/>
        <v>1.4402212989677709E-6</v>
      </c>
      <c r="BO3">
        <f t="shared" si="0"/>
        <v>1.4402212989677709E-6</v>
      </c>
      <c r="BP3">
        <f t="shared" si="0"/>
        <v>1.4402212989677709E-6</v>
      </c>
      <c r="BQ3">
        <f t="shared" si="0"/>
        <v>1.4402212989677709E-6</v>
      </c>
      <c r="BR3">
        <f t="shared" si="0"/>
        <v>1.4402212989677709E-6</v>
      </c>
      <c r="BS3">
        <f t="shared" si="0"/>
        <v>1.4402212989677709E-6</v>
      </c>
      <c r="BT3">
        <f t="shared" si="0"/>
        <v>1.4402212989677709E-6</v>
      </c>
      <c r="BU3">
        <f t="shared" si="0"/>
        <v>1.4402212989677709E-6</v>
      </c>
      <c r="BV3">
        <f t="shared" si="0"/>
        <v>1.4402212989677709E-6</v>
      </c>
      <c r="BW3">
        <f t="shared" si="0"/>
        <v>1.4402212989677709E-6</v>
      </c>
      <c r="BX3">
        <f t="shared" si="0"/>
        <v>1.4402212989677709E-6</v>
      </c>
      <c r="BY3">
        <f t="shared" si="0"/>
        <v>1.4402212989677709E-6</v>
      </c>
      <c r="BZ3">
        <f t="shared" si="0"/>
        <v>1.4402212989677709E-6</v>
      </c>
      <c r="CA3">
        <f t="shared" si="0"/>
        <v>1.4402212989677709E-6</v>
      </c>
      <c r="CB3">
        <f t="shared" si="0"/>
        <v>1.4402212989677709E-6</v>
      </c>
      <c r="CC3">
        <f t="shared" si="0"/>
        <v>1.4402212989677709E-6</v>
      </c>
    </row>
    <row r="4" spans="1:81">
      <c r="A4" s="1" t="s">
        <v>1423</v>
      </c>
      <c r="B4">
        <f>'Total Fuel Prices'!B151*(1-INDEX(Tax_share,MATCH('Total Fuel Prices'!$A$147,tax_fuel_labels,0),MATCH(B$1,'Tax_Share of Price'!$B$1:$AI$1,0)))</f>
        <v>0</v>
      </c>
      <c r="C4">
        <f>'Total Fuel Prices'!C151*(1-INDEX(Tax_share,MATCH('Total Fuel Prices'!$A$147,tax_fuel_labels,0),MATCH(C$1,'Tax_Share of Price'!$B$1:$AI$1,0)))</f>
        <v>0</v>
      </c>
      <c r="D4">
        <f>'Total Fuel Prices'!D151*(1-INDEX(Tax_share,MATCH('Total Fuel Prices'!$A$147,tax_fuel_labels,0),MATCH(D$1,'Tax_Share of Price'!$B$1:$AI$1,0)))</f>
        <v>0</v>
      </c>
      <c r="E4">
        <f>'Total Fuel Prices'!E151*(1-INDEX(Tax_share,MATCH('Total Fuel Prices'!$A$147,tax_fuel_labels,0),MATCH(E$1,'Tax_Share of Price'!$B$1:$AI$1,0)))</f>
        <v>0</v>
      </c>
      <c r="F4">
        <f>'Total Fuel Prices'!F151*(1-INDEX(Tax_share,MATCH('Total Fuel Prices'!$A$147,tax_fuel_labels,0),MATCH(F$1,'Tax_Share of Price'!$B$1:$AI$1,0)))</f>
        <v>0</v>
      </c>
      <c r="G4">
        <f>'Total Fuel Prices'!G151*(1-INDEX(Tax_share,MATCH('Total Fuel Prices'!$A$147,tax_fuel_labels,0),MATCH(G$1,'Tax_Share of Price'!$B$1:$AI$1,0)))</f>
        <v>0</v>
      </c>
      <c r="H4">
        <f>'Total Fuel Prices'!H151*(1-INDEX(Tax_share,MATCH('Total Fuel Prices'!$A$147,tax_fuel_labels,0),MATCH(H$1,'Tax_Share of Price'!$B$1:$AI$1,0)))</f>
        <v>0</v>
      </c>
      <c r="I4">
        <f>'Total Fuel Prices'!I151*(1-INDEX(Tax_share,MATCH('Total Fuel Prices'!$A$147,tax_fuel_labels,0),MATCH(I$1,'Tax_Share of Price'!$B$1:$AI$1,0)))</f>
        <v>0</v>
      </c>
      <c r="J4">
        <f>'Total Fuel Prices'!J151*(1-INDEX(Tax_share,MATCH('Total Fuel Prices'!$A$147,tax_fuel_labels,0),MATCH(J$1,'Tax_Share of Price'!$B$1:$AI$1,0)))</f>
        <v>0</v>
      </c>
      <c r="K4">
        <f>'Total Fuel Prices'!K151*(1-INDEX(Tax_share,MATCH('Total Fuel Prices'!$A$147,tax_fuel_labels,0),MATCH(K$1,'Tax_Share of Price'!$B$1:$AI$1,0)))</f>
        <v>0</v>
      </c>
      <c r="L4">
        <f>'Total Fuel Prices'!L151*(1-INDEX(Tax_share,MATCH('Total Fuel Prices'!$A$147,tax_fuel_labels,0),MATCH(L$1,'Tax_Share of Price'!$B$1:$AI$1,0)))</f>
        <v>0</v>
      </c>
      <c r="M4">
        <f>'Total Fuel Prices'!M151*(1-INDEX(Tax_share,MATCH('Total Fuel Prices'!$A$147,tax_fuel_labels,0),MATCH(M$1,'Tax_Share of Price'!$B$1:$AI$1,0)))</f>
        <v>0</v>
      </c>
      <c r="N4">
        <f>'Total Fuel Prices'!N151*(1-INDEX(Tax_share,MATCH('Total Fuel Prices'!$A$147,tax_fuel_labels,0),MATCH(N$1,'Tax_Share of Price'!$B$1:$AI$1,0)))</f>
        <v>0</v>
      </c>
      <c r="O4">
        <f>'Total Fuel Prices'!O151*(1-INDEX(Tax_share,MATCH('Total Fuel Prices'!$A$147,tax_fuel_labels,0),MATCH(O$1,'Tax_Share of Price'!$B$1:$AI$1,0)))</f>
        <v>0</v>
      </c>
      <c r="P4">
        <f>'Total Fuel Prices'!P151*(1-INDEX(Tax_share,MATCH('Total Fuel Prices'!$A$147,tax_fuel_labels,0),MATCH(P$1,'Tax_Share of Price'!$B$1:$AI$1,0)))</f>
        <v>0</v>
      </c>
      <c r="Q4">
        <f>'Total Fuel Prices'!Q151*(1-INDEX(Tax_share,MATCH('Total Fuel Prices'!$A$147,tax_fuel_labels,0),MATCH(Q$1,'Tax_Share of Price'!$B$1:$AI$1,0)))</f>
        <v>0</v>
      </c>
      <c r="R4">
        <f>'Total Fuel Prices'!R151*(1-INDEX(Tax_share,MATCH('Total Fuel Prices'!$A$147,tax_fuel_labels,0),MATCH(R$1,'Tax_Share of Price'!$B$1:$AI$1,0)))</f>
        <v>0</v>
      </c>
      <c r="S4">
        <f>'Total Fuel Prices'!S151*(1-INDEX(Tax_share,MATCH('Total Fuel Prices'!$A$147,tax_fuel_labels,0),MATCH(S$1,'Tax_Share of Price'!$B$1:$AI$1,0)))</f>
        <v>0</v>
      </c>
      <c r="T4">
        <f>'Total Fuel Prices'!T151*(1-INDEX(Tax_share,MATCH('Total Fuel Prices'!$A$147,tax_fuel_labels,0),MATCH(T$1,'Tax_Share of Price'!$B$1:$AI$1,0)))</f>
        <v>0</v>
      </c>
      <c r="U4">
        <f>'Total Fuel Prices'!U151*(1-INDEX(Tax_share,MATCH('Total Fuel Prices'!$A$147,tax_fuel_labels,0),MATCH(U$1,'Tax_Share of Price'!$B$1:$AI$1,0)))</f>
        <v>0</v>
      </c>
      <c r="V4">
        <f>'Total Fuel Prices'!V151*(1-INDEX(Tax_share,MATCH('Total Fuel Prices'!$A$147,tax_fuel_labels,0),MATCH(V$1,'Tax_Share of Price'!$B$1:$AI$1,0)))</f>
        <v>0</v>
      </c>
      <c r="W4">
        <f>'Total Fuel Prices'!W151*(1-INDEX(Tax_share,MATCH('Total Fuel Prices'!$A$147,tax_fuel_labels,0),MATCH(W$1,'Tax_Share of Price'!$B$1:$AI$1,0)))</f>
        <v>0</v>
      </c>
      <c r="X4">
        <f>'Total Fuel Prices'!X151*(1-INDEX(Tax_share,MATCH('Total Fuel Prices'!$A$147,tax_fuel_labels,0),MATCH(X$1,'Tax_Share of Price'!$B$1:$AI$1,0)))</f>
        <v>0</v>
      </c>
      <c r="Y4">
        <f>'Total Fuel Prices'!Y151*(1-INDEX(Tax_share,MATCH('Total Fuel Prices'!$A$147,tax_fuel_labels,0),MATCH(Y$1,'Tax_Share of Price'!$B$1:$AI$1,0)))</f>
        <v>0</v>
      </c>
      <c r="Z4">
        <f>'Total Fuel Prices'!Z151*(1-INDEX(Tax_share,MATCH('Total Fuel Prices'!$A$147,tax_fuel_labels,0),MATCH(Z$1,'Tax_Share of Price'!$B$1:$AI$1,0)))</f>
        <v>0</v>
      </c>
      <c r="AA4">
        <f>'Total Fuel Prices'!AA151*(1-INDEX(Tax_share,MATCH('Total Fuel Prices'!$A$147,tax_fuel_labels,0),MATCH(AA$1,'Tax_Share of Price'!$B$1:$AI$1,0)))</f>
        <v>0</v>
      </c>
      <c r="AB4">
        <f>'Total Fuel Prices'!AB151*(1-INDEX(Tax_share,MATCH('Total Fuel Prices'!$A$147,tax_fuel_labels,0),MATCH(AB$1,'Tax_Share of Price'!$B$1:$AI$1,0)))</f>
        <v>0</v>
      </c>
      <c r="AC4">
        <f>'Total Fuel Prices'!AC151*(1-INDEX(Tax_share,MATCH('Total Fuel Prices'!$A$147,tax_fuel_labels,0),MATCH(AC$1,'Tax_Share of Price'!$B$1:$AI$1,0)))</f>
        <v>0</v>
      </c>
      <c r="AD4">
        <f>'Total Fuel Prices'!AD151*(1-INDEX(Tax_share,MATCH('Total Fuel Prices'!$A$147,tax_fuel_labels,0),MATCH(AD$1,'Tax_Share of Price'!$B$1:$AI$1,0)))</f>
        <v>0</v>
      </c>
      <c r="AE4">
        <f>'Total Fuel Prices'!AE151*(1-INDEX(Tax_share,MATCH('Total Fuel Prices'!$A$147,tax_fuel_labels,0),MATCH(AE$1,'Tax_Share of Price'!$B$1:$AI$1,0)))</f>
        <v>0</v>
      </c>
      <c r="AF4">
        <f t="shared" si="1"/>
        <v>0</v>
      </c>
      <c r="AG4">
        <f t="shared" si="0"/>
        <v>0</v>
      </c>
      <c r="AH4">
        <f t="shared" si="0"/>
        <v>0</v>
      </c>
      <c r="AI4">
        <f t="shared" si="0"/>
        <v>0</v>
      </c>
      <c r="AJ4">
        <f t="shared" si="0"/>
        <v>0</v>
      </c>
      <c r="AK4">
        <f t="shared" si="0"/>
        <v>0</v>
      </c>
      <c r="AL4">
        <f t="shared" si="0"/>
        <v>0</v>
      </c>
      <c r="AM4">
        <f t="shared" si="0"/>
        <v>0</v>
      </c>
      <c r="AN4">
        <f t="shared" si="0"/>
        <v>0</v>
      </c>
      <c r="AO4">
        <f t="shared" si="0"/>
        <v>0</v>
      </c>
      <c r="AP4">
        <f t="shared" si="0"/>
        <v>0</v>
      </c>
      <c r="AQ4">
        <f t="shared" si="0"/>
        <v>0</v>
      </c>
      <c r="AR4">
        <f t="shared" si="0"/>
        <v>0</v>
      </c>
      <c r="AS4">
        <f t="shared" si="0"/>
        <v>0</v>
      </c>
      <c r="AT4">
        <f t="shared" si="0"/>
        <v>0</v>
      </c>
      <c r="AU4">
        <f t="shared" si="0"/>
        <v>0</v>
      </c>
      <c r="AV4">
        <f t="shared" si="0"/>
        <v>0</v>
      </c>
      <c r="AW4">
        <f t="shared" si="0"/>
        <v>0</v>
      </c>
      <c r="AX4">
        <f t="shared" si="0"/>
        <v>0</v>
      </c>
      <c r="AY4">
        <f t="shared" si="0"/>
        <v>0</v>
      </c>
      <c r="AZ4">
        <f t="shared" si="0"/>
        <v>0</v>
      </c>
      <c r="BA4">
        <f t="shared" si="0"/>
        <v>0</v>
      </c>
      <c r="BB4">
        <f t="shared" si="0"/>
        <v>0</v>
      </c>
      <c r="BC4">
        <f t="shared" si="0"/>
        <v>0</v>
      </c>
      <c r="BD4">
        <f t="shared" si="0"/>
        <v>0</v>
      </c>
      <c r="BE4">
        <f t="shared" si="0"/>
        <v>0</v>
      </c>
      <c r="BF4">
        <f t="shared" si="0"/>
        <v>0</v>
      </c>
      <c r="BG4">
        <f t="shared" si="0"/>
        <v>0</v>
      </c>
      <c r="BH4">
        <f t="shared" si="0"/>
        <v>0</v>
      </c>
      <c r="BI4">
        <f t="shared" si="0"/>
        <v>0</v>
      </c>
      <c r="BJ4">
        <f t="shared" si="0"/>
        <v>0</v>
      </c>
      <c r="BK4">
        <f t="shared" si="0"/>
        <v>0</v>
      </c>
      <c r="BL4">
        <f t="shared" si="0"/>
        <v>0</v>
      </c>
      <c r="BM4">
        <f t="shared" si="0"/>
        <v>0</v>
      </c>
      <c r="BN4">
        <f t="shared" si="0"/>
        <v>0</v>
      </c>
      <c r="BO4">
        <f t="shared" si="0"/>
        <v>0</v>
      </c>
      <c r="BP4">
        <f t="shared" si="0"/>
        <v>0</v>
      </c>
      <c r="BQ4">
        <f t="shared" si="0"/>
        <v>0</v>
      </c>
      <c r="BR4">
        <f t="shared" si="0"/>
        <v>0</v>
      </c>
      <c r="BS4">
        <f t="shared" si="0"/>
        <v>0</v>
      </c>
      <c r="BT4">
        <f t="shared" si="0"/>
        <v>0</v>
      </c>
      <c r="BU4">
        <f t="shared" si="0"/>
        <v>0</v>
      </c>
      <c r="BV4">
        <f t="shared" si="0"/>
        <v>0</v>
      </c>
      <c r="BW4">
        <f t="shared" si="0"/>
        <v>0</v>
      </c>
      <c r="BX4">
        <f t="shared" si="0"/>
        <v>0</v>
      </c>
      <c r="BY4">
        <f t="shared" si="0"/>
        <v>0</v>
      </c>
      <c r="BZ4">
        <f t="shared" si="0"/>
        <v>0</v>
      </c>
      <c r="CA4">
        <f t="shared" si="0"/>
        <v>0</v>
      </c>
      <c r="CB4">
        <f t="shared" si="0"/>
        <v>0</v>
      </c>
      <c r="CC4">
        <f t="shared" si="0"/>
        <v>0</v>
      </c>
    </row>
    <row r="5" spans="1:81">
      <c r="A5" s="1" t="s">
        <v>1424</v>
      </c>
      <c r="B5">
        <f>'Total Fuel Prices'!B152*(1-INDEX(Tax_share,MATCH('Total Fuel Prices'!$A$147,tax_fuel_labels,0),MATCH(B$1,'Tax_Share of Price'!$B$1:$AI$1,0)))</f>
        <v>0</v>
      </c>
      <c r="C5">
        <f>'Total Fuel Prices'!C152*(1-INDEX(Tax_share,MATCH('Total Fuel Prices'!$A$147,tax_fuel_labels,0),MATCH(C$1,'Tax_Share of Price'!$B$1:$AI$1,0)))</f>
        <v>0</v>
      </c>
      <c r="D5">
        <f>'Total Fuel Prices'!D152*(1-INDEX(Tax_share,MATCH('Total Fuel Prices'!$A$147,tax_fuel_labels,0),MATCH(D$1,'Tax_Share of Price'!$B$1:$AI$1,0)))</f>
        <v>0</v>
      </c>
      <c r="E5">
        <f>'Total Fuel Prices'!E152*(1-INDEX(Tax_share,MATCH('Total Fuel Prices'!$A$147,tax_fuel_labels,0),MATCH(E$1,'Tax_Share of Price'!$B$1:$AI$1,0)))</f>
        <v>0</v>
      </c>
      <c r="F5">
        <f>'Total Fuel Prices'!F152*(1-INDEX(Tax_share,MATCH('Total Fuel Prices'!$A$147,tax_fuel_labels,0),MATCH(F$1,'Tax_Share of Price'!$B$1:$AI$1,0)))</f>
        <v>0</v>
      </c>
      <c r="G5">
        <f>'Total Fuel Prices'!G152*(1-INDEX(Tax_share,MATCH('Total Fuel Prices'!$A$147,tax_fuel_labels,0),MATCH(G$1,'Tax_Share of Price'!$B$1:$AI$1,0)))</f>
        <v>0</v>
      </c>
      <c r="H5">
        <f>'Total Fuel Prices'!H152*(1-INDEX(Tax_share,MATCH('Total Fuel Prices'!$A$147,tax_fuel_labels,0),MATCH(H$1,'Tax_Share of Price'!$B$1:$AI$1,0)))</f>
        <v>0</v>
      </c>
      <c r="I5">
        <f>'Total Fuel Prices'!I152*(1-INDEX(Tax_share,MATCH('Total Fuel Prices'!$A$147,tax_fuel_labels,0),MATCH(I$1,'Tax_Share of Price'!$B$1:$AI$1,0)))</f>
        <v>0</v>
      </c>
      <c r="J5">
        <f>'Total Fuel Prices'!J152*(1-INDEX(Tax_share,MATCH('Total Fuel Prices'!$A$147,tax_fuel_labels,0),MATCH(J$1,'Tax_Share of Price'!$B$1:$AI$1,0)))</f>
        <v>0</v>
      </c>
      <c r="K5">
        <f>'Total Fuel Prices'!K152*(1-INDEX(Tax_share,MATCH('Total Fuel Prices'!$A$147,tax_fuel_labels,0),MATCH(K$1,'Tax_Share of Price'!$B$1:$AI$1,0)))</f>
        <v>0</v>
      </c>
      <c r="L5">
        <f>'Total Fuel Prices'!L152*(1-INDEX(Tax_share,MATCH('Total Fuel Prices'!$A$147,tax_fuel_labels,0),MATCH(L$1,'Tax_Share of Price'!$B$1:$AI$1,0)))</f>
        <v>0</v>
      </c>
      <c r="M5">
        <f>'Total Fuel Prices'!M152*(1-INDEX(Tax_share,MATCH('Total Fuel Prices'!$A$147,tax_fuel_labels,0),MATCH(M$1,'Tax_Share of Price'!$B$1:$AI$1,0)))</f>
        <v>0</v>
      </c>
      <c r="N5">
        <f>'Total Fuel Prices'!N152*(1-INDEX(Tax_share,MATCH('Total Fuel Prices'!$A$147,tax_fuel_labels,0),MATCH(N$1,'Tax_Share of Price'!$B$1:$AI$1,0)))</f>
        <v>0</v>
      </c>
      <c r="O5">
        <f>'Total Fuel Prices'!O152*(1-INDEX(Tax_share,MATCH('Total Fuel Prices'!$A$147,tax_fuel_labels,0),MATCH(O$1,'Tax_Share of Price'!$B$1:$AI$1,0)))</f>
        <v>0</v>
      </c>
      <c r="P5">
        <f>'Total Fuel Prices'!P152*(1-INDEX(Tax_share,MATCH('Total Fuel Prices'!$A$147,tax_fuel_labels,0),MATCH(P$1,'Tax_Share of Price'!$B$1:$AI$1,0)))</f>
        <v>0</v>
      </c>
      <c r="Q5">
        <f>'Total Fuel Prices'!Q152*(1-INDEX(Tax_share,MATCH('Total Fuel Prices'!$A$147,tax_fuel_labels,0),MATCH(Q$1,'Tax_Share of Price'!$B$1:$AI$1,0)))</f>
        <v>0</v>
      </c>
      <c r="R5">
        <f>'Total Fuel Prices'!R152*(1-INDEX(Tax_share,MATCH('Total Fuel Prices'!$A$147,tax_fuel_labels,0),MATCH(R$1,'Tax_Share of Price'!$B$1:$AI$1,0)))</f>
        <v>0</v>
      </c>
      <c r="S5">
        <f>'Total Fuel Prices'!S152*(1-INDEX(Tax_share,MATCH('Total Fuel Prices'!$A$147,tax_fuel_labels,0),MATCH(S$1,'Tax_Share of Price'!$B$1:$AI$1,0)))</f>
        <v>0</v>
      </c>
      <c r="T5">
        <f>'Total Fuel Prices'!T152*(1-INDEX(Tax_share,MATCH('Total Fuel Prices'!$A$147,tax_fuel_labels,0),MATCH(T$1,'Tax_Share of Price'!$B$1:$AI$1,0)))</f>
        <v>0</v>
      </c>
      <c r="U5">
        <f>'Total Fuel Prices'!U152*(1-INDEX(Tax_share,MATCH('Total Fuel Prices'!$A$147,tax_fuel_labels,0),MATCH(U$1,'Tax_Share of Price'!$B$1:$AI$1,0)))</f>
        <v>0</v>
      </c>
      <c r="V5">
        <f>'Total Fuel Prices'!V152*(1-INDEX(Tax_share,MATCH('Total Fuel Prices'!$A$147,tax_fuel_labels,0),MATCH(V$1,'Tax_Share of Price'!$B$1:$AI$1,0)))</f>
        <v>0</v>
      </c>
      <c r="W5">
        <f>'Total Fuel Prices'!W152*(1-INDEX(Tax_share,MATCH('Total Fuel Prices'!$A$147,tax_fuel_labels,0),MATCH(W$1,'Tax_Share of Price'!$B$1:$AI$1,0)))</f>
        <v>0</v>
      </c>
      <c r="X5">
        <f>'Total Fuel Prices'!X152*(1-INDEX(Tax_share,MATCH('Total Fuel Prices'!$A$147,tax_fuel_labels,0),MATCH(X$1,'Tax_Share of Price'!$B$1:$AI$1,0)))</f>
        <v>0</v>
      </c>
      <c r="Y5">
        <f>'Total Fuel Prices'!Y152*(1-INDEX(Tax_share,MATCH('Total Fuel Prices'!$A$147,tax_fuel_labels,0),MATCH(Y$1,'Tax_Share of Price'!$B$1:$AI$1,0)))</f>
        <v>0</v>
      </c>
      <c r="Z5">
        <f>'Total Fuel Prices'!Z152*(1-INDEX(Tax_share,MATCH('Total Fuel Prices'!$A$147,tax_fuel_labels,0),MATCH(Z$1,'Tax_Share of Price'!$B$1:$AI$1,0)))</f>
        <v>0</v>
      </c>
      <c r="AA5">
        <f>'Total Fuel Prices'!AA152*(1-INDEX(Tax_share,MATCH('Total Fuel Prices'!$A$147,tax_fuel_labels,0),MATCH(AA$1,'Tax_Share of Price'!$B$1:$AI$1,0)))</f>
        <v>0</v>
      </c>
      <c r="AB5">
        <f>'Total Fuel Prices'!AB152*(1-INDEX(Tax_share,MATCH('Total Fuel Prices'!$A$147,tax_fuel_labels,0),MATCH(AB$1,'Tax_Share of Price'!$B$1:$AI$1,0)))</f>
        <v>0</v>
      </c>
      <c r="AC5">
        <f>'Total Fuel Prices'!AC152*(1-INDEX(Tax_share,MATCH('Total Fuel Prices'!$A$147,tax_fuel_labels,0),MATCH(AC$1,'Tax_Share of Price'!$B$1:$AI$1,0)))</f>
        <v>0</v>
      </c>
      <c r="AD5">
        <f>'Total Fuel Prices'!AD152*(1-INDEX(Tax_share,MATCH('Total Fuel Prices'!$A$147,tax_fuel_labels,0),MATCH(AD$1,'Tax_Share of Price'!$B$1:$AI$1,0)))</f>
        <v>0</v>
      </c>
      <c r="AE5">
        <f>'Total Fuel Prices'!AE152*(1-INDEX(Tax_share,MATCH('Total Fuel Prices'!$A$147,tax_fuel_labels,0),MATCH(AE$1,'Tax_Share of Price'!$B$1:$AI$1,0)))</f>
        <v>0</v>
      </c>
      <c r="AF5">
        <f t="shared" si="1"/>
        <v>0</v>
      </c>
      <c r="AG5">
        <f t="shared" si="0"/>
        <v>0</v>
      </c>
      <c r="AH5">
        <f t="shared" si="0"/>
        <v>0</v>
      </c>
      <c r="AI5">
        <f t="shared" si="0"/>
        <v>0</v>
      </c>
      <c r="AJ5">
        <f t="shared" si="0"/>
        <v>0</v>
      </c>
      <c r="AK5">
        <f t="shared" si="0"/>
        <v>0</v>
      </c>
      <c r="AL5">
        <f t="shared" si="0"/>
        <v>0</v>
      </c>
      <c r="AM5">
        <f t="shared" si="0"/>
        <v>0</v>
      </c>
      <c r="AN5">
        <f t="shared" si="0"/>
        <v>0</v>
      </c>
      <c r="AO5">
        <f t="shared" si="0"/>
        <v>0</v>
      </c>
      <c r="AP5">
        <f t="shared" si="0"/>
        <v>0</v>
      </c>
      <c r="AQ5">
        <f t="shared" si="0"/>
        <v>0</v>
      </c>
      <c r="AR5">
        <f t="shared" si="0"/>
        <v>0</v>
      </c>
      <c r="AS5">
        <f t="shared" si="0"/>
        <v>0</v>
      </c>
      <c r="AT5">
        <f t="shared" si="0"/>
        <v>0</v>
      </c>
      <c r="AU5">
        <f t="shared" si="0"/>
        <v>0</v>
      </c>
      <c r="AV5">
        <f t="shared" si="0"/>
        <v>0</v>
      </c>
      <c r="AW5">
        <f t="shared" si="0"/>
        <v>0</v>
      </c>
      <c r="AX5">
        <f t="shared" si="0"/>
        <v>0</v>
      </c>
      <c r="AY5">
        <f t="shared" si="0"/>
        <v>0</v>
      </c>
      <c r="AZ5">
        <f t="shared" si="0"/>
        <v>0</v>
      </c>
      <c r="BA5">
        <f t="shared" si="0"/>
        <v>0</v>
      </c>
      <c r="BB5">
        <f t="shared" si="0"/>
        <v>0</v>
      </c>
      <c r="BC5">
        <f t="shared" si="0"/>
        <v>0</v>
      </c>
      <c r="BD5">
        <f t="shared" si="0"/>
        <v>0</v>
      </c>
      <c r="BE5">
        <f t="shared" si="0"/>
        <v>0</v>
      </c>
      <c r="BF5">
        <f t="shared" si="0"/>
        <v>0</v>
      </c>
      <c r="BG5">
        <f t="shared" si="0"/>
        <v>0</v>
      </c>
      <c r="BH5">
        <f t="shared" si="0"/>
        <v>0</v>
      </c>
      <c r="BI5">
        <f t="shared" si="0"/>
        <v>0</v>
      </c>
      <c r="BJ5">
        <f t="shared" si="0"/>
        <v>0</v>
      </c>
      <c r="BK5">
        <f t="shared" si="0"/>
        <v>0</v>
      </c>
      <c r="BL5">
        <f t="shared" si="0"/>
        <v>0</v>
      </c>
      <c r="BM5">
        <f t="shared" si="0"/>
        <v>0</v>
      </c>
      <c r="BN5">
        <f t="shared" si="0"/>
        <v>0</v>
      </c>
      <c r="BO5">
        <f t="shared" si="0"/>
        <v>0</v>
      </c>
      <c r="BP5">
        <f t="shared" si="0"/>
        <v>0</v>
      </c>
      <c r="BQ5">
        <f t="shared" si="0"/>
        <v>0</v>
      </c>
      <c r="BR5">
        <f t="shared" si="0"/>
        <v>0</v>
      </c>
      <c r="BS5">
        <f t="shared" si="0"/>
        <v>0</v>
      </c>
      <c r="BT5">
        <f t="shared" si="0"/>
        <v>0</v>
      </c>
      <c r="BU5">
        <f t="shared" si="0"/>
        <v>0</v>
      </c>
      <c r="BV5">
        <f t="shared" si="0"/>
        <v>0</v>
      </c>
      <c r="BW5">
        <f t="shared" si="0"/>
        <v>0</v>
      </c>
      <c r="BX5">
        <f t="shared" si="0"/>
        <v>0</v>
      </c>
      <c r="BY5">
        <f t="shared" si="0"/>
        <v>0</v>
      </c>
      <c r="BZ5">
        <f t="shared" si="0"/>
        <v>0</v>
      </c>
      <c r="CA5">
        <f t="shared" si="0"/>
        <v>0</v>
      </c>
      <c r="CB5">
        <f t="shared" si="0"/>
        <v>0</v>
      </c>
      <c r="CC5">
        <f t="shared" si="0"/>
        <v>0</v>
      </c>
    </row>
    <row r="6" spans="1:81">
      <c r="A6" s="1" t="s">
        <v>1425</v>
      </c>
      <c r="B6">
        <f>'Total Fuel Prices'!B153*(1-INDEX(Tax_share,MATCH('Total Fuel Prices'!$A$147,tax_fuel_labels,0),MATCH(B$1,'Tax_Share of Price'!$B$1:$AI$1,0)))</f>
        <v>1.5214645517300554E-6</v>
      </c>
      <c r="C6">
        <f>'Total Fuel Prices'!C153*(1-INDEX(Tax_share,MATCH('Total Fuel Prices'!$A$147,tax_fuel_labels,0),MATCH(C$1,'Tax_Share of Price'!$B$1:$AI$1,0)))</f>
        <v>1.5214645517300554E-6</v>
      </c>
      <c r="D6">
        <f>'Total Fuel Prices'!D153*(1-INDEX(Tax_share,MATCH('Total Fuel Prices'!$A$147,tax_fuel_labels,0),MATCH(D$1,'Tax_Share of Price'!$B$1:$AI$1,0)))</f>
        <v>1.5141848170327826E-6</v>
      </c>
      <c r="E6">
        <f>'Total Fuel Prices'!E153*(1-INDEX(Tax_share,MATCH('Total Fuel Prices'!$A$147,tax_fuel_labels,0),MATCH(E$1,'Tax_Share of Price'!$B$1:$AI$1,0)))</f>
        <v>1.5214645517300554E-6</v>
      </c>
      <c r="F6">
        <f>'Total Fuel Prices'!F153*(1-INDEX(Tax_share,MATCH('Total Fuel Prices'!$A$147,tax_fuel_labels,0),MATCH(F$1,'Tax_Share of Price'!$B$1:$AI$1,0)))</f>
        <v>1.5069050823355093E-6</v>
      </c>
      <c r="G6">
        <f>'Total Fuel Prices'!G153*(1-INDEX(Tax_share,MATCH('Total Fuel Prices'!$A$147,tax_fuel_labels,0),MATCH(G$1,'Tax_Share of Price'!$B$1:$AI$1,0)))</f>
        <v>1.4850658782436906E-6</v>
      </c>
      <c r="H6">
        <f>'Total Fuel Prices'!H153*(1-INDEX(Tax_share,MATCH('Total Fuel Prices'!$A$147,tax_fuel_labels,0),MATCH(H$1,'Tax_Share of Price'!$B$1:$AI$1,0)))</f>
        <v>1.4777861435464174E-6</v>
      </c>
      <c r="I6">
        <f>'Total Fuel Prices'!I153*(1-INDEX(Tax_share,MATCH('Total Fuel Prices'!$A$147,tax_fuel_labels,0),MATCH(I$1,'Tax_Share of Price'!$B$1:$AI$1,0)))</f>
        <v>1.4705064088491447E-6</v>
      </c>
      <c r="J6">
        <f>'Total Fuel Prices'!J153*(1-INDEX(Tax_share,MATCH('Total Fuel Prices'!$A$147,tax_fuel_labels,0),MATCH(J$1,'Tax_Share of Price'!$B$1:$AI$1,0)))</f>
        <v>1.4632266741518715E-6</v>
      </c>
      <c r="K6">
        <f>'Total Fuel Prices'!K153*(1-INDEX(Tax_share,MATCH('Total Fuel Prices'!$A$147,tax_fuel_labels,0),MATCH(K$1,'Tax_Share of Price'!$B$1:$AI$1,0)))</f>
        <v>1.4705064088491447E-6</v>
      </c>
      <c r="L6">
        <f>'Total Fuel Prices'!L153*(1-INDEX(Tax_share,MATCH('Total Fuel Prices'!$A$147,tax_fuel_labels,0),MATCH(L$1,'Tax_Share of Price'!$B$1:$AI$1,0)))</f>
        <v>1.4777861435464174E-6</v>
      </c>
      <c r="M6">
        <f>'Total Fuel Prices'!M153*(1-INDEX(Tax_share,MATCH('Total Fuel Prices'!$A$147,tax_fuel_labels,0),MATCH(M$1,'Tax_Share of Price'!$B$1:$AI$1,0)))</f>
        <v>1.4632266741518715E-6</v>
      </c>
      <c r="N6">
        <f>'Total Fuel Prices'!N153*(1-INDEX(Tax_share,MATCH('Total Fuel Prices'!$A$147,tax_fuel_labels,0),MATCH(N$1,'Tax_Share of Price'!$B$1:$AI$1,0)))</f>
        <v>1.4705064088491447E-6</v>
      </c>
      <c r="O6">
        <f>'Total Fuel Prices'!O153*(1-INDEX(Tax_share,MATCH('Total Fuel Prices'!$A$147,tax_fuel_labels,0),MATCH(O$1,'Tax_Share of Price'!$B$1:$AI$1,0)))</f>
        <v>1.4705064088491447E-6</v>
      </c>
      <c r="P6">
        <f>'Total Fuel Prices'!P153*(1-INDEX(Tax_share,MATCH('Total Fuel Prices'!$A$147,tax_fuel_labels,0),MATCH(P$1,'Tax_Share of Price'!$B$1:$AI$1,0)))</f>
        <v>1.4632266741518715E-6</v>
      </c>
      <c r="Q6">
        <f>'Total Fuel Prices'!Q153*(1-INDEX(Tax_share,MATCH('Total Fuel Prices'!$A$147,tax_fuel_labels,0),MATCH(Q$1,'Tax_Share of Price'!$B$1:$AI$1,0)))</f>
        <v>1.4632266741518715E-6</v>
      </c>
      <c r="R6">
        <f>'Total Fuel Prices'!R153*(1-INDEX(Tax_share,MATCH('Total Fuel Prices'!$A$147,tax_fuel_labels,0),MATCH(R$1,'Tax_Share of Price'!$B$1:$AI$1,0)))</f>
        <v>1.4705064088491447E-6</v>
      </c>
      <c r="S6">
        <f>'Total Fuel Prices'!S153*(1-INDEX(Tax_share,MATCH('Total Fuel Prices'!$A$147,tax_fuel_labels,0),MATCH(S$1,'Tax_Share of Price'!$B$1:$AI$1,0)))</f>
        <v>1.4705064088491447E-6</v>
      </c>
      <c r="T6">
        <f>'Total Fuel Prices'!T153*(1-INDEX(Tax_share,MATCH('Total Fuel Prices'!$A$147,tax_fuel_labels,0),MATCH(T$1,'Tax_Share of Price'!$B$1:$AI$1,0)))</f>
        <v>1.4632266741518715E-6</v>
      </c>
      <c r="U6">
        <f>'Total Fuel Prices'!U153*(1-INDEX(Tax_share,MATCH('Total Fuel Prices'!$A$147,tax_fuel_labels,0),MATCH(U$1,'Tax_Share of Price'!$B$1:$AI$1,0)))</f>
        <v>1.4632266741518715E-6</v>
      </c>
      <c r="V6">
        <f>'Total Fuel Prices'!V153*(1-INDEX(Tax_share,MATCH('Total Fuel Prices'!$A$147,tax_fuel_labels,0),MATCH(V$1,'Tax_Share of Price'!$B$1:$AI$1,0)))</f>
        <v>1.4705064088491447E-6</v>
      </c>
      <c r="W6">
        <f>'Total Fuel Prices'!W153*(1-INDEX(Tax_share,MATCH('Total Fuel Prices'!$A$147,tax_fuel_labels,0),MATCH(W$1,'Tax_Share of Price'!$B$1:$AI$1,0)))</f>
        <v>1.4705064088491447E-6</v>
      </c>
      <c r="X6">
        <f>'Total Fuel Prices'!X153*(1-INDEX(Tax_share,MATCH('Total Fuel Prices'!$A$147,tax_fuel_labels,0),MATCH(X$1,'Tax_Share of Price'!$B$1:$AI$1,0)))</f>
        <v>1.4705064088491447E-6</v>
      </c>
      <c r="Y6">
        <f>'Total Fuel Prices'!Y153*(1-INDEX(Tax_share,MATCH('Total Fuel Prices'!$A$147,tax_fuel_labels,0),MATCH(Y$1,'Tax_Share of Price'!$B$1:$AI$1,0)))</f>
        <v>1.4632266741518715E-6</v>
      </c>
      <c r="Z6">
        <f>'Total Fuel Prices'!Z153*(1-INDEX(Tax_share,MATCH('Total Fuel Prices'!$A$147,tax_fuel_labels,0),MATCH(Z$1,'Tax_Share of Price'!$B$1:$AI$1,0)))</f>
        <v>1.4632266741518715E-6</v>
      </c>
      <c r="AA6">
        <f>'Total Fuel Prices'!AA153*(1-INDEX(Tax_share,MATCH('Total Fuel Prices'!$A$147,tax_fuel_labels,0),MATCH(AA$1,'Tax_Share of Price'!$B$1:$AI$1,0)))</f>
        <v>1.4705064088491447E-6</v>
      </c>
      <c r="AB6">
        <f>'Total Fuel Prices'!AB153*(1-INDEX(Tax_share,MATCH('Total Fuel Prices'!$A$147,tax_fuel_labels,0),MATCH(AB$1,'Tax_Share of Price'!$B$1:$AI$1,0)))</f>
        <v>1.4705064088491447E-6</v>
      </c>
      <c r="AC6">
        <f>'Total Fuel Prices'!AC153*(1-INDEX(Tax_share,MATCH('Total Fuel Prices'!$A$147,tax_fuel_labels,0),MATCH(AC$1,'Tax_Share of Price'!$B$1:$AI$1,0)))</f>
        <v>1.4705064088491447E-6</v>
      </c>
      <c r="AD6">
        <f>'Total Fuel Prices'!AD153*(1-INDEX(Tax_share,MATCH('Total Fuel Prices'!$A$147,tax_fuel_labels,0),MATCH(AD$1,'Tax_Share of Price'!$B$1:$AI$1,0)))</f>
        <v>1.4705064088491447E-6</v>
      </c>
      <c r="AE6">
        <f>'Total Fuel Prices'!AE153*(1-INDEX(Tax_share,MATCH('Total Fuel Prices'!$A$147,tax_fuel_labels,0),MATCH(AE$1,'Tax_Share of Price'!$B$1:$AI$1,0)))</f>
        <v>1.4705064088491447E-6</v>
      </c>
      <c r="AF6">
        <f t="shared" si="1"/>
        <v>1.4705064088491447E-6</v>
      </c>
      <c r="AG6">
        <f t="shared" si="0"/>
        <v>1.4705064088491447E-6</v>
      </c>
      <c r="AH6">
        <f t="shared" si="0"/>
        <v>1.4705064088491447E-6</v>
      </c>
      <c r="AI6">
        <f t="shared" si="0"/>
        <v>1.4705064088491447E-6</v>
      </c>
      <c r="AJ6">
        <f t="shared" si="0"/>
        <v>1.4705064088491447E-6</v>
      </c>
      <c r="AK6">
        <f t="shared" si="0"/>
        <v>1.4705064088491447E-6</v>
      </c>
      <c r="AL6">
        <f t="shared" si="0"/>
        <v>1.4705064088491447E-6</v>
      </c>
      <c r="AM6">
        <f t="shared" si="0"/>
        <v>1.4705064088491447E-6</v>
      </c>
      <c r="AN6">
        <f t="shared" si="0"/>
        <v>1.4705064088491447E-6</v>
      </c>
      <c r="AO6">
        <f t="shared" si="0"/>
        <v>1.4705064088491447E-6</v>
      </c>
      <c r="AP6">
        <f t="shared" si="0"/>
        <v>1.4705064088491447E-6</v>
      </c>
      <c r="AQ6">
        <f t="shared" si="0"/>
        <v>1.4705064088491447E-6</v>
      </c>
      <c r="AR6">
        <f t="shared" si="0"/>
        <v>1.4705064088491447E-6</v>
      </c>
      <c r="AS6">
        <f t="shared" si="0"/>
        <v>1.4705064088491447E-6</v>
      </c>
      <c r="AT6">
        <f t="shared" si="0"/>
        <v>1.4705064088491447E-6</v>
      </c>
      <c r="AU6">
        <f t="shared" si="0"/>
        <v>1.4705064088491447E-6</v>
      </c>
      <c r="AV6">
        <f t="shared" si="0"/>
        <v>1.4705064088491447E-6</v>
      </c>
      <c r="AW6">
        <f t="shared" si="0"/>
        <v>1.4705064088491447E-6</v>
      </c>
      <c r="AX6">
        <f t="shared" si="0"/>
        <v>1.4705064088491447E-6</v>
      </c>
      <c r="AY6">
        <f t="shared" si="0"/>
        <v>1.4705064088491447E-6</v>
      </c>
      <c r="AZ6">
        <f t="shared" si="0"/>
        <v>1.4705064088491447E-6</v>
      </c>
      <c r="BA6">
        <f t="shared" si="0"/>
        <v>1.4705064088491447E-6</v>
      </c>
      <c r="BB6">
        <f t="shared" si="0"/>
        <v>1.4705064088491447E-6</v>
      </c>
      <c r="BC6">
        <f t="shared" si="0"/>
        <v>1.4705064088491447E-6</v>
      </c>
      <c r="BD6">
        <f t="shared" si="0"/>
        <v>1.4705064088491447E-6</v>
      </c>
      <c r="BE6">
        <f t="shared" si="0"/>
        <v>1.4705064088491447E-6</v>
      </c>
      <c r="BF6">
        <f t="shared" si="0"/>
        <v>1.4705064088491447E-6</v>
      </c>
      <c r="BG6">
        <f t="shared" si="0"/>
        <v>1.4705064088491447E-6</v>
      </c>
      <c r="BH6">
        <f t="shared" si="0"/>
        <v>1.4705064088491447E-6</v>
      </c>
      <c r="BI6">
        <f t="shared" si="0"/>
        <v>1.4705064088491447E-6</v>
      </c>
      <c r="BJ6">
        <f t="shared" si="0"/>
        <v>1.4705064088491447E-6</v>
      </c>
      <c r="BK6">
        <f t="shared" si="0"/>
        <v>1.4705064088491447E-6</v>
      </c>
      <c r="BL6">
        <f t="shared" si="0"/>
        <v>1.4705064088491447E-6</v>
      </c>
      <c r="BM6">
        <f t="shared" si="0"/>
        <v>1.4705064088491447E-6</v>
      </c>
      <c r="BN6">
        <f t="shared" si="0"/>
        <v>1.4705064088491447E-6</v>
      </c>
      <c r="BO6">
        <f t="shared" si="0"/>
        <v>1.4705064088491447E-6</v>
      </c>
      <c r="BP6">
        <f t="shared" si="0"/>
        <v>1.4705064088491447E-6</v>
      </c>
      <c r="BQ6">
        <f t="shared" si="0"/>
        <v>1.4705064088491447E-6</v>
      </c>
      <c r="BR6">
        <f t="shared" si="0"/>
        <v>1.4705064088491447E-6</v>
      </c>
      <c r="BS6">
        <f t="shared" si="0"/>
        <v>1.4705064088491447E-6</v>
      </c>
      <c r="BT6">
        <f t="shared" si="0"/>
        <v>1.4705064088491447E-6</v>
      </c>
      <c r="BU6">
        <f t="shared" si="0"/>
        <v>1.4705064088491447E-6</v>
      </c>
      <c r="BV6">
        <f t="shared" si="0"/>
        <v>1.4705064088491447E-6</v>
      </c>
      <c r="BW6">
        <f t="shared" si="0"/>
        <v>1.4705064088491447E-6</v>
      </c>
      <c r="BX6">
        <f t="shared" si="0"/>
        <v>1.4705064088491447E-6</v>
      </c>
      <c r="BY6">
        <f t="shared" si="0"/>
        <v>1.4705064088491447E-6</v>
      </c>
      <c r="BZ6">
        <f t="shared" si="0"/>
        <v>1.4705064088491447E-6</v>
      </c>
      <c r="CA6">
        <f t="shared" si="0"/>
        <v>1.4705064088491447E-6</v>
      </c>
      <c r="CB6">
        <f t="shared" si="0"/>
        <v>1.4705064088491447E-6</v>
      </c>
      <c r="CC6">
        <f t="shared" si="0"/>
        <v>1.4705064088491447E-6</v>
      </c>
    </row>
    <row r="7" spans="1:81">
      <c r="A7" s="1" t="s">
        <v>1426</v>
      </c>
      <c r="B7">
        <f>B6</f>
        <v>1.5214645517300554E-6</v>
      </c>
      <c r="C7">
        <f t="shared" ref="C7:AE7" si="2">C6</f>
        <v>1.5214645517300554E-6</v>
      </c>
      <c r="D7">
        <f t="shared" si="2"/>
        <v>1.5141848170327826E-6</v>
      </c>
      <c r="E7">
        <f t="shared" si="2"/>
        <v>1.5214645517300554E-6</v>
      </c>
      <c r="F7">
        <f t="shared" si="2"/>
        <v>1.5069050823355093E-6</v>
      </c>
      <c r="G7">
        <f t="shared" si="2"/>
        <v>1.4850658782436906E-6</v>
      </c>
      <c r="H7">
        <f t="shared" si="2"/>
        <v>1.4777861435464174E-6</v>
      </c>
      <c r="I7">
        <f t="shared" si="2"/>
        <v>1.4705064088491447E-6</v>
      </c>
      <c r="J7">
        <f t="shared" si="2"/>
        <v>1.4632266741518715E-6</v>
      </c>
      <c r="K7">
        <f t="shared" si="2"/>
        <v>1.4705064088491447E-6</v>
      </c>
      <c r="L7">
        <f t="shared" si="2"/>
        <v>1.4777861435464174E-6</v>
      </c>
      <c r="M7">
        <f t="shared" si="2"/>
        <v>1.4632266741518715E-6</v>
      </c>
      <c r="N7">
        <f t="shared" si="2"/>
        <v>1.4705064088491447E-6</v>
      </c>
      <c r="O7">
        <f t="shared" si="2"/>
        <v>1.4705064088491447E-6</v>
      </c>
      <c r="P7">
        <f t="shared" si="2"/>
        <v>1.4632266741518715E-6</v>
      </c>
      <c r="Q7">
        <f t="shared" si="2"/>
        <v>1.4632266741518715E-6</v>
      </c>
      <c r="R7">
        <f t="shared" si="2"/>
        <v>1.4705064088491447E-6</v>
      </c>
      <c r="S7">
        <f t="shared" si="2"/>
        <v>1.4705064088491447E-6</v>
      </c>
      <c r="T7">
        <f t="shared" si="2"/>
        <v>1.4632266741518715E-6</v>
      </c>
      <c r="U7">
        <f t="shared" si="2"/>
        <v>1.4632266741518715E-6</v>
      </c>
      <c r="V7">
        <f t="shared" si="2"/>
        <v>1.4705064088491447E-6</v>
      </c>
      <c r="W7">
        <f t="shared" si="2"/>
        <v>1.4705064088491447E-6</v>
      </c>
      <c r="X7">
        <f t="shared" si="2"/>
        <v>1.4705064088491447E-6</v>
      </c>
      <c r="Y7">
        <f t="shared" si="2"/>
        <v>1.4632266741518715E-6</v>
      </c>
      <c r="Z7">
        <f t="shared" si="2"/>
        <v>1.4632266741518715E-6</v>
      </c>
      <c r="AA7">
        <f t="shared" si="2"/>
        <v>1.4705064088491447E-6</v>
      </c>
      <c r="AB7">
        <f t="shared" si="2"/>
        <v>1.4705064088491447E-6</v>
      </c>
      <c r="AC7">
        <f t="shared" si="2"/>
        <v>1.4705064088491447E-6</v>
      </c>
      <c r="AD7">
        <f t="shared" si="2"/>
        <v>1.4705064088491447E-6</v>
      </c>
      <c r="AE7">
        <f t="shared" si="2"/>
        <v>1.4705064088491447E-6</v>
      </c>
      <c r="AF7">
        <f t="shared" si="1"/>
        <v>1.4705064088491447E-6</v>
      </c>
      <c r="AG7">
        <f t="shared" si="0"/>
        <v>1.4705064088491447E-6</v>
      </c>
      <c r="AH7">
        <f t="shared" si="0"/>
        <v>1.4705064088491447E-6</v>
      </c>
      <c r="AI7">
        <f t="shared" si="0"/>
        <v>1.4705064088491447E-6</v>
      </c>
      <c r="AJ7">
        <f t="shared" si="0"/>
        <v>1.4705064088491447E-6</v>
      </c>
      <c r="AK7">
        <f t="shared" si="0"/>
        <v>1.4705064088491447E-6</v>
      </c>
      <c r="AL7">
        <f t="shared" si="0"/>
        <v>1.4705064088491447E-6</v>
      </c>
      <c r="AM7">
        <f t="shared" si="0"/>
        <v>1.4705064088491447E-6</v>
      </c>
      <c r="AN7">
        <f t="shared" si="0"/>
        <v>1.4705064088491447E-6</v>
      </c>
      <c r="AO7">
        <f t="shared" si="0"/>
        <v>1.4705064088491447E-6</v>
      </c>
      <c r="AP7">
        <f t="shared" si="0"/>
        <v>1.4705064088491447E-6</v>
      </c>
      <c r="AQ7">
        <f t="shared" si="0"/>
        <v>1.4705064088491447E-6</v>
      </c>
      <c r="AR7">
        <f t="shared" si="0"/>
        <v>1.4705064088491447E-6</v>
      </c>
      <c r="AS7">
        <f t="shared" si="0"/>
        <v>1.4705064088491447E-6</v>
      </c>
      <c r="AT7">
        <f t="shared" si="0"/>
        <v>1.4705064088491447E-6</v>
      </c>
      <c r="AU7">
        <f t="shared" si="0"/>
        <v>1.4705064088491447E-6</v>
      </c>
      <c r="AV7">
        <f t="shared" si="0"/>
        <v>1.4705064088491447E-6</v>
      </c>
      <c r="AW7">
        <f t="shared" si="0"/>
        <v>1.4705064088491447E-6</v>
      </c>
      <c r="AX7">
        <f t="shared" si="0"/>
        <v>1.4705064088491447E-6</v>
      </c>
      <c r="AY7">
        <f t="shared" si="0"/>
        <v>1.4705064088491447E-6</v>
      </c>
      <c r="AZ7">
        <f t="shared" si="0"/>
        <v>1.4705064088491447E-6</v>
      </c>
      <c r="BA7">
        <f t="shared" si="0"/>
        <v>1.4705064088491447E-6</v>
      </c>
      <c r="BB7">
        <f t="shared" si="0"/>
        <v>1.4705064088491447E-6</v>
      </c>
      <c r="BC7">
        <f t="shared" si="0"/>
        <v>1.4705064088491447E-6</v>
      </c>
      <c r="BD7">
        <f t="shared" si="0"/>
        <v>1.4705064088491447E-6</v>
      </c>
      <c r="BE7">
        <f t="shared" si="0"/>
        <v>1.4705064088491447E-6</v>
      </c>
      <c r="BF7">
        <f t="shared" ref="AG7:CC9" si="3">$AE7</f>
        <v>1.4705064088491447E-6</v>
      </c>
      <c r="BG7">
        <f t="shared" si="3"/>
        <v>1.4705064088491447E-6</v>
      </c>
      <c r="BH7">
        <f t="shared" si="3"/>
        <v>1.4705064088491447E-6</v>
      </c>
      <c r="BI7">
        <f t="shared" si="3"/>
        <v>1.4705064088491447E-6</v>
      </c>
      <c r="BJ7">
        <f t="shared" si="3"/>
        <v>1.4705064088491447E-6</v>
      </c>
      <c r="BK7">
        <f t="shared" si="3"/>
        <v>1.4705064088491447E-6</v>
      </c>
      <c r="BL7">
        <f t="shared" si="3"/>
        <v>1.4705064088491447E-6</v>
      </c>
      <c r="BM7">
        <f t="shared" si="3"/>
        <v>1.4705064088491447E-6</v>
      </c>
      <c r="BN7">
        <f t="shared" si="3"/>
        <v>1.4705064088491447E-6</v>
      </c>
      <c r="BO7">
        <f t="shared" si="3"/>
        <v>1.4705064088491447E-6</v>
      </c>
      <c r="BP7">
        <f t="shared" si="3"/>
        <v>1.4705064088491447E-6</v>
      </c>
      <c r="BQ7">
        <f t="shared" si="3"/>
        <v>1.4705064088491447E-6</v>
      </c>
      <c r="BR7">
        <f t="shared" si="3"/>
        <v>1.4705064088491447E-6</v>
      </c>
      <c r="BS7">
        <f t="shared" si="3"/>
        <v>1.4705064088491447E-6</v>
      </c>
      <c r="BT7">
        <f t="shared" si="3"/>
        <v>1.4705064088491447E-6</v>
      </c>
      <c r="BU7">
        <f t="shared" si="3"/>
        <v>1.4705064088491447E-6</v>
      </c>
      <c r="BV7">
        <f t="shared" si="3"/>
        <v>1.4705064088491447E-6</v>
      </c>
      <c r="BW7">
        <f t="shared" si="3"/>
        <v>1.4705064088491447E-6</v>
      </c>
      <c r="BX7">
        <f t="shared" si="3"/>
        <v>1.4705064088491447E-6</v>
      </c>
      <c r="BY7">
        <f t="shared" si="3"/>
        <v>1.4705064088491447E-6</v>
      </c>
      <c r="BZ7">
        <f t="shared" si="3"/>
        <v>1.4705064088491447E-6</v>
      </c>
      <c r="CA7">
        <f t="shared" si="3"/>
        <v>1.4705064088491447E-6</v>
      </c>
      <c r="CB7">
        <f t="shared" si="3"/>
        <v>1.4705064088491447E-6</v>
      </c>
      <c r="CC7">
        <f t="shared" si="3"/>
        <v>1.4705064088491447E-6</v>
      </c>
    </row>
    <row r="8" spans="1:81">
      <c r="A8" s="1" t="s">
        <v>1427</v>
      </c>
      <c r="B8">
        <f>'Total Fuel Prices'!B155*(1-INDEX(Tax_share,MATCH('Total Fuel Prices'!$A$147,tax_fuel_labels,0),MATCH(B$1,'Tax_Share of Price'!$B$1:$AI$1,0)))</f>
        <v>0</v>
      </c>
      <c r="C8">
        <f>'Total Fuel Prices'!C155*(1-INDEX(Tax_share,MATCH('Total Fuel Prices'!$A$147,tax_fuel_labels,0),MATCH(C$1,'Tax_Share of Price'!$B$1:$AI$1,0)))</f>
        <v>0</v>
      </c>
      <c r="D8">
        <f>'Total Fuel Prices'!D155*(1-INDEX(Tax_share,MATCH('Total Fuel Prices'!$A$147,tax_fuel_labels,0),MATCH(D$1,'Tax_Share of Price'!$B$1:$AI$1,0)))</f>
        <v>0</v>
      </c>
      <c r="E8">
        <f>'Total Fuel Prices'!E155*(1-INDEX(Tax_share,MATCH('Total Fuel Prices'!$A$147,tax_fuel_labels,0),MATCH(E$1,'Tax_Share of Price'!$B$1:$AI$1,0)))</f>
        <v>0</v>
      </c>
      <c r="F8">
        <f>'Total Fuel Prices'!F155*(1-INDEX(Tax_share,MATCH('Total Fuel Prices'!$A$147,tax_fuel_labels,0),MATCH(F$1,'Tax_Share of Price'!$B$1:$AI$1,0)))</f>
        <v>0</v>
      </c>
      <c r="G8">
        <f>'Total Fuel Prices'!G155*(1-INDEX(Tax_share,MATCH('Total Fuel Prices'!$A$147,tax_fuel_labels,0),MATCH(G$1,'Tax_Share of Price'!$B$1:$AI$1,0)))</f>
        <v>0</v>
      </c>
      <c r="H8">
        <f>'Total Fuel Prices'!H155*(1-INDEX(Tax_share,MATCH('Total Fuel Prices'!$A$147,tax_fuel_labels,0),MATCH(H$1,'Tax_Share of Price'!$B$1:$AI$1,0)))</f>
        <v>0</v>
      </c>
      <c r="I8">
        <f>'Total Fuel Prices'!I155*(1-INDEX(Tax_share,MATCH('Total Fuel Prices'!$A$147,tax_fuel_labels,0),MATCH(I$1,'Tax_Share of Price'!$B$1:$AI$1,0)))</f>
        <v>0</v>
      </c>
      <c r="J8">
        <f>'Total Fuel Prices'!J155*(1-INDEX(Tax_share,MATCH('Total Fuel Prices'!$A$147,tax_fuel_labels,0),MATCH(J$1,'Tax_Share of Price'!$B$1:$AI$1,0)))</f>
        <v>0</v>
      </c>
      <c r="K8">
        <f>'Total Fuel Prices'!K155*(1-INDEX(Tax_share,MATCH('Total Fuel Prices'!$A$147,tax_fuel_labels,0),MATCH(K$1,'Tax_Share of Price'!$B$1:$AI$1,0)))</f>
        <v>0</v>
      </c>
      <c r="L8">
        <f>'Total Fuel Prices'!L155*(1-INDEX(Tax_share,MATCH('Total Fuel Prices'!$A$147,tax_fuel_labels,0),MATCH(L$1,'Tax_Share of Price'!$B$1:$AI$1,0)))</f>
        <v>0</v>
      </c>
      <c r="M8">
        <f>'Total Fuel Prices'!M155*(1-INDEX(Tax_share,MATCH('Total Fuel Prices'!$A$147,tax_fuel_labels,0),MATCH(M$1,'Tax_Share of Price'!$B$1:$AI$1,0)))</f>
        <v>0</v>
      </c>
      <c r="N8">
        <f>'Total Fuel Prices'!N155*(1-INDEX(Tax_share,MATCH('Total Fuel Prices'!$A$147,tax_fuel_labels,0),MATCH(N$1,'Tax_Share of Price'!$B$1:$AI$1,0)))</f>
        <v>0</v>
      </c>
      <c r="O8">
        <f>'Total Fuel Prices'!O155*(1-INDEX(Tax_share,MATCH('Total Fuel Prices'!$A$147,tax_fuel_labels,0),MATCH(O$1,'Tax_Share of Price'!$B$1:$AI$1,0)))</f>
        <v>0</v>
      </c>
      <c r="P8">
        <f>'Total Fuel Prices'!P155*(1-INDEX(Tax_share,MATCH('Total Fuel Prices'!$A$147,tax_fuel_labels,0),MATCH(P$1,'Tax_Share of Price'!$B$1:$AI$1,0)))</f>
        <v>0</v>
      </c>
      <c r="Q8">
        <f>'Total Fuel Prices'!Q155*(1-INDEX(Tax_share,MATCH('Total Fuel Prices'!$A$147,tax_fuel_labels,0),MATCH(Q$1,'Tax_Share of Price'!$B$1:$AI$1,0)))</f>
        <v>0</v>
      </c>
      <c r="R8">
        <f>'Total Fuel Prices'!R155*(1-INDEX(Tax_share,MATCH('Total Fuel Prices'!$A$147,tax_fuel_labels,0),MATCH(R$1,'Tax_Share of Price'!$B$1:$AI$1,0)))</f>
        <v>0</v>
      </c>
      <c r="S8">
        <f>'Total Fuel Prices'!S155*(1-INDEX(Tax_share,MATCH('Total Fuel Prices'!$A$147,tax_fuel_labels,0),MATCH(S$1,'Tax_Share of Price'!$B$1:$AI$1,0)))</f>
        <v>0</v>
      </c>
      <c r="T8">
        <f>'Total Fuel Prices'!T155*(1-INDEX(Tax_share,MATCH('Total Fuel Prices'!$A$147,tax_fuel_labels,0),MATCH(T$1,'Tax_Share of Price'!$B$1:$AI$1,0)))</f>
        <v>0</v>
      </c>
      <c r="U8">
        <f>'Total Fuel Prices'!U155*(1-INDEX(Tax_share,MATCH('Total Fuel Prices'!$A$147,tax_fuel_labels,0),MATCH(U$1,'Tax_Share of Price'!$B$1:$AI$1,0)))</f>
        <v>0</v>
      </c>
      <c r="V8">
        <f>'Total Fuel Prices'!V155*(1-INDEX(Tax_share,MATCH('Total Fuel Prices'!$A$147,tax_fuel_labels,0),MATCH(V$1,'Tax_Share of Price'!$B$1:$AI$1,0)))</f>
        <v>0</v>
      </c>
      <c r="W8">
        <f>'Total Fuel Prices'!W155*(1-INDEX(Tax_share,MATCH('Total Fuel Prices'!$A$147,tax_fuel_labels,0),MATCH(W$1,'Tax_Share of Price'!$B$1:$AI$1,0)))</f>
        <v>0</v>
      </c>
      <c r="X8">
        <f>'Total Fuel Prices'!X155*(1-INDEX(Tax_share,MATCH('Total Fuel Prices'!$A$147,tax_fuel_labels,0),MATCH(X$1,'Tax_Share of Price'!$B$1:$AI$1,0)))</f>
        <v>0</v>
      </c>
      <c r="Y8">
        <f>'Total Fuel Prices'!Y155*(1-INDEX(Tax_share,MATCH('Total Fuel Prices'!$A$147,tax_fuel_labels,0),MATCH(Y$1,'Tax_Share of Price'!$B$1:$AI$1,0)))</f>
        <v>0</v>
      </c>
      <c r="Z8">
        <f>'Total Fuel Prices'!Z155*(1-INDEX(Tax_share,MATCH('Total Fuel Prices'!$A$147,tax_fuel_labels,0),MATCH(Z$1,'Tax_Share of Price'!$B$1:$AI$1,0)))</f>
        <v>0</v>
      </c>
      <c r="AA8">
        <f>'Total Fuel Prices'!AA155*(1-INDEX(Tax_share,MATCH('Total Fuel Prices'!$A$147,tax_fuel_labels,0),MATCH(AA$1,'Tax_Share of Price'!$B$1:$AI$1,0)))</f>
        <v>0</v>
      </c>
      <c r="AB8">
        <f>'Total Fuel Prices'!AB155*(1-INDEX(Tax_share,MATCH('Total Fuel Prices'!$A$147,tax_fuel_labels,0),MATCH(AB$1,'Tax_Share of Price'!$B$1:$AI$1,0)))</f>
        <v>0</v>
      </c>
      <c r="AC8">
        <f>'Total Fuel Prices'!AC155*(1-INDEX(Tax_share,MATCH('Total Fuel Prices'!$A$147,tax_fuel_labels,0),MATCH(AC$1,'Tax_Share of Price'!$B$1:$AI$1,0)))</f>
        <v>0</v>
      </c>
      <c r="AD8">
        <f>'Total Fuel Prices'!AD155*(1-INDEX(Tax_share,MATCH('Total Fuel Prices'!$A$147,tax_fuel_labels,0),MATCH(AD$1,'Tax_Share of Price'!$B$1:$AI$1,0)))</f>
        <v>0</v>
      </c>
      <c r="AE8">
        <f>'Total Fuel Prices'!AE155*(1-INDEX(Tax_share,MATCH('Total Fuel Prices'!$A$147,tax_fuel_labels,0),MATCH(AE$1,'Tax_Share of Price'!$B$1:$AI$1,0)))</f>
        <v>0</v>
      </c>
      <c r="AF8">
        <f t="shared" si="1"/>
        <v>0</v>
      </c>
      <c r="AG8">
        <f t="shared" si="3"/>
        <v>0</v>
      </c>
      <c r="AH8">
        <f t="shared" si="3"/>
        <v>0</v>
      </c>
      <c r="AI8">
        <f t="shared" si="3"/>
        <v>0</v>
      </c>
      <c r="AJ8">
        <f t="shared" si="3"/>
        <v>0</v>
      </c>
      <c r="AK8">
        <f t="shared" si="3"/>
        <v>0</v>
      </c>
      <c r="AL8">
        <f t="shared" si="3"/>
        <v>0</v>
      </c>
      <c r="AM8">
        <f t="shared" si="3"/>
        <v>0</v>
      </c>
      <c r="AN8">
        <f t="shared" si="3"/>
        <v>0</v>
      </c>
      <c r="AO8">
        <f t="shared" si="3"/>
        <v>0</v>
      </c>
      <c r="AP8">
        <f t="shared" si="3"/>
        <v>0</v>
      </c>
      <c r="AQ8">
        <f t="shared" si="3"/>
        <v>0</v>
      </c>
      <c r="AR8">
        <f t="shared" si="3"/>
        <v>0</v>
      </c>
      <c r="AS8">
        <f t="shared" si="3"/>
        <v>0</v>
      </c>
      <c r="AT8">
        <f t="shared" si="3"/>
        <v>0</v>
      </c>
      <c r="AU8">
        <f t="shared" si="3"/>
        <v>0</v>
      </c>
      <c r="AV8">
        <f t="shared" si="3"/>
        <v>0</v>
      </c>
      <c r="AW8">
        <f t="shared" si="3"/>
        <v>0</v>
      </c>
      <c r="AX8">
        <f t="shared" si="3"/>
        <v>0</v>
      </c>
      <c r="AY8">
        <f t="shared" si="3"/>
        <v>0</v>
      </c>
      <c r="AZ8">
        <f t="shared" si="3"/>
        <v>0</v>
      </c>
      <c r="BA8">
        <f t="shared" si="3"/>
        <v>0</v>
      </c>
      <c r="BB8">
        <f t="shared" si="3"/>
        <v>0</v>
      </c>
      <c r="BC8">
        <f t="shared" si="3"/>
        <v>0</v>
      </c>
      <c r="BD8">
        <f t="shared" si="3"/>
        <v>0</v>
      </c>
      <c r="BE8">
        <f t="shared" si="3"/>
        <v>0</v>
      </c>
      <c r="BF8">
        <f t="shared" si="3"/>
        <v>0</v>
      </c>
      <c r="BG8">
        <f t="shared" si="3"/>
        <v>0</v>
      </c>
      <c r="BH8">
        <f t="shared" si="3"/>
        <v>0</v>
      </c>
      <c r="BI8">
        <f t="shared" si="3"/>
        <v>0</v>
      </c>
      <c r="BJ8">
        <f t="shared" si="3"/>
        <v>0</v>
      </c>
      <c r="BK8">
        <f t="shared" si="3"/>
        <v>0</v>
      </c>
      <c r="BL8">
        <f t="shared" si="3"/>
        <v>0</v>
      </c>
      <c r="BM8">
        <f t="shared" si="3"/>
        <v>0</v>
      </c>
      <c r="BN8">
        <f t="shared" si="3"/>
        <v>0</v>
      </c>
      <c r="BO8">
        <f t="shared" si="3"/>
        <v>0</v>
      </c>
      <c r="BP8">
        <f t="shared" si="3"/>
        <v>0</v>
      </c>
      <c r="BQ8">
        <f t="shared" si="3"/>
        <v>0</v>
      </c>
      <c r="BR8">
        <f t="shared" si="3"/>
        <v>0</v>
      </c>
      <c r="BS8">
        <f t="shared" si="3"/>
        <v>0</v>
      </c>
      <c r="BT8">
        <f t="shared" si="3"/>
        <v>0</v>
      </c>
      <c r="BU8">
        <f t="shared" si="3"/>
        <v>0</v>
      </c>
      <c r="BV8">
        <f t="shared" si="3"/>
        <v>0</v>
      </c>
      <c r="BW8">
        <f t="shared" si="3"/>
        <v>0</v>
      </c>
      <c r="BX8">
        <f t="shared" si="3"/>
        <v>0</v>
      </c>
      <c r="BY8">
        <f t="shared" si="3"/>
        <v>0</v>
      </c>
      <c r="BZ8">
        <f t="shared" si="3"/>
        <v>0</v>
      </c>
      <c r="CA8">
        <f t="shared" si="3"/>
        <v>0</v>
      </c>
      <c r="CB8">
        <f t="shared" si="3"/>
        <v>0</v>
      </c>
      <c r="CC8">
        <f t="shared" si="3"/>
        <v>0</v>
      </c>
    </row>
    <row r="9" spans="1:81">
      <c r="A9" s="1" t="s">
        <v>1428</v>
      </c>
      <c r="B9">
        <f>'Total Fuel Prices'!B156*(1-INDEX(Tax_share,MATCH('Total Fuel Prices'!$A$147,tax_fuel_labels,0),MATCH(B$1,'Tax_Share of Price'!$B$1:$AI$1,0)))</f>
        <v>1.5214645517300554E-6</v>
      </c>
      <c r="C9">
        <f>'Total Fuel Prices'!C156*(1-INDEX(Tax_share,MATCH('Total Fuel Prices'!$A$147,tax_fuel_labels,0),MATCH(C$1,'Tax_Share of Price'!$B$1:$AI$1,0)))</f>
        <v>1.5214645517300554E-6</v>
      </c>
      <c r="D9">
        <f>'Total Fuel Prices'!D156*(1-INDEX(Tax_share,MATCH('Total Fuel Prices'!$A$147,tax_fuel_labels,0),MATCH(D$1,'Tax_Share of Price'!$B$1:$AI$1,0)))</f>
        <v>1.5141848170327826E-6</v>
      </c>
      <c r="E9">
        <f>'Total Fuel Prices'!E156*(1-INDEX(Tax_share,MATCH('Total Fuel Prices'!$A$147,tax_fuel_labels,0),MATCH(E$1,'Tax_Share of Price'!$B$1:$AI$1,0)))</f>
        <v>1.5214645517300554E-6</v>
      </c>
      <c r="F9">
        <f>'Total Fuel Prices'!F156*(1-INDEX(Tax_share,MATCH('Total Fuel Prices'!$A$147,tax_fuel_labels,0),MATCH(F$1,'Tax_Share of Price'!$B$1:$AI$1,0)))</f>
        <v>1.5069050823355093E-6</v>
      </c>
      <c r="G9">
        <f>'Total Fuel Prices'!G156*(1-INDEX(Tax_share,MATCH('Total Fuel Prices'!$A$147,tax_fuel_labels,0),MATCH(G$1,'Tax_Share of Price'!$B$1:$AI$1,0)))</f>
        <v>1.4850658782436906E-6</v>
      </c>
      <c r="H9">
        <f>'Total Fuel Prices'!H156*(1-INDEX(Tax_share,MATCH('Total Fuel Prices'!$A$147,tax_fuel_labels,0),MATCH(H$1,'Tax_Share of Price'!$B$1:$AI$1,0)))</f>
        <v>1.4777861435464174E-6</v>
      </c>
      <c r="I9">
        <f>'Total Fuel Prices'!I156*(1-INDEX(Tax_share,MATCH('Total Fuel Prices'!$A$147,tax_fuel_labels,0),MATCH(I$1,'Tax_Share of Price'!$B$1:$AI$1,0)))</f>
        <v>1.4705064088491447E-6</v>
      </c>
      <c r="J9">
        <f>'Total Fuel Prices'!J156*(1-INDEX(Tax_share,MATCH('Total Fuel Prices'!$A$147,tax_fuel_labels,0),MATCH(J$1,'Tax_Share of Price'!$B$1:$AI$1,0)))</f>
        <v>1.4632266741518715E-6</v>
      </c>
      <c r="K9">
        <f>'Total Fuel Prices'!K156*(1-INDEX(Tax_share,MATCH('Total Fuel Prices'!$A$147,tax_fuel_labels,0),MATCH(K$1,'Tax_Share of Price'!$B$1:$AI$1,0)))</f>
        <v>1.4705064088491447E-6</v>
      </c>
      <c r="L9">
        <f>'Total Fuel Prices'!L156*(1-INDEX(Tax_share,MATCH('Total Fuel Prices'!$A$147,tax_fuel_labels,0),MATCH(L$1,'Tax_Share of Price'!$B$1:$AI$1,0)))</f>
        <v>1.4777861435464174E-6</v>
      </c>
      <c r="M9">
        <f>'Total Fuel Prices'!M156*(1-INDEX(Tax_share,MATCH('Total Fuel Prices'!$A$147,tax_fuel_labels,0),MATCH(M$1,'Tax_Share of Price'!$B$1:$AI$1,0)))</f>
        <v>1.4632266741518715E-6</v>
      </c>
      <c r="N9">
        <f>'Total Fuel Prices'!N156*(1-INDEX(Tax_share,MATCH('Total Fuel Prices'!$A$147,tax_fuel_labels,0),MATCH(N$1,'Tax_Share of Price'!$B$1:$AI$1,0)))</f>
        <v>1.4705064088491447E-6</v>
      </c>
      <c r="O9">
        <f>'Total Fuel Prices'!O156*(1-INDEX(Tax_share,MATCH('Total Fuel Prices'!$A$147,tax_fuel_labels,0),MATCH(O$1,'Tax_Share of Price'!$B$1:$AI$1,0)))</f>
        <v>1.4705064088491447E-6</v>
      </c>
      <c r="P9">
        <f>'Total Fuel Prices'!P156*(1-INDEX(Tax_share,MATCH('Total Fuel Prices'!$A$147,tax_fuel_labels,0),MATCH(P$1,'Tax_Share of Price'!$B$1:$AI$1,0)))</f>
        <v>1.4632266741518715E-6</v>
      </c>
      <c r="Q9">
        <f>'Total Fuel Prices'!Q156*(1-INDEX(Tax_share,MATCH('Total Fuel Prices'!$A$147,tax_fuel_labels,0),MATCH(Q$1,'Tax_Share of Price'!$B$1:$AI$1,0)))</f>
        <v>1.4632266741518715E-6</v>
      </c>
      <c r="R9">
        <f>'Total Fuel Prices'!R156*(1-INDEX(Tax_share,MATCH('Total Fuel Prices'!$A$147,tax_fuel_labels,0),MATCH(R$1,'Tax_Share of Price'!$B$1:$AI$1,0)))</f>
        <v>1.4705064088491447E-6</v>
      </c>
      <c r="S9">
        <f>'Total Fuel Prices'!S156*(1-INDEX(Tax_share,MATCH('Total Fuel Prices'!$A$147,tax_fuel_labels,0),MATCH(S$1,'Tax_Share of Price'!$B$1:$AI$1,0)))</f>
        <v>1.4705064088491447E-6</v>
      </c>
      <c r="T9">
        <f>'Total Fuel Prices'!T156*(1-INDEX(Tax_share,MATCH('Total Fuel Prices'!$A$147,tax_fuel_labels,0),MATCH(T$1,'Tax_Share of Price'!$B$1:$AI$1,0)))</f>
        <v>1.4632266741518715E-6</v>
      </c>
      <c r="U9">
        <f>'Total Fuel Prices'!U156*(1-INDEX(Tax_share,MATCH('Total Fuel Prices'!$A$147,tax_fuel_labels,0),MATCH(U$1,'Tax_Share of Price'!$B$1:$AI$1,0)))</f>
        <v>1.4632266741518715E-6</v>
      </c>
      <c r="V9">
        <f>'Total Fuel Prices'!V156*(1-INDEX(Tax_share,MATCH('Total Fuel Prices'!$A$147,tax_fuel_labels,0),MATCH(V$1,'Tax_Share of Price'!$B$1:$AI$1,0)))</f>
        <v>1.4705064088491447E-6</v>
      </c>
      <c r="W9">
        <f>'Total Fuel Prices'!W156*(1-INDEX(Tax_share,MATCH('Total Fuel Prices'!$A$147,tax_fuel_labels,0),MATCH(W$1,'Tax_Share of Price'!$B$1:$AI$1,0)))</f>
        <v>1.4705064088491447E-6</v>
      </c>
      <c r="X9">
        <f>'Total Fuel Prices'!X156*(1-INDEX(Tax_share,MATCH('Total Fuel Prices'!$A$147,tax_fuel_labels,0),MATCH(X$1,'Tax_Share of Price'!$B$1:$AI$1,0)))</f>
        <v>1.4705064088491447E-6</v>
      </c>
      <c r="Y9">
        <f>'Total Fuel Prices'!Y156*(1-INDEX(Tax_share,MATCH('Total Fuel Prices'!$A$147,tax_fuel_labels,0),MATCH(Y$1,'Tax_Share of Price'!$B$1:$AI$1,0)))</f>
        <v>1.4632266741518715E-6</v>
      </c>
      <c r="Z9">
        <f>'Total Fuel Prices'!Z156*(1-INDEX(Tax_share,MATCH('Total Fuel Prices'!$A$147,tax_fuel_labels,0),MATCH(Z$1,'Tax_Share of Price'!$B$1:$AI$1,0)))</f>
        <v>1.4632266741518715E-6</v>
      </c>
      <c r="AA9">
        <f>'Total Fuel Prices'!AA156*(1-INDEX(Tax_share,MATCH('Total Fuel Prices'!$A$147,tax_fuel_labels,0),MATCH(AA$1,'Tax_Share of Price'!$B$1:$AI$1,0)))</f>
        <v>1.4705064088491447E-6</v>
      </c>
      <c r="AB9">
        <f>'Total Fuel Prices'!AB156*(1-INDEX(Tax_share,MATCH('Total Fuel Prices'!$A$147,tax_fuel_labels,0),MATCH(AB$1,'Tax_Share of Price'!$B$1:$AI$1,0)))</f>
        <v>1.4705064088491447E-6</v>
      </c>
      <c r="AC9">
        <f>'Total Fuel Prices'!AC156*(1-INDEX(Tax_share,MATCH('Total Fuel Prices'!$A$147,tax_fuel_labels,0),MATCH(AC$1,'Tax_Share of Price'!$B$1:$AI$1,0)))</f>
        <v>1.4705064088491447E-6</v>
      </c>
      <c r="AD9">
        <f>'Total Fuel Prices'!AD156*(1-INDEX(Tax_share,MATCH('Total Fuel Prices'!$A$147,tax_fuel_labels,0),MATCH(AD$1,'Tax_Share of Price'!$B$1:$AI$1,0)))</f>
        <v>1.4705064088491447E-6</v>
      </c>
      <c r="AE9">
        <f>'Total Fuel Prices'!AE156*(1-INDEX(Tax_share,MATCH('Total Fuel Prices'!$A$147,tax_fuel_labels,0),MATCH(AE$1,'Tax_Share of Price'!$B$1:$AI$1,0)))</f>
        <v>1.4705064088491447E-6</v>
      </c>
      <c r="AF9">
        <f t="shared" si="1"/>
        <v>1.4705064088491447E-6</v>
      </c>
      <c r="AG9">
        <f t="shared" si="3"/>
        <v>1.4705064088491447E-6</v>
      </c>
      <c r="AH9">
        <f t="shared" si="3"/>
        <v>1.4705064088491447E-6</v>
      </c>
      <c r="AI9">
        <f t="shared" si="3"/>
        <v>1.4705064088491447E-6</v>
      </c>
      <c r="AJ9">
        <f t="shared" si="3"/>
        <v>1.4705064088491447E-6</v>
      </c>
      <c r="AK9">
        <f t="shared" si="3"/>
        <v>1.4705064088491447E-6</v>
      </c>
      <c r="AL9">
        <f t="shared" si="3"/>
        <v>1.4705064088491447E-6</v>
      </c>
      <c r="AM9">
        <f t="shared" si="3"/>
        <v>1.4705064088491447E-6</v>
      </c>
      <c r="AN9">
        <f t="shared" si="3"/>
        <v>1.4705064088491447E-6</v>
      </c>
      <c r="AO9">
        <f t="shared" si="3"/>
        <v>1.4705064088491447E-6</v>
      </c>
      <c r="AP9">
        <f t="shared" si="3"/>
        <v>1.4705064088491447E-6</v>
      </c>
      <c r="AQ9">
        <f t="shared" si="3"/>
        <v>1.4705064088491447E-6</v>
      </c>
      <c r="AR9">
        <f t="shared" si="3"/>
        <v>1.4705064088491447E-6</v>
      </c>
      <c r="AS9">
        <f t="shared" si="3"/>
        <v>1.4705064088491447E-6</v>
      </c>
      <c r="AT9">
        <f t="shared" si="3"/>
        <v>1.4705064088491447E-6</v>
      </c>
      <c r="AU9">
        <f t="shared" si="3"/>
        <v>1.4705064088491447E-6</v>
      </c>
      <c r="AV9">
        <f t="shared" si="3"/>
        <v>1.4705064088491447E-6</v>
      </c>
      <c r="AW9">
        <f t="shared" si="3"/>
        <v>1.4705064088491447E-6</v>
      </c>
      <c r="AX9">
        <f t="shared" si="3"/>
        <v>1.4705064088491447E-6</v>
      </c>
      <c r="AY9">
        <f t="shared" si="3"/>
        <v>1.4705064088491447E-6</v>
      </c>
      <c r="AZ9">
        <f t="shared" si="3"/>
        <v>1.4705064088491447E-6</v>
      </c>
      <c r="BA9">
        <f t="shared" si="3"/>
        <v>1.4705064088491447E-6</v>
      </c>
      <c r="BB9">
        <f t="shared" si="3"/>
        <v>1.4705064088491447E-6</v>
      </c>
      <c r="BC9">
        <f t="shared" si="3"/>
        <v>1.4705064088491447E-6</v>
      </c>
      <c r="BD9">
        <f t="shared" si="3"/>
        <v>1.4705064088491447E-6</v>
      </c>
      <c r="BE9">
        <f t="shared" si="3"/>
        <v>1.4705064088491447E-6</v>
      </c>
      <c r="BF9">
        <f t="shared" si="3"/>
        <v>1.4705064088491447E-6</v>
      </c>
      <c r="BG9">
        <f t="shared" si="3"/>
        <v>1.4705064088491447E-6</v>
      </c>
      <c r="BH9">
        <f t="shared" si="3"/>
        <v>1.4705064088491447E-6</v>
      </c>
      <c r="BI9">
        <f t="shared" si="3"/>
        <v>1.4705064088491447E-6</v>
      </c>
      <c r="BJ9">
        <f t="shared" si="3"/>
        <v>1.4705064088491447E-6</v>
      </c>
      <c r="BK9">
        <f t="shared" si="3"/>
        <v>1.4705064088491447E-6</v>
      </c>
      <c r="BL9">
        <f t="shared" si="3"/>
        <v>1.4705064088491447E-6</v>
      </c>
      <c r="BM9">
        <f t="shared" si="3"/>
        <v>1.4705064088491447E-6</v>
      </c>
      <c r="BN9">
        <f t="shared" si="3"/>
        <v>1.4705064088491447E-6</v>
      </c>
      <c r="BO9">
        <f t="shared" si="3"/>
        <v>1.4705064088491447E-6</v>
      </c>
      <c r="BP9">
        <f t="shared" si="3"/>
        <v>1.4705064088491447E-6</v>
      </c>
      <c r="BQ9">
        <f t="shared" si="3"/>
        <v>1.4705064088491447E-6</v>
      </c>
      <c r="BR9">
        <f t="shared" si="3"/>
        <v>1.4705064088491447E-6</v>
      </c>
      <c r="BS9">
        <f t="shared" si="3"/>
        <v>1.4705064088491447E-6</v>
      </c>
      <c r="BT9">
        <f t="shared" si="3"/>
        <v>1.4705064088491447E-6</v>
      </c>
      <c r="BU9">
        <f t="shared" si="3"/>
        <v>1.4705064088491447E-6</v>
      </c>
      <c r="BV9">
        <f t="shared" si="3"/>
        <v>1.4705064088491447E-6</v>
      </c>
      <c r="BW9">
        <f t="shared" si="3"/>
        <v>1.4705064088491447E-6</v>
      </c>
      <c r="BX9">
        <f t="shared" si="3"/>
        <v>1.4705064088491447E-6</v>
      </c>
      <c r="BY9">
        <f t="shared" si="3"/>
        <v>1.4705064088491447E-6</v>
      </c>
      <c r="BZ9">
        <f t="shared" si="3"/>
        <v>1.4705064088491447E-6</v>
      </c>
      <c r="CA9">
        <f t="shared" si="3"/>
        <v>1.4705064088491447E-6</v>
      </c>
      <c r="CB9">
        <f t="shared" si="3"/>
        <v>1.4705064088491447E-6</v>
      </c>
      <c r="CC9">
        <f t="shared" si="3"/>
        <v>1.4705064088491447E-6</v>
      </c>
    </row>
  </sheetData>
  <pageMargins left="0.7" right="0.7" top="0.75" bottom="0.75" header="0.3" footer="0.3"/>
  <pageSetup orientation="portrait" r:id="rId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tabColor rgb="FF002060"/>
  </sheetPr>
  <dimension ref="A1:CC9"/>
  <sheetViews>
    <sheetView topLeftCell="X1" workbookViewId="0">
      <selection activeCell="AF4" sqref="AF4"/>
    </sheetView>
  </sheetViews>
  <sheetFormatPr defaultColWidth="9.140625" defaultRowHeight="15"/>
  <cols>
    <col min="1" max="1" width="41.42578125" customWidth="1"/>
    <col min="2" max="2" width="14.7109375" customWidth="1"/>
    <col min="3" max="3" width="15.140625" customWidth="1"/>
    <col min="4" max="25" width="10" customWidth="1"/>
  </cols>
  <sheetData>
    <row r="1" spans="1:81">
      <c r="A1" s="1" t="s">
        <v>1420</v>
      </c>
      <c r="B1" s="1">
        <v>2021</v>
      </c>
      <c r="C1" s="1">
        <v>2022</v>
      </c>
      <c r="D1" s="1">
        <v>2023</v>
      </c>
      <c r="E1" s="1">
        <v>2024</v>
      </c>
      <c r="F1" s="1">
        <v>2025</v>
      </c>
      <c r="G1" s="1">
        <v>2026</v>
      </c>
      <c r="H1" s="1">
        <v>2027</v>
      </c>
      <c r="I1" s="1">
        <v>2028</v>
      </c>
      <c r="J1" s="1">
        <v>2029</v>
      </c>
      <c r="K1" s="1">
        <v>2030</v>
      </c>
      <c r="L1" s="1">
        <v>2031</v>
      </c>
      <c r="M1" s="1">
        <v>2032</v>
      </c>
      <c r="N1" s="1">
        <v>2033</v>
      </c>
      <c r="O1" s="1">
        <v>2034</v>
      </c>
      <c r="P1" s="1">
        <v>2035</v>
      </c>
      <c r="Q1" s="1">
        <v>2036</v>
      </c>
      <c r="R1" s="1">
        <v>2037</v>
      </c>
      <c r="S1" s="1">
        <v>2038</v>
      </c>
      <c r="T1" s="1">
        <v>2039</v>
      </c>
      <c r="U1" s="1">
        <v>2040</v>
      </c>
      <c r="V1" s="1">
        <v>2041</v>
      </c>
      <c r="W1" s="1">
        <v>2042</v>
      </c>
      <c r="X1" s="1">
        <v>2043</v>
      </c>
      <c r="Y1" s="1">
        <v>2044</v>
      </c>
      <c r="Z1" s="1">
        <v>2045</v>
      </c>
      <c r="AA1" s="1">
        <v>2046</v>
      </c>
      <c r="AB1" s="1">
        <v>2047</v>
      </c>
      <c r="AC1" s="1">
        <v>2048</v>
      </c>
      <c r="AD1" s="1">
        <v>2049</v>
      </c>
      <c r="AE1" s="1">
        <v>2050</v>
      </c>
      <c r="AF1" s="1">
        <v>2051</v>
      </c>
      <c r="AG1" s="1">
        <v>2052</v>
      </c>
      <c r="AH1" s="1">
        <v>2053</v>
      </c>
      <c r="AI1" s="1">
        <v>2054</v>
      </c>
      <c r="AJ1" s="1">
        <v>2055</v>
      </c>
      <c r="AK1" s="1">
        <v>2056</v>
      </c>
      <c r="AL1" s="1">
        <v>2057</v>
      </c>
      <c r="AM1" s="1">
        <v>2058</v>
      </c>
      <c r="AN1" s="1">
        <v>2059</v>
      </c>
      <c r="AO1" s="1">
        <v>2060</v>
      </c>
      <c r="AP1" s="1">
        <v>2061</v>
      </c>
      <c r="AQ1" s="1">
        <v>2062</v>
      </c>
      <c r="AR1" s="1">
        <v>2063</v>
      </c>
      <c r="AS1" s="1">
        <v>2064</v>
      </c>
      <c r="AT1" s="1">
        <v>2065</v>
      </c>
      <c r="AU1" s="1">
        <v>2066</v>
      </c>
      <c r="AV1" s="1">
        <v>2067</v>
      </c>
      <c r="AW1" s="1">
        <v>2068</v>
      </c>
      <c r="AX1" s="1">
        <v>2069</v>
      </c>
      <c r="AY1" s="1">
        <v>2070</v>
      </c>
      <c r="AZ1" s="1">
        <v>2071</v>
      </c>
      <c r="BA1" s="1">
        <v>2072</v>
      </c>
      <c r="BB1" s="1">
        <v>2073</v>
      </c>
      <c r="BC1" s="1">
        <v>2074</v>
      </c>
      <c r="BD1" s="1">
        <v>2075</v>
      </c>
      <c r="BE1" s="1">
        <v>2076</v>
      </c>
      <c r="BF1" s="1">
        <v>2077</v>
      </c>
      <c r="BG1" s="1">
        <v>2078</v>
      </c>
      <c r="BH1" s="1">
        <v>2079</v>
      </c>
      <c r="BI1" s="1">
        <v>2080</v>
      </c>
      <c r="BJ1" s="1">
        <v>2081</v>
      </c>
      <c r="BK1" s="1">
        <v>2082</v>
      </c>
      <c r="BL1" s="1">
        <v>2083</v>
      </c>
      <c r="BM1" s="1">
        <v>2084</v>
      </c>
      <c r="BN1" s="1">
        <v>2085</v>
      </c>
      <c r="BO1" s="1">
        <v>2086</v>
      </c>
      <c r="BP1" s="1">
        <v>2087</v>
      </c>
      <c r="BQ1" s="1">
        <v>2088</v>
      </c>
      <c r="BR1" s="1">
        <v>2089</v>
      </c>
      <c r="BS1" s="1">
        <v>2090</v>
      </c>
      <c r="BT1" s="1">
        <v>2091</v>
      </c>
      <c r="BU1" s="1">
        <v>2092</v>
      </c>
      <c r="BV1" s="1">
        <v>2093</v>
      </c>
      <c r="BW1" s="1">
        <v>2094</v>
      </c>
      <c r="BX1" s="1">
        <v>2095</v>
      </c>
      <c r="BY1" s="1">
        <v>2096</v>
      </c>
      <c r="BZ1" s="1">
        <v>2097</v>
      </c>
      <c r="CA1" s="1">
        <v>2098</v>
      </c>
      <c r="CB1" s="1">
        <v>2099</v>
      </c>
      <c r="CC1" s="1">
        <v>2100</v>
      </c>
    </row>
    <row r="2" spans="1:81">
      <c r="A2" s="1" t="s">
        <v>1421</v>
      </c>
      <c r="B2">
        <f>'Total Fuel Prices'!B169*(1-INDEX(Tax_share,MATCH('Total Fuel Prices'!$A$167,tax_fuel_labels,0),MATCH(B$1,'Tax_Share of Price'!$B$1:$AI$1,0)))</f>
        <v>0</v>
      </c>
      <c r="C2">
        <f>'Total Fuel Prices'!C169*(1-INDEX(Tax_share,MATCH('Total Fuel Prices'!$A$167,tax_fuel_labels,0),MATCH(C$1,'Tax_Share of Price'!$B$1:$AI$1,0)))</f>
        <v>0</v>
      </c>
      <c r="D2">
        <f>'Total Fuel Prices'!D169*(1-INDEX(Tax_share,MATCH('Total Fuel Prices'!$A$167,tax_fuel_labels,0),MATCH(D$1,'Tax_Share of Price'!$B$1:$AI$1,0)))</f>
        <v>0</v>
      </c>
      <c r="E2">
        <f>'Total Fuel Prices'!E169*(1-INDEX(Tax_share,MATCH('Total Fuel Prices'!$A$167,tax_fuel_labels,0),MATCH(E$1,'Tax_Share of Price'!$B$1:$AI$1,0)))</f>
        <v>0</v>
      </c>
      <c r="F2">
        <f>'Total Fuel Prices'!F169*(1-INDEX(Tax_share,MATCH('Total Fuel Prices'!$A$167,tax_fuel_labels,0),MATCH(F$1,'Tax_Share of Price'!$B$1:$AI$1,0)))</f>
        <v>0</v>
      </c>
      <c r="G2">
        <f>'Total Fuel Prices'!G169*(1-INDEX(Tax_share,MATCH('Total Fuel Prices'!$A$167,tax_fuel_labels,0),MATCH(G$1,'Tax_Share of Price'!$B$1:$AI$1,0)))</f>
        <v>0</v>
      </c>
      <c r="H2">
        <f>'Total Fuel Prices'!H169*(1-INDEX(Tax_share,MATCH('Total Fuel Prices'!$A$167,tax_fuel_labels,0),MATCH(H$1,'Tax_Share of Price'!$B$1:$AI$1,0)))</f>
        <v>0</v>
      </c>
      <c r="I2">
        <f>'Total Fuel Prices'!I169*(1-INDEX(Tax_share,MATCH('Total Fuel Prices'!$A$167,tax_fuel_labels,0),MATCH(I$1,'Tax_Share of Price'!$B$1:$AI$1,0)))</f>
        <v>0</v>
      </c>
      <c r="J2">
        <f>'Total Fuel Prices'!J169*(1-INDEX(Tax_share,MATCH('Total Fuel Prices'!$A$167,tax_fuel_labels,0),MATCH(J$1,'Tax_Share of Price'!$B$1:$AI$1,0)))</f>
        <v>0</v>
      </c>
      <c r="K2">
        <f>'Total Fuel Prices'!K169*(1-INDEX(Tax_share,MATCH('Total Fuel Prices'!$A$167,tax_fuel_labels,0),MATCH(K$1,'Tax_Share of Price'!$B$1:$AI$1,0)))</f>
        <v>0</v>
      </c>
      <c r="L2">
        <f>'Total Fuel Prices'!L169*(1-INDEX(Tax_share,MATCH('Total Fuel Prices'!$A$167,tax_fuel_labels,0),MATCH(L$1,'Tax_Share of Price'!$B$1:$AI$1,0)))</f>
        <v>0</v>
      </c>
      <c r="M2">
        <f>'Total Fuel Prices'!M169*(1-INDEX(Tax_share,MATCH('Total Fuel Prices'!$A$167,tax_fuel_labels,0),MATCH(M$1,'Tax_Share of Price'!$B$1:$AI$1,0)))</f>
        <v>0</v>
      </c>
      <c r="N2">
        <f>'Total Fuel Prices'!N169*(1-INDEX(Tax_share,MATCH('Total Fuel Prices'!$A$167,tax_fuel_labels,0),MATCH(N$1,'Tax_Share of Price'!$B$1:$AI$1,0)))</f>
        <v>0</v>
      </c>
      <c r="O2">
        <f>'Total Fuel Prices'!O169*(1-INDEX(Tax_share,MATCH('Total Fuel Prices'!$A$167,tax_fuel_labels,0),MATCH(O$1,'Tax_Share of Price'!$B$1:$AI$1,0)))</f>
        <v>0</v>
      </c>
      <c r="P2">
        <f>'Total Fuel Prices'!P169*(1-INDEX(Tax_share,MATCH('Total Fuel Prices'!$A$167,tax_fuel_labels,0),MATCH(P$1,'Tax_Share of Price'!$B$1:$AI$1,0)))</f>
        <v>0</v>
      </c>
      <c r="Q2">
        <f>'Total Fuel Prices'!Q169*(1-INDEX(Tax_share,MATCH('Total Fuel Prices'!$A$167,tax_fuel_labels,0),MATCH(Q$1,'Tax_Share of Price'!$B$1:$AI$1,0)))</f>
        <v>0</v>
      </c>
      <c r="R2">
        <f>'Total Fuel Prices'!R169*(1-INDEX(Tax_share,MATCH('Total Fuel Prices'!$A$167,tax_fuel_labels,0),MATCH(R$1,'Tax_Share of Price'!$B$1:$AI$1,0)))</f>
        <v>0</v>
      </c>
      <c r="S2">
        <f>'Total Fuel Prices'!S169*(1-INDEX(Tax_share,MATCH('Total Fuel Prices'!$A$167,tax_fuel_labels,0),MATCH(S$1,'Tax_Share of Price'!$B$1:$AI$1,0)))</f>
        <v>0</v>
      </c>
      <c r="T2">
        <f>'Total Fuel Prices'!T169*(1-INDEX(Tax_share,MATCH('Total Fuel Prices'!$A$167,tax_fuel_labels,0),MATCH(T$1,'Tax_Share of Price'!$B$1:$AI$1,0)))</f>
        <v>0</v>
      </c>
      <c r="U2">
        <f>'Total Fuel Prices'!U169*(1-INDEX(Tax_share,MATCH('Total Fuel Prices'!$A$167,tax_fuel_labels,0),MATCH(U$1,'Tax_Share of Price'!$B$1:$AI$1,0)))</f>
        <v>0</v>
      </c>
      <c r="V2">
        <f>'Total Fuel Prices'!V169*(1-INDEX(Tax_share,MATCH('Total Fuel Prices'!$A$167,tax_fuel_labels,0),MATCH(V$1,'Tax_Share of Price'!$B$1:$AI$1,0)))</f>
        <v>0</v>
      </c>
      <c r="W2">
        <f>'Total Fuel Prices'!W169*(1-INDEX(Tax_share,MATCH('Total Fuel Prices'!$A$167,tax_fuel_labels,0),MATCH(W$1,'Tax_Share of Price'!$B$1:$AI$1,0)))</f>
        <v>0</v>
      </c>
      <c r="X2">
        <f>'Total Fuel Prices'!X169*(1-INDEX(Tax_share,MATCH('Total Fuel Prices'!$A$167,tax_fuel_labels,0),MATCH(X$1,'Tax_Share of Price'!$B$1:$AI$1,0)))</f>
        <v>0</v>
      </c>
      <c r="Y2">
        <f>'Total Fuel Prices'!Y169*(1-INDEX(Tax_share,MATCH('Total Fuel Prices'!$A$167,tax_fuel_labels,0),MATCH(Y$1,'Tax_Share of Price'!$B$1:$AI$1,0)))</f>
        <v>0</v>
      </c>
      <c r="Z2">
        <f>'Total Fuel Prices'!Z169*(1-INDEX(Tax_share,MATCH('Total Fuel Prices'!$A$167,tax_fuel_labels,0),MATCH(Z$1,'Tax_Share of Price'!$B$1:$AI$1,0)))</f>
        <v>0</v>
      </c>
      <c r="AA2">
        <f>'Total Fuel Prices'!AA169*(1-INDEX(Tax_share,MATCH('Total Fuel Prices'!$A$167,tax_fuel_labels,0),MATCH(AA$1,'Tax_Share of Price'!$B$1:$AI$1,0)))</f>
        <v>0</v>
      </c>
      <c r="AB2">
        <f>'Total Fuel Prices'!AB169*(1-INDEX(Tax_share,MATCH('Total Fuel Prices'!$A$167,tax_fuel_labels,0),MATCH(AB$1,'Tax_Share of Price'!$B$1:$AI$1,0)))</f>
        <v>0</v>
      </c>
      <c r="AC2">
        <f>'Total Fuel Prices'!AC169*(1-INDEX(Tax_share,MATCH('Total Fuel Prices'!$A$167,tax_fuel_labels,0),MATCH(AC$1,'Tax_Share of Price'!$B$1:$AI$1,0)))</f>
        <v>0</v>
      </c>
      <c r="AD2">
        <f>'Total Fuel Prices'!AD169*(1-INDEX(Tax_share,MATCH('Total Fuel Prices'!$A$167,tax_fuel_labels,0),MATCH(AD$1,'Tax_Share of Price'!$B$1:$AI$1,0)))</f>
        <v>0</v>
      </c>
      <c r="AE2">
        <f>'Total Fuel Prices'!AE169*(1-INDEX(Tax_share,MATCH('Total Fuel Prices'!$A$167,tax_fuel_labels,0),MATCH(AE$1,'Tax_Share of Price'!$B$1:$AI$1,0)))</f>
        <v>0</v>
      </c>
      <c r="AF2">
        <f>$AE2</f>
        <v>0</v>
      </c>
      <c r="AG2">
        <f t="shared" ref="AG2:CC7" si="0">$AE2</f>
        <v>0</v>
      </c>
      <c r="AH2">
        <f t="shared" si="0"/>
        <v>0</v>
      </c>
      <c r="AI2">
        <f t="shared" si="0"/>
        <v>0</v>
      </c>
      <c r="AJ2">
        <f t="shared" si="0"/>
        <v>0</v>
      </c>
      <c r="AK2">
        <f t="shared" si="0"/>
        <v>0</v>
      </c>
      <c r="AL2">
        <f t="shared" si="0"/>
        <v>0</v>
      </c>
      <c r="AM2">
        <f t="shared" si="0"/>
        <v>0</v>
      </c>
      <c r="AN2">
        <f t="shared" si="0"/>
        <v>0</v>
      </c>
      <c r="AO2">
        <f t="shared" si="0"/>
        <v>0</v>
      </c>
      <c r="AP2">
        <f t="shared" si="0"/>
        <v>0</v>
      </c>
      <c r="AQ2">
        <f t="shared" si="0"/>
        <v>0</v>
      </c>
      <c r="AR2">
        <f t="shared" si="0"/>
        <v>0</v>
      </c>
      <c r="AS2">
        <f t="shared" si="0"/>
        <v>0</v>
      </c>
      <c r="AT2">
        <f t="shared" si="0"/>
        <v>0</v>
      </c>
      <c r="AU2">
        <f t="shared" si="0"/>
        <v>0</v>
      </c>
      <c r="AV2">
        <f t="shared" si="0"/>
        <v>0</v>
      </c>
      <c r="AW2">
        <f t="shared" si="0"/>
        <v>0</v>
      </c>
      <c r="AX2">
        <f t="shared" si="0"/>
        <v>0</v>
      </c>
      <c r="AY2">
        <f t="shared" si="0"/>
        <v>0</v>
      </c>
      <c r="AZ2">
        <f t="shared" si="0"/>
        <v>0</v>
      </c>
      <c r="BA2">
        <f t="shared" si="0"/>
        <v>0</v>
      </c>
      <c r="BB2">
        <f t="shared" si="0"/>
        <v>0</v>
      </c>
      <c r="BC2">
        <f t="shared" si="0"/>
        <v>0</v>
      </c>
      <c r="BD2">
        <f t="shared" si="0"/>
        <v>0</v>
      </c>
      <c r="BE2">
        <f t="shared" si="0"/>
        <v>0</v>
      </c>
      <c r="BF2">
        <f t="shared" si="0"/>
        <v>0</v>
      </c>
      <c r="BG2">
        <f t="shared" si="0"/>
        <v>0</v>
      </c>
      <c r="BH2">
        <f t="shared" si="0"/>
        <v>0</v>
      </c>
      <c r="BI2">
        <f t="shared" si="0"/>
        <v>0</v>
      </c>
      <c r="BJ2">
        <f t="shared" si="0"/>
        <v>0</v>
      </c>
      <c r="BK2">
        <f t="shared" si="0"/>
        <v>0</v>
      </c>
      <c r="BL2">
        <f t="shared" si="0"/>
        <v>0</v>
      </c>
      <c r="BM2">
        <f t="shared" si="0"/>
        <v>0</v>
      </c>
      <c r="BN2">
        <f t="shared" si="0"/>
        <v>0</v>
      </c>
      <c r="BO2">
        <f t="shared" si="0"/>
        <v>0</v>
      </c>
      <c r="BP2">
        <f t="shared" si="0"/>
        <v>0</v>
      </c>
      <c r="BQ2">
        <f t="shared" si="0"/>
        <v>0</v>
      </c>
      <c r="BR2">
        <f t="shared" si="0"/>
        <v>0</v>
      </c>
      <c r="BS2">
        <f t="shared" si="0"/>
        <v>0</v>
      </c>
      <c r="BT2">
        <f t="shared" si="0"/>
        <v>0</v>
      </c>
      <c r="BU2">
        <f t="shared" si="0"/>
        <v>0</v>
      </c>
      <c r="BV2">
        <f t="shared" si="0"/>
        <v>0</v>
      </c>
      <c r="BW2">
        <f t="shared" si="0"/>
        <v>0</v>
      </c>
      <c r="BX2">
        <f t="shared" si="0"/>
        <v>0</v>
      </c>
      <c r="BY2">
        <f t="shared" si="0"/>
        <v>0</v>
      </c>
      <c r="BZ2">
        <f t="shared" si="0"/>
        <v>0</v>
      </c>
      <c r="CA2">
        <f t="shared" si="0"/>
        <v>0</v>
      </c>
      <c r="CB2">
        <f t="shared" si="0"/>
        <v>0</v>
      </c>
      <c r="CC2">
        <f t="shared" si="0"/>
        <v>0</v>
      </c>
    </row>
    <row r="3" spans="1:81">
      <c r="A3" s="1" t="s">
        <v>1422</v>
      </c>
      <c r="B3">
        <f>'Total Fuel Prices'!B170*(1-INDEX(Tax_share,MATCH('Total Fuel Prices'!$A$167,tax_fuel_labels,0),MATCH(B$1,'Tax_Share of Price'!$B$1:$AI$1,0)))</f>
        <v>1.0649819601300229E-5</v>
      </c>
      <c r="C3">
        <f>'Total Fuel Prices'!C170*(1-INDEX(Tax_share,MATCH('Total Fuel Prices'!$A$167,tax_fuel_labels,0),MATCH(C$1,'Tax_Share of Price'!$B$1:$AI$1,0)))</f>
        <v>1.0649819601300229E-5</v>
      </c>
      <c r="D3">
        <f>'Total Fuel Prices'!D170*(1-INDEX(Tax_share,MATCH('Total Fuel Prices'!$A$167,tax_fuel_labels,0),MATCH(D$1,'Tax_Share of Price'!$B$1:$AI$1,0)))</f>
        <v>1.2418715270152828E-5</v>
      </c>
      <c r="E3">
        <f>'Total Fuel Prices'!E170*(1-INDEX(Tax_share,MATCH('Total Fuel Prices'!$A$167,tax_fuel_labels,0),MATCH(E$1,'Tax_Share of Price'!$B$1:$AI$1,0)))</f>
        <v>1.0649819601300229E-5</v>
      </c>
      <c r="F3">
        <f>'Total Fuel Prices'!F170*(1-INDEX(Tax_share,MATCH('Total Fuel Prices'!$A$167,tax_fuel_labels,0),MATCH(F$1,'Tax_Share of Price'!$B$1:$AI$1,0)))</f>
        <v>1.2830429872074075E-5</v>
      </c>
      <c r="G3">
        <f>'Total Fuel Prices'!G170*(1-INDEX(Tax_share,MATCH('Total Fuel Prices'!$A$167,tax_fuel_labels,0),MATCH(G$1,'Tax_Share of Price'!$B$1:$AI$1,0)))</f>
        <v>1.3273791907188258E-5</v>
      </c>
      <c r="H3">
        <f>'Total Fuel Prices'!H170*(1-INDEX(Tax_share,MATCH('Total Fuel Prices'!$A$167,tax_fuel_labels,0),MATCH(H$1,'Tax_Share of Price'!$B$1:$AI$1,0)))</f>
        <v>1.3489623341115601E-5</v>
      </c>
      <c r="I3">
        <f>'Total Fuel Prices'!I170*(1-INDEX(Tax_share,MATCH('Total Fuel Prices'!$A$167,tax_fuel_labels,0),MATCH(I$1,'Tax_Share of Price'!$B$1:$AI$1,0)))</f>
        <v>1.4051558348491084E-5</v>
      </c>
      <c r="J3">
        <f>'Total Fuel Prices'!J170*(1-INDEX(Tax_share,MATCH('Total Fuel Prices'!$A$167,tax_fuel_labels,0),MATCH(J$1,'Tax_Share of Price'!$B$1:$AI$1,0)))</f>
        <v>1.439362991407415E-5</v>
      </c>
      <c r="K3">
        <f>'Total Fuel Prices'!K170*(1-INDEX(Tax_share,MATCH('Total Fuel Prices'!$A$167,tax_fuel_labels,0),MATCH(K$1,'Tax_Share of Price'!$B$1:$AI$1,0)))</f>
        <v>1.4421240307596216E-5</v>
      </c>
      <c r="L3">
        <f>'Total Fuel Prices'!L170*(1-INDEX(Tax_share,MATCH('Total Fuel Prices'!$A$167,tax_fuel_labels,0),MATCH(L$1,'Tax_Share of Price'!$B$1:$AI$1,0)))</f>
        <v>1.4946111689770317E-5</v>
      </c>
      <c r="M3">
        <f>'Total Fuel Prices'!M170*(1-INDEX(Tax_share,MATCH('Total Fuel Prices'!$A$167,tax_fuel_labels,0),MATCH(M$1,'Tax_Share of Price'!$B$1:$AI$1,0)))</f>
        <v>1.4831830847856541E-5</v>
      </c>
      <c r="N3">
        <f>'Total Fuel Prices'!N170*(1-INDEX(Tax_share,MATCH('Total Fuel Prices'!$A$167,tax_fuel_labels,0),MATCH(N$1,'Tax_Share of Price'!$B$1:$AI$1,0)))</f>
        <v>1.5164865946545045E-5</v>
      </c>
      <c r="O3">
        <f>'Total Fuel Prices'!O170*(1-INDEX(Tax_share,MATCH('Total Fuel Prices'!$A$167,tax_fuel_labels,0),MATCH(O$1,'Tax_Share of Price'!$B$1:$AI$1,0)))</f>
        <v>1.5403450768752316E-5</v>
      </c>
      <c r="P3">
        <f>'Total Fuel Prices'!P170*(1-INDEX(Tax_share,MATCH('Total Fuel Prices'!$A$167,tax_fuel_labels,0),MATCH(P$1,'Tax_Share of Price'!$B$1:$AI$1,0)))</f>
        <v>1.5764814058998982E-5</v>
      </c>
      <c r="Q3">
        <f>'Total Fuel Prices'!Q170*(1-INDEX(Tax_share,MATCH('Total Fuel Prices'!$A$167,tax_fuel_labels,0),MATCH(Q$1,'Tax_Share of Price'!$B$1:$AI$1,0)))</f>
        <v>1.5847919363594205E-5</v>
      </c>
      <c r="R3">
        <f>'Total Fuel Prices'!R170*(1-INDEX(Tax_share,MATCH('Total Fuel Prices'!$A$167,tax_fuel_labels,0),MATCH(R$1,'Tax_Share of Price'!$B$1:$AI$1,0)))</f>
        <v>1.6712063314681503E-5</v>
      </c>
      <c r="S3">
        <f>'Total Fuel Prices'!S170*(1-INDEX(Tax_share,MATCH('Total Fuel Prices'!$A$167,tax_fuel_labels,0),MATCH(S$1,'Tax_Share of Price'!$B$1:$AI$1,0)))</f>
        <v>1.6597179749942538E-5</v>
      </c>
      <c r="T3">
        <f>'Total Fuel Prices'!T170*(1-INDEX(Tax_share,MATCH('Total Fuel Prices'!$A$167,tax_fuel_labels,0),MATCH(T$1,'Tax_Share of Price'!$B$1:$AI$1,0)))</f>
        <v>1.6883659925045586E-5</v>
      </c>
      <c r="U3">
        <f>'Total Fuel Prices'!U170*(1-INDEX(Tax_share,MATCH('Total Fuel Prices'!$A$167,tax_fuel_labels,0),MATCH(U$1,'Tax_Share of Price'!$B$1:$AI$1,0)))</f>
        <v>1.7555339929567256E-5</v>
      </c>
      <c r="V3">
        <f>'Total Fuel Prices'!V170*(1-INDEX(Tax_share,MATCH('Total Fuel Prices'!$A$167,tax_fuel_labels,0),MATCH(V$1,'Tax_Share of Price'!$B$1:$AI$1,0)))</f>
        <v>1.7769710827167562E-5</v>
      </c>
      <c r="W3">
        <f>'Total Fuel Prices'!W170*(1-INDEX(Tax_share,MATCH('Total Fuel Prices'!$A$167,tax_fuel_labels,0),MATCH(W$1,'Tax_Share of Price'!$B$1:$AI$1,0)))</f>
        <v>1.8078807437923118E-5</v>
      </c>
      <c r="X3">
        <f>'Total Fuel Prices'!X170*(1-INDEX(Tax_share,MATCH('Total Fuel Prices'!$A$167,tax_fuel_labels,0),MATCH(X$1,'Tax_Share of Price'!$B$1:$AI$1,0)))</f>
        <v>1.8393495697567623E-5</v>
      </c>
      <c r="Y3">
        <f>'Total Fuel Prices'!Y170*(1-INDEX(Tax_share,MATCH('Total Fuel Prices'!$A$167,tax_fuel_labels,0),MATCH(Y$1,'Tax_Share of Price'!$B$1:$AI$1,0)))</f>
        <v>1.889549358444508E-5</v>
      </c>
      <c r="Z3">
        <f>'Total Fuel Prices'!Z170*(1-INDEX(Tax_share,MATCH('Total Fuel Prices'!$A$167,tax_fuel_labels,0),MATCH(Z$1,'Tax_Share of Price'!$B$1:$AI$1,0)))</f>
        <v>1.9104933968683739E-5</v>
      </c>
      <c r="AA3">
        <f>'Total Fuel Prices'!AA170*(1-INDEX(Tax_share,MATCH('Total Fuel Prices'!$A$167,tax_fuel_labels,0),MATCH(AA$1,'Tax_Share of Price'!$B$1:$AI$1,0)))</f>
        <v>1.9621928824587285E-5</v>
      </c>
      <c r="AB3">
        <f>'Total Fuel Prices'!AB170*(1-INDEX(Tax_share,MATCH('Total Fuel Prices'!$A$167,tax_fuel_labels,0),MATCH(AB$1,'Tax_Share of Price'!$B$1:$AI$1,0)))</f>
        <v>1.9810133238156004E-5</v>
      </c>
      <c r="AC3">
        <f>'Total Fuel Prices'!AC170*(1-INDEX(Tax_share,MATCH('Total Fuel Prices'!$A$167,tax_fuel_labels,0),MATCH(AC$1,'Tax_Share of Price'!$B$1:$AI$1,0)))</f>
        <v>2.0069042836635057E-5</v>
      </c>
      <c r="AD3">
        <f>'Total Fuel Prices'!AD170*(1-INDEX(Tax_share,MATCH('Total Fuel Prices'!$A$167,tax_fuel_labels,0),MATCH(AD$1,'Tax_Share of Price'!$B$1:$AI$1,0)))</f>
        <v>2.0530938543930343E-5</v>
      </c>
      <c r="AE3">
        <f>'Total Fuel Prices'!AE170*(1-INDEX(Tax_share,MATCH('Total Fuel Prices'!$A$167,tax_fuel_labels,0),MATCH(AE$1,'Tax_Share of Price'!$B$1:$AI$1,0)))</f>
        <v>2.0735281490119283E-5</v>
      </c>
      <c r="AF3">
        <f>$AE3</f>
        <v>2.0735281490119283E-5</v>
      </c>
      <c r="AG3">
        <f t="shared" ref="AF3:AU9" si="1">$AE3</f>
        <v>2.0735281490119283E-5</v>
      </c>
      <c r="AH3">
        <f t="shared" si="1"/>
        <v>2.0735281490119283E-5</v>
      </c>
      <c r="AI3">
        <f t="shared" si="1"/>
        <v>2.0735281490119283E-5</v>
      </c>
      <c r="AJ3">
        <f t="shared" si="1"/>
        <v>2.0735281490119283E-5</v>
      </c>
      <c r="AK3">
        <f t="shared" si="1"/>
        <v>2.0735281490119283E-5</v>
      </c>
      <c r="AL3">
        <f t="shared" si="1"/>
        <v>2.0735281490119283E-5</v>
      </c>
      <c r="AM3">
        <f t="shared" si="1"/>
        <v>2.0735281490119283E-5</v>
      </c>
      <c r="AN3">
        <f t="shared" si="1"/>
        <v>2.0735281490119283E-5</v>
      </c>
      <c r="AO3">
        <f t="shared" si="1"/>
        <v>2.0735281490119283E-5</v>
      </c>
      <c r="AP3">
        <f t="shared" si="1"/>
        <v>2.0735281490119283E-5</v>
      </c>
      <c r="AQ3">
        <f t="shared" si="1"/>
        <v>2.0735281490119283E-5</v>
      </c>
      <c r="AR3">
        <f t="shared" si="1"/>
        <v>2.0735281490119283E-5</v>
      </c>
      <c r="AS3">
        <f t="shared" si="1"/>
        <v>2.0735281490119283E-5</v>
      </c>
      <c r="AT3">
        <f t="shared" si="1"/>
        <v>2.0735281490119283E-5</v>
      </c>
      <c r="AU3">
        <f t="shared" si="1"/>
        <v>2.0735281490119283E-5</v>
      </c>
      <c r="AV3">
        <f t="shared" si="0"/>
        <v>2.0735281490119283E-5</v>
      </c>
      <c r="AW3">
        <f t="shared" si="0"/>
        <v>2.0735281490119283E-5</v>
      </c>
      <c r="AX3">
        <f t="shared" si="0"/>
        <v>2.0735281490119283E-5</v>
      </c>
      <c r="AY3">
        <f t="shared" si="0"/>
        <v>2.0735281490119283E-5</v>
      </c>
      <c r="AZ3">
        <f t="shared" si="0"/>
        <v>2.0735281490119283E-5</v>
      </c>
      <c r="BA3">
        <f t="shared" si="0"/>
        <v>2.0735281490119283E-5</v>
      </c>
      <c r="BB3">
        <f t="shared" si="0"/>
        <v>2.0735281490119283E-5</v>
      </c>
      <c r="BC3">
        <f t="shared" si="0"/>
        <v>2.0735281490119283E-5</v>
      </c>
      <c r="BD3">
        <f t="shared" si="0"/>
        <v>2.0735281490119283E-5</v>
      </c>
      <c r="BE3">
        <f t="shared" si="0"/>
        <v>2.0735281490119283E-5</v>
      </c>
      <c r="BF3">
        <f t="shared" si="0"/>
        <v>2.0735281490119283E-5</v>
      </c>
      <c r="BG3">
        <f t="shared" si="0"/>
        <v>2.0735281490119283E-5</v>
      </c>
      <c r="BH3">
        <f t="shared" si="0"/>
        <v>2.0735281490119283E-5</v>
      </c>
      <c r="BI3">
        <f t="shared" si="0"/>
        <v>2.0735281490119283E-5</v>
      </c>
      <c r="BJ3">
        <f t="shared" si="0"/>
        <v>2.0735281490119283E-5</v>
      </c>
      <c r="BK3">
        <f t="shared" si="0"/>
        <v>2.0735281490119283E-5</v>
      </c>
      <c r="BL3">
        <f t="shared" si="0"/>
        <v>2.0735281490119283E-5</v>
      </c>
      <c r="BM3">
        <f t="shared" si="0"/>
        <v>2.0735281490119283E-5</v>
      </c>
      <c r="BN3">
        <f t="shared" si="0"/>
        <v>2.0735281490119283E-5</v>
      </c>
      <c r="BO3">
        <f t="shared" si="0"/>
        <v>2.0735281490119283E-5</v>
      </c>
      <c r="BP3">
        <f t="shared" si="0"/>
        <v>2.0735281490119283E-5</v>
      </c>
      <c r="BQ3">
        <f t="shared" si="0"/>
        <v>2.0735281490119283E-5</v>
      </c>
      <c r="BR3">
        <f t="shared" si="0"/>
        <v>2.0735281490119283E-5</v>
      </c>
      <c r="BS3">
        <f t="shared" si="0"/>
        <v>2.0735281490119283E-5</v>
      </c>
      <c r="BT3">
        <f t="shared" si="0"/>
        <v>2.0735281490119283E-5</v>
      </c>
      <c r="BU3">
        <f t="shared" si="0"/>
        <v>2.0735281490119283E-5</v>
      </c>
      <c r="BV3">
        <f t="shared" si="0"/>
        <v>2.0735281490119283E-5</v>
      </c>
      <c r="BW3">
        <f t="shared" si="0"/>
        <v>2.0735281490119283E-5</v>
      </c>
      <c r="BX3">
        <f t="shared" si="0"/>
        <v>2.0735281490119283E-5</v>
      </c>
      <c r="BY3">
        <f t="shared" si="0"/>
        <v>2.0735281490119283E-5</v>
      </c>
      <c r="BZ3">
        <f t="shared" si="0"/>
        <v>2.0735281490119283E-5</v>
      </c>
      <c r="CA3">
        <f t="shared" si="0"/>
        <v>2.0735281490119283E-5</v>
      </c>
      <c r="CB3">
        <f t="shared" si="0"/>
        <v>2.0735281490119283E-5</v>
      </c>
      <c r="CC3">
        <f t="shared" si="0"/>
        <v>2.0735281490119283E-5</v>
      </c>
    </row>
    <row r="4" spans="1:81">
      <c r="A4" s="1" t="s">
        <v>1423</v>
      </c>
      <c r="B4">
        <f>'Total Fuel Prices'!B171*(1-INDEX(Tax_share,MATCH('Total Fuel Prices'!$A$167,tax_fuel_labels,0),MATCH(B$1,'Tax_Share of Price'!$B$1:$AI$1,0)))</f>
        <v>0</v>
      </c>
      <c r="C4">
        <f>'Total Fuel Prices'!C171*(1-INDEX(Tax_share,MATCH('Total Fuel Prices'!$A$167,tax_fuel_labels,0),MATCH(C$1,'Tax_Share of Price'!$B$1:$AI$1,0)))</f>
        <v>0</v>
      </c>
      <c r="D4">
        <f>'Total Fuel Prices'!D171*(1-INDEX(Tax_share,MATCH('Total Fuel Prices'!$A$167,tax_fuel_labels,0),MATCH(D$1,'Tax_Share of Price'!$B$1:$AI$1,0)))</f>
        <v>0</v>
      </c>
      <c r="E4">
        <f>'Total Fuel Prices'!E171*(1-INDEX(Tax_share,MATCH('Total Fuel Prices'!$A$167,tax_fuel_labels,0),MATCH(E$1,'Tax_Share of Price'!$B$1:$AI$1,0)))</f>
        <v>0</v>
      </c>
      <c r="F4">
        <f>'Total Fuel Prices'!F171*(1-INDEX(Tax_share,MATCH('Total Fuel Prices'!$A$167,tax_fuel_labels,0),MATCH(F$1,'Tax_Share of Price'!$B$1:$AI$1,0)))</f>
        <v>0</v>
      </c>
      <c r="G4">
        <f>'Total Fuel Prices'!G171*(1-INDEX(Tax_share,MATCH('Total Fuel Prices'!$A$167,tax_fuel_labels,0),MATCH(G$1,'Tax_Share of Price'!$B$1:$AI$1,0)))</f>
        <v>0</v>
      </c>
      <c r="H4">
        <f>'Total Fuel Prices'!H171*(1-INDEX(Tax_share,MATCH('Total Fuel Prices'!$A$167,tax_fuel_labels,0),MATCH(H$1,'Tax_Share of Price'!$B$1:$AI$1,0)))</f>
        <v>0</v>
      </c>
      <c r="I4">
        <f>'Total Fuel Prices'!I171*(1-INDEX(Tax_share,MATCH('Total Fuel Prices'!$A$167,tax_fuel_labels,0),MATCH(I$1,'Tax_Share of Price'!$B$1:$AI$1,0)))</f>
        <v>0</v>
      </c>
      <c r="J4">
        <f>'Total Fuel Prices'!J171*(1-INDEX(Tax_share,MATCH('Total Fuel Prices'!$A$167,tax_fuel_labels,0),MATCH(J$1,'Tax_Share of Price'!$B$1:$AI$1,0)))</f>
        <v>0</v>
      </c>
      <c r="K4">
        <f>'Total Fuel Prices'!K171*(1-INDEX(Tax_share,MATCH('Total Fuel Prices'!$A$167,tax_fuel_labels,0),MATCH(K$1,'Tax_Share of Price'!$B$1:$AI$1,0)))</f>
        <v>0</v>
      </c>
      <c r="L4">
        <f>'Total Fuel Prices'!L171*(1-INDEX(Tax_share,MATCH('Total Fuel Prices'!$A$167,tax_fuel_labels,0),MATCH(L$1,'Tax_Share of Price'!$B$1:$AI$1,0)))</f>
        <v>0</v>
      </c>
      <c r="M4">
        <f>'Total Fuel Prices'!M171*(1-INDEX(Tax_share,MATCH('Total Fuel Prices'!$A$167,tax_fuel_labels,0),MATCH(M$1,'Tax_Share of Price'!$B$1:$AI$1,0)))</f>
        <v>0</v>
      </c>
      <c r="N4">
        <f>'Total Fuel Prices'!N171*(1-INDEX(Tax_share,MATCH('Total Fuel Prices'!$A$167,tax_fuel_labels,0),MATCH(N$1,'Tax_Share of Price'!$B$1:$AI$1,0)))</f>
        <v>0</v>
      </c>
      <c r="O4">
        <f>'Total Fuel Prices'!O171*(1-INDEX(Tax_share,MATCH('Total Fuel Prices'!$A$167,tax_fuel_labels,0),MATCH(O$1,'Tax_Share of Price'!$B$1:$AI$1,0)))</f>
        <v>0</v>
      </c>
      <c r="P4">
        <f>'Total Fuel Prices'!P171*(1-INDEX(Tax_share,MATCH('Total Fuel Prices'!$A$167,tax_fuel_labels,0),MATCH(P$1,'Tax_Share of Price'!$B$1:$AI$1,0)))</f>
        <v>0</v>
      </c>
      <c r="Q4">
        <f>'Total Fuel Prices'!Q171*(1-INDEX(Tax_share,MATCH('Total Fuel Prices'!$A$167,tax_fuel_labels,0),MATCH(Q$1,'Tax_Share of Price'!$B$1:$AI$1,0)))</f>
        <v>0</v>
      </c>
      <c r="R4">
        <f>'Total Fuel Prices'!R171*(1-INDEX(Tax_share,MATCH('Total Fuel Prices'!$A$167,tax_fuel_labels,0),MATCH(R$1,'Tax_Share of Price'!$B$1:$AI$1,0)))</f>
        <v>0</v>
      </c>
      <c r="S4">
        <f>'Total Fuel Prices'!S171*(1-INDEX(Tax_share,MATCH('Total Fuel Prices'!$A$167,tax_fuel_labels,0),MATCH(S$1,'Tax_Share of Price'!$B$1:$AI$1,0)))</f>
        <v>0</v>
      </c>
      <c r="T4">
        <f>'Total Fuel Prices'!T171*(1-INDEX(Tax_share,MATCH('Total Fuel Prices'!$A$167,tax_fuel_labels,0),MATCH(T$1,'Tax_Share of Price'!$B$1:$AI$1,0)))</f>
        <v>0</v>
      </c>
      <c r="U4">
        <f>'Total Fuel Prices'!U171*(1-INDEX(Tax_share,MATCH('Total Fuel Prices'!$A$167,tax_fuel_labels,0),MATCH(U$1,'Tax_Share of Price'!$B$1:$AI$1,0)))</f>
        <v>0</v>
      </c>
      <c r="V4">
        <f>'Total Fuel Prices'!V171*(1-INDEX(Tax_share,MATCH('Total Fuel Prices'!$A$167,tax_fuel_labels,0),MATCH(V$1,'Tax_Share of Price'!$B$1:$AI$1,0)))</f>
        <v>0</v>
      </c>
      <c r="W4">
        <f>'Total Fuel Prices'!W171*(1-INDEX(Tax_share,MATCH('Total Fuel Prices'!$A$167,tax_fuel_labels,0),MATCH(W$1,'Tax_Share of Price'!$B$1:$AI$1,0)))</f>
        <v>0</v>
      </c>
      <c r="X4">
        <f>'Total Fuel Prices'!X171*(1-INDEX(Tax_share,MATCH('Total Fuel Prices'!$A$167,tax_fuel_labels,0),MATCH(X$1,'Tax_Share of Price'!$B$1:$AI$1,0)))</f>
        <v>0</v>
      </c>
      <c r="Y4">
        <f>'Total Fuel Prices'!Y171*(1-INDEX(Tax_share,MATCH('Total Fuel Prices'!$A$167,tax_fuel_labels,0),MATCH(Y$1,'Tax_Share of Price'!$B$1:$AI$1,0)))</f>
        <v>0</v>
      </c>
      <c r="Z4">
        <f>'Total Fuel Prices'!Z171*(1-INDEX(Tax_share,MATCH('Total Fuel Prices'!$A$167,tax_fuel_labels,0),MATCH(Z$1,'Tax_Share of Price'!$B$1:$AI$1,0)))</f>
        <v>0</v>
      </c>
      <c r="AA4">
        <f>'Total Fuel Prices'!AA171*(1-INDEX(Tax_share,MATCH('Total Fuel Prices'!$A$167,tax_fuel_labels,0),MATCH(AA$1,'Tax_Share of Price'!$B$1:$AI$1,0)))</f>
        <v>0</v>
      </c>
      <c r="AB4">
        <f>'Total Fuel Prices'!AB171*(1-INDEX(Tax_share,MATCH('Total Fuel Prices'!$A$167,tax_fuel_labels,0),MATCH(AB$1,'Tax_Share of Price'!$B$1:$AI$1,0)))</f>
        <v>0</v>
      </c>
      <c r="AC4">
        <f>'Total Fuel Prices'!AC171*(1-INDEX(Tax_share,MATCH('Total Fuel Prices'!$A$167,tax_fuel_labels,0),MATCH(AC$1,'Tax_Share of Price'!$B$1:$AI$1,0)))</f>
        <v>0</v>
      </c>
      <c r="AD4">
        <f>'Total Fuel Prices'!AD171*(1-INDEX(Tax_share,MATCH('Total Fuel Prices'!$A$167,tax_fuel_labels,0),MATCH(AD$1,'Tax_Share of Price'!$B$1:$AI$1,0)))</f>
        <v>0</v>
      </c>
      <c r="AE4">
        <f>'Total Fuel Prices'!AE171*(1-INDEX(Tax_share,MATCH('Total Fuel Prices'!$A$167,tax_fuel_labels,0),MATCH(AE$1,'Tax_Share of Price'!$B$1:$AI$1,0)))</f>
        <v>0</v>
      </c>
      <c r="AF4">
        <f t="shared" si="1"/>
        <v>0</v>
      </c>
      <c r="AG4">
        <f t="shared" si="0"/>
        <v>0</v>
      </c>
      <c r="AH4">
        <f t="shared" si="0"/>
        <v>0</v>
      </c>
      <c r="AI4">
        <f t="shared" si="0"/>
        <v>0</v>
      </c>
      <c r="AJ4">
        <f t="shared" si="0"/>
        <v>0</v>
      </c>
      <c r="AK4">
        <f t="shared" si="0"/>
        <v>0</v>
      </c>
      <c r="AL4">
        <f t="shared" si="0"/>
        <v>0</v>
      </c>
      <c r="AM4">
        <f t="shared" si="0"/>
        <v>0</v>
      </c>
      <c r="AN4">
        <f t="shared" si="0"/>
        <v>0</v>
      </c>
      <c r="AO4">
        <f t="shared" si="0"/>
        <v>0</v>
      </c>
      <c r="AP4">
        <f t="shared" si="0"/>
        <v>0</v>
      </c>
      <c r="AQ4">
        <f t="shared" si="0"/>
        <v>0</v>
      </c>
      <c r="AR4">
        <f t="shared" si="0"/>
        <v>0</v>
      </c>
      <c r="AS4">
        <f t="shared" si="0"/>
        <v>0</v>
      </c>
      <c r="AT4">
        <f t="shared" si="0"/>
        <v>0</v>
      </c>
      <c r="AU4">
        <f t="shared" si="0"/>
        <v>0</v>
      </c>
      <c r="AV4">
        <f t="shared" si="0"/>
        <v>0</v>
      </c>
      <c r="AW4">
        <f t="shared" si="0"/>
        <v>0</v>
      </c>
      <c r="AX4">
        <f t="shared" si="0"/>
        <v>0</v>
      </c>
      <c r="AY4">
        <f t="shared" si="0"/>
        <v>0</v>
      </c>
      <c r="AZ4">
        <f t="shared" si="0"/>
        <v>0</v>
      </c>
      <c r="BA4">
        <f t="shared" si="0"/>
        <v>0</v>
      </c>
      <c r="BB4">
        <f t="shared" si="0"/>
        <v>0</v>
      </c>
      <c r="BC4">
        <f t="shared" si="0"/>
        <v>0</v>
      </c>
      <c r="BD4">
        <f t="shared" si="0"/>
        <v>0</v>
      </c>
      <c r="BE4">
        <f t="shared" si="0"/>
        <v>0</v>
      </c>
      <c r="BF4">
        <f t="shared" si="0"/>
        <v>0</v>
      </c>
      <c r="BG4">
        <f t="shared" si="0"/>
        <v>0</v>
      </c>
      <c r="BH4">
        <f t="shared" si="0"/>
        <v>0</v>
      </c>
      <c r="BI4">
        <f t="shared" si="0"/>
        <v>0</v>
      </c>
      <c r="BJ4">
        <f t="shared" si="0"/>
        <v>0</v>
      </c>
      <c r="BK4">
        <f t="shared" si="0"/>
        <v>0</v>
      </c>
      <c r="BL4">
        <f t="shared" si="0"/>
        <v>0</v>
      </c>
      <c r="BM4">
        <f t="shared" si="0"/>
        <v>0</v>
      </c>
      <c r="BN4">
        <f t="shared" si="0"/>
        <v>0</v>
      </c>
      <c r="BO4">
        <f t="shared" si="0"/>
        <v>0</v>
      </c>
      <c r="BP4">
        <f t="shared" si="0"/>
        <v>0</v>
      </c>
      <c r="BQ4">
        <f t="shared" si="0"/>
        <v>0</v>
      </c>
      <c r="BR4">
        <f t="shared" si="0"/>
        <v>0</v>
      </c>
      <c r="BS4">
        <f t="shared" si="0"/>
        <v>0</v>
      </c>
      <c r="BT4">
        <f t="shared" si="0"/>
        <v>0</v>
      </c>
      <c r="BU4">
        <f t="shared" si="0"/>
        <v>0</v>
      </c>
      <c r="BV4">
        <f t="shared" si="0"/>
        <v>0</v>
      </c>
      <c r="BW4">
        <f t="shared" si="0"/>
        <v>0</v>
      </c>
      <c r="BX4">
        <f t="shared" si="0"/>
        <v>0</v>
      </c>
      <c r="BY4">
        <f t="shared" si="0"/>
        <v>0</v>
      </c>
      <c r="BZ4">
        <f t="shared" si="0"/>
        <v>0</v>
      </c>
      <c r="CA4">
        <f t="shared" si="0"/>
        <v>0</v>
      </c>
      <c r="CB4">
        <f t="shared" si="0"/>
        <v>0</v>
      </c>
      <c r="CC4">
        <f t="shared" si="0"/>
        <v>0</v>
      </c>
    </row>
    <row r="5" spans="1:81">
      <c r="A5" s="1" t="s">
        <v>1424</v>
      </c>
      <c r="B5">
        <f>'Total Fuel Prices'!B172*(1-INDEX(Tax_share,MATCH('Total Fuel Prices'!$A$167,tax_fuel_labels,0),MATCH(B$1,'Tax_Share of Price'!$B$1:$AI$1,0)))</f>
        <v>0</v>
      </c>
      <c r="C5">
        <f>'Total Fuel Prices'!C172*(1-INDEX(Tax_share,MATCH('Total Fuel Prices'!$A$167,tax_fuel_labels,0),MATCH(C$1,'Tax_Share of Price'!$B$1:$AI$1,0)))</f>
        <v>0</v>
      </c>
      <c r="D5">
        <f>'Total Fuel Prices'!D172*(1-INDEX(Tax_share,MATCH('Total Fuel Prices'!$A$167,tax_fuel_labels,0),MATCH(D$1,'Tax_Share of Price'!$B$1:$AI$1,0)))</f>
        <v>0</v>
      </c>
      <c r="E5">
        <f>'Total Fuel Prices'!E172*(1-INDEX(Tax_share,MATCH('Total Fuel Prices'!$A$167,tax_fuel_labels,0),MATCH(E$1,'Tax_Share of Price'!$B$1:$AI$1,0)))</f>
        <v>0</v>
      </c>
      <c r="F5">
        <f>'Total Fuel Prices'!F172*(1-INDEX(Tax_share,MATCH('Total Fuel Prices'!$A$167,tax_fuel_labels,0),MATCH(F$1,'Tax_Share of Price'!$B$1:$AI$1,0)))</f>
        <v>0</v>
      </c>
      <c r="G5">
        <f>'Total Fuel Prices'!G172*(1-INDEX(Tax_share,MATCH('Total Fuel Prices'!$A$167,tax_fuel_labels,0),MATCH(G$1,'Tax_Share of Price'!$B$1:$AI$1,0)))</f>
        <v>0</v>
      </c>
      <c r="H5">
        <f>'Total Fuel Prices'!H172*(1-INDEX(Tax_share,MATCH('Total Fuel Prices'!$A$167,tax_fuel_labels,0),MATCH(H$1,'Tax_Share of Price'!$B$1:$AI$1,0)))</f>
        <v>0</v>
      </c>
      <c r="I5">
        <f>'Total Fuel Prices'!I172*(1-INDEX(Tax_share,MATCH('Total Fuel Prices'!$A$167,tax_fuel_labels,0),MATCH(I$1,'Tax_Share of Price'!$B$1:$AI$1,0)))</f>
        <v>0</v>
      </c>
      <c r="J5">
        <f>'Total Fuel Prices'!J172*(1-INDEX(Tax_share,MATCH('Total Fuel Prices'!$A$167,tax_fuel_labels,0),MATCH(J$1,'Tax_Share of Price'!$B$1:$AI$1,0)))</f>
        <v>0</v>
      </c>
      <c r="K5">
        <f>'Total Fuel Prices'!K172*(1-INDEX(Tax_share,MATCH('Total Fuel Prices'!$A$167,tax_fuel_labels,0),MATCH(K$1,'Tax_Share of Price'!$B$1:$AI$1,0)))</f>
        <v>0</v>
      </c>
      <c r="L5">
        <f>'Total Fuel Prices'!L172*(1-INDEX(Tax_share,MATCH('Total Fuel Prices'!$A$167,tax_fuel_labels,0),MATCH(L$1,'Tax_Share of Price'!$B$1:$AI$1,0)))</f>
        <v>0</v>
      </c>
      <c r="M5">
        <f>'Total Fuel Prices'!M172*(1-INDEX(Tax_share,MATCH('Total Fuel Prices'!$A$167,tax_fuel_labels,0),MATCH(M$1,'Tax_Share of Price'!$B$1:$AI$1,0)))</f>
        <v>0</v>
      </c>
      <c r="N5">
        <f>'Total Fuel Prices'!N172*(1-INDEX(Tax_share,MATCH('Total Fuel Prices'!$A$167,tax_fuel_labels,0),MATCH(N$1,'Tax_Share of Price'!$B$1:$AI$1,0)))</f>
        <v>0</v>
      </c>
      <c r="O5">
        <f>'Total Fuel Prices'!O172*(1-INDEX(Tax_share,MATCH('Total Fuel Prices'!$A$167,tax_fuel_labels,0),MATCH(O$1,'Tax_Share of Price'!$B$1:$AI$1,0)))</f>
        <v>0</v>
      </c>
      <c r="P5">
        <f>'Total Fuel Prices'!P172*(1-INDEX(Tax_share,MATCH('Total Fuel Prices'!$A$167,tax_fuel_labels,0),MATCH(P$1,'Tax_Share of Price'!$B$1:$AI$1,0)))</f>
        <v>0</v>
      </c>
      <c r="Q5">
        <f>'Total Fuel Prices'!Q172*(1-INDEX(Tax_share,MATCH('Total Fuel Prices'!$A$167,tax_fuel_labels,0),MATCH(Q$1,'Tax_Share of Price'!$B$1:$AI$1,0)))</f>
        <v>0</v>
      </c>
      <c r="R5">
        <f>'Total Fuel Prices'!R172*(1-INDEX(Tax_share,MATCH('Total Fuel Prices'!$A$167,tax_fuel_labels,0),MATCH(R$1,'Tax_Share of Price'!$B$1:$AI$1,0)))</f>
        <v>0</v>
      </c>
      <c r="S5">
        <f>'Total Fuel Prices'!S172*(1-INDEX(Tax_share,MATCH('Total Fuel Prices'!$A$167,tax_fuel_labels,0),MATCH(S$1,'Tax_Share of Price'!$B$1:$AI$1,0)))</f>
        <v>0</v>
      </c>
      <c r="T5">
        <f>'Total Fuel Prices'!T172*(1-INDEX(Tax_share,MATCH('Total Fuel Prices'!$A$167,tax_fuel_labels,0),MATCH(T$1,'Tax_Share of Price'!$B$1:$AI$1,0)))</f>
        <v>0</v>
      </c>
      <c r="U5">
        <f>'Total Fuel Prices'!U172*(1-INDEX(Tax_share,MATCH('Total Fuel Prices'!$A$167,tax_fuel_labels,0),MATCH(U$1,'Tax_Share of Price'!$B$1:$AI$1,0)))</f>
        <v>0</v>
      </c>
      <c r="V5">
        <f>'Total Fuel Prices'!V172*(1-INDEX(Tax_share,MATCH('Total Fuel Prices'!$A$167,tax_fuel_labels,0),MATCH(V$1,'Tax_Share of Price'!$B$1:$AI$1,0)))</f>
        <v>0</v>
      </c>
      <c r="W5">
        <f>'Total Fuel Prices'!W172*(1-INDEX(Tax_share,MATCH('Total Fuel Prices'!$A$167,tax_fuel_labels,0),MATCH(W$1,'Tax_Share of Price'!$B$1:$AI$1,0)))</f>
        <v>0</v>
      </c>
      <c r="X5">
        <f>'Total Fuel Prices'!X172*(1-INDEX(Tax_share,MATCH('Total Fuel Prices'!$A$167,tax_fuel_labels,0),MATCH(X$1,'Tax_Share of Price'!$B$1:$AI$1,0)))</f>
        <v>0</v>
      </c>
      <c r="Y5">
        <f>'Total Fuel Prices'!Y172*(1-INDEX(Tax_share,MATCH('Total Fuel Prices'!$A$167,tax_fuel_labels,0),MATCH(Y$1,'Tax_Share of Price'!$B$1:$AI$1,0)))</f>
        <v>0</v>
      </c>
      <c r="Z5">
        <f>'Total Fuel Prices'!Z172*(1-INDEX(Tax_share,MATCH('Total Fuel Prices'!$A$167,tax_fuel_labels,0),MATCH(Z$1,'Tax_Share of Price'!$B$1:$AI$1,0)))</f>
        <v>0</v>
      </c>
      <c r="AA5">
        <f>'Total Fuel Prices'!AA172*(1-INDEX(Tax_share,MATCH('Total Fuel Prices'!$A$167,tax_fuel_labels,0),MATCH(AA$1,'Tax_Share of Price'!$B$1:$AI$1,0)))</f>
        <v>0</v>
      </c>
      <c r="AB5">
        <f>'Total Fuel Prices'!AB172*(1-INDEX(Tax_share,MATCH('Total Fuel Prices'!$A$167,tax_fuel_labels,0),MATCH(AB$1,'Tax_Share of Price'!$B$1:$AI$1,0)))</f>
        <v>0</v>
      </c>
      <c r="AC5">
        <f>'Total Fuel Prices'!AC172*(1-INDEX(Tax_share,MATCH('Total Fuel Prices'!$A$167,tax_fuel_labels,0),MATCH(AC$1,'Tax_Share of Price'!$B$1:$AI$1,0)))</f>
        <v>0</v>
      </c>
      <c r="AD5">
        <f>'Total Fuel Prices'!AD172*(1-INDEX(Tax_share,MATCH('Total Fuel Prices'!$A$167,tax_fuel_labels,0),MATCH(AD$1,'Tax_Share of Price'!$B$1:$AI$1,0)))</f>
        <v>0</v>
      </c>
      <c r="AE5">
        <f>'Total Fuel Prices'!AE172*(1-INDEX(Tax_share,MATCH('Total Fuel Prices'!$A$167,tax_fuel_labels,0),MATCH(AE$1,'Tax_Share of Price'!$B$1:$AI$1,0)))</f>
        <v>0</v>
      </c>
      <c r="AF5">
        <f t="shared" si="1"/>
        <v>0</v>
      </c>
      <c r="AG5">
        <f t="shared" si="0"/>
        <v>0</v>
      </c>
      <c r="AH5">
        <f t="shared" si="0"/>
        <v>0</v>
      </c>
      <c r="AI5">
        <f t="shared" si="0"/>
        <v>0</v>
      </c>
      <c r="AJ5">
        <f t="shared" si="0"/>
        <v>0</v>
      </c>
      <c r="AK5">
        <f t="shared" si="0"/>
        <v>0</v>
      </c>
      <c r="AL5">
        <f t="shared" si="0"/>
        <v>0</v>
      </c>
      <c r="AM5">
        <f t="shared" si="0"/>
        <v>0</v>
      </c>
      <c r="AN5">
        <f t="shared" si="0"/>
        <v>0</v>
      </c>
      <c r="AO5">
        <f t="shared" si="0"/>
        <v>0</v>
      </c>
      <c r="AP5">
        <f t="shared" si="0"/>
        <v>0</v>
      </c>
      <c r="AQ5">
        <f t="shared" si="0"/>
        <v>0</v>
      </c>
      <c r="AR5">
        <f t="shared" si="0"/>
        <v>0</v>
      </c>
      <c r="AS5">
        <f t="shared" si="0"/>
        <v>0</v>
      </c>
      <c r="AT5">
        <f t="shared" si="0"/>
        <v>0</v>
      </c>
      <c r="AU5">
        <f t="shared" si="0"/>
        <v>0</v>
      </c>
      <c r="AV5">
        <f t="shared" si="0"/>
        <v>0</v>
      </c>
      <c r="AW5">
        <f t="shared" si="0"/>
        <v>0</v>
      </c>
      <c r="AX5">
        <f t="shared" si="0"/>
        <v>0</v>
      </c>
      <c r="AY5">
        <f t="shared" si="0"/>
        <v>0</v>
      </c>
      <c r="AZ5">
        <f t="shared" si="0"/>
        <v>0</v>
      </c>
      <c r="BA5">
        <f t="shared" si="0"/>
        <v>0</v>
      </c>
      <c r="BB5">
        <f t="shared" si="0"/>
        <v>0</v>
      </c>
      <c r="BC5">
        <f t="shared" si="0"/>
        <v>0</v>
      </c>
      <c r="BD5">
        <f t="shared" si="0"/>
        <v>0</v>
      </c>
      <c r="BE5">
        <f t="shared" si="0"/>
        <v>0</v>
      </c>
      <c r="BF5">
        <f t="shared" si="0"/>
        <v>0</v>
      </c>
      <c r="BG5">
        <f t="shared" si="0"/>
        <v>0</v>
      </c>
      <c r="BH5">
        <f t="shared" si="0"/>
        <v>0</v>
      </c>
      <c r="BI5">
        <f t="shared" si="0"/>
        <v>0</v>
      </c>
      <c r="BJ5">
        <f t="shared" si="0"/>
        <v>0</v>
      </c>
      <c r="BK5">
        <f t="shared" si="0"/>
        <v>0</v>
      </c>
      <c r="BL5">
        <f t="shared" si="0"/>
        <v>0</v>
      </c>
      <c r="BM5">
        <f t="shared" si="0"/>
        <v>0</v>
      </c>
      <c r="BN5">
        <f t="shared" si="0"/>
        <v>0</v>
      </c>
      <c r="BO5">
        <f t="shared" si="0"/>
        <v>0</v>
      </c>
      <c r="BP5">
        <f t="shared" si="0"/>
        <v>0</v>
      </c>
      <c r="BQ5">
        <f t="shared" si="0"/>
        <v>0</v>
      </c>
      <c r="BR5">
        <f t="shared" si="0"/>
        <v>0</v>
      </c>
      <c r="BS5">
        <f t="shared" si="0"/>
        <v>0</v>
      </c>
      <c r="BT5">
        <f t="shared" si="0"/>
        <v>0</v>
      </c>
      <c r="BU5">
        <f t="shared" si="0"/>
        <v>0</v>
      </c>
      <c r="BV5">
        <f t="shared" si="0"/>
        <v>0</v>
      </c>
      <c r="BW5">
        <f t="shared" si="0"/>
        <v>0</v>
      </c>
      <c r="BX5">
        <f t="shared" si="0"/>
        <v>0</v>
      </c>
      <c r="BY5">
        <f t="shared" si="0"/>
        <v>0</v>
      </c>
      <c r="BZ5">
        <f t="shared" si="0"/>
        <v>0</v>
      </c>
      <c r="CA5">
        <f t="shared" si="0"/>
        <v>0</v>
      </c>
      <c r="CB5">
        <f t="shared" si="0"/>
        <v>0</v>
      </c>
      <c r="CC5">
        <f t="shared" si="0"/>
        <v>0</v>
      </c>
    </row>
    <row r="6" spans="1:81">
      <c r="A6" s="1" t="s">
        <v>1425</v>
      </c>
      <c r="B6">
        <f>'Total Fuel Prices'!B173*(1-INDEX(Tax_share,MATCH('Total Fuel Prices'!$A$167,tax_fuel_labels,0),MATCH(B$1,'Tax_Share of Price'!$B$1:$AI$1,0)))</f>
        <v>1.0649819601300229E-5</v>
      </c>
      <c r="C6">
        <f>'Total Fuel Prices'!C173*(1-INDEX(Tax_share,MATCH('Total Fuel Prices'!$A$167,tax_fuel_labels,0),MATCH(C$1,'Tax_Share of Price'!$B$1:$AI$1,0)))</f>
        <v>1.0649819601300229E-5</v>
      </c>
      <c r="D6">
        <f>'Total Fuel Prices'!D173*(1-INDEX(Tax_share,MATCH('Total Fuel Prices'!$A$167,tax_fuel_labels,0),MATCH(D$1,'Tax_Share of Price'!$B$1:$AI$1,0)))</f>
        <v>1.2418715270152828E-5</v>
      </c>
      <c r="E6">
        <f>'Total Fuel Prices'!E173*(1-INDEX(Tax_share,MATCH('Total Fuel Prices'!$A$167,tax_fuel_labels,0),MATCH(E$1,'Tax_Share of Price'!$B$1:$AI$1,0)))</f>
        <v>1.0649819601300229E-5</v>
      </c>
      <c r="F6">
        <f>'Total Fuel Prices'!F173*(1-INDEX(Tax_share,MATCH('Total Fuel Prices'!$A$167,tax_fuel_labels,0),MATCH(F$1,'Tax_Share of Price'!$B$1:$AI$1,0)))</f>
        <v>1.2830429872074075E-5</v>
      </c>
      <c r="G6">
        <f>'Total Fuel Prices'!G173*(1-INDEX(Tax_share,MATCH('Total Fuel Prices'!$A$167,tax_fuel_labels,0),MATCH(G$1,'Tax_Share of Price'!$B$1:$AI$1,0)))</f>
        <v>1.3273791907188258E-5</v>
      </c>
      <c r="H6">
        <f>'Total Fuel Prices'!H173*(1-INDEX(Tax_share,MATCH('Total Fuel Prices'!$A$167,tax_fuel_labels,0),MATCH(H$1,'Tax_Share of Price'!$B$1:$AI$1,0)))</f>
        <v>1.3489623341115601E-5</v>
      </c>
      <c r="I6">
        <f>'Total Fuel Prices'!I173*(1-INDEX(Tax_share,MATCH('Total Fuel Prices'!$A$167,tax_fuel_labels,0),MATCH(I$1,'Tax_Share of Price'!$B$1:$AI$1,0)))</f>
        <v>1.4051558348491084E-5</v>
      </c>
      <c r="J6">
        <f>'Total Fuel Prices'!J173*(1-INDEX(Tax_share,MATCH('Total Fuel Prices'!$A$167,tax_fuel_labels,0),MATCH(J$1,'Tax_Share of Price'!$B$1:$AI$1,0)))</f>
        <v>1.439362991407415E-5</v>
      </c>
      <c r="K6">
        <f>'Total Fuel Prices'!K173*(1-INDEX(Tax_share,MATCH('Total Fuel Prices'!$A$167,tax_fuel_labels,0),MATCH(K$1,'Tax_Share of Price'!$B$1:$AI$1,0)))</f>
        <v>1.4421240307596216E-5</v>
      </c>
      <c r="L6">
        <f>'Total Fuel Prices'!L173*(1-INDEX(Tax_share,MATCH('Total Fuel Prices'!$A$167,tax_fuel_labels,0),MATCH(L$1,'Tax_Share of Price'!$B$1:$AI$1,0)))</f>
        <v>1.4946111689770317E-5</v>
      </c>
      <c r="M6">
        <f>'Total Fuel Prices'!M173*(1-INDEX(Tax_share,MATCH('Total Fuel Prices'!$A$167,tax_fuel_labels,0),MATCH(M$1,'Tax_Share of Price'!$B$1:$AI$1,0)))</f>
        <v>1.4831830847856541E-5</v>
      </c>
      <c r="N6">
        <f>'Total Fuel Prices'!N173*(1-INDEX(Tax_share,MATCH('Total Fuel Prices'!$A$167,tax_fuel_labels,0),MATCH(N$1,'Tax_Share of Price'!$B$1:$AI$1,0)))</f>
        <v>1.5164865946545045E-5</v>
      </c>
      <c r="O6">
        <f>'Total Fuel Prices'!O173*(1-INDEX(Tax_share,MATCH('Total Fuel Prices'!$A$167,tax_fuel_labels,0),MATCH(O$1,'Tax_Share of Price'!$B$1:$AI$1,0)))</f>
        <v>1.5403450768752316E-5</v>
      </c>
      <c r="P6">
        <f>'Total Fuel Prices'!P173*(1-INDEX(Tax_share,MATCH('Total Fuel Prices'!$A$167,tax_fuel_labels,0),MATCH(P$1,'Tax_Share of Price'!$B$1:$AI$1,0)))</f>
        <v>1.5764814058998982E-5</v>
      </c>
      <c r="Q6">
        <f>'Total Fuel Prices'!Q173*(1-INDEX(Tax_share,MATCH('Total Fuel Prices'!$A$167,tax_fuel_labels,0),MATCH(Q$1,'Tax_Share of Price'!$B$1:$AI$1,0)))</f>
        <v>1.5847919363594205E-5</v>
      </c>
      <c r="R6">
        <f>'Total Fuel Prices'!R173*(1-INDEX(Tax_share,MATCH('Total Fuel Prices'!$A$167,tax_fuel_labels,0),MATCH(R$1,'Tax_Share of Price'!$B$1:$AI$1,0)))</f>
        <v>1.6712063314681503E-5</v>
      </c>
      <c r="S6">
        <f>'Total Fuel Prices'!S173*(1-INDEX(Tax_share,MATCH('Total Fuel Prices'!$A$167,tax_fuel_labels,0),MATCH(S$1,'Tax_Share of Price'!$B$1:$AI$1,0)))</f>
        <v>1.6597179749942538E-5</v>
      </c>
      <c r="T6">
        <f>'Total Fuel Prices'!T173*(1-INDEX(Tax_share,MATCH('Total Fuel Prices'!$A$167,tax_fuel_labels,0),MATCH(T$1,'Tax_Share of Price'!$B$1:$AI$1,0)))</f>
        <v>1.6883659925045586E-5</v>
      </c>
      <c r="U6">
        <f>'Total Fuel Prices'!U173*(1-INDEX(Tax_share,MATCH('Total Fuel Prices'!$A$167,tax_fuel_labels,0),MATCH(U$1,'Tax_Share of Price'!$B$1:$AI$1,0)))</f>
        <v>1.7555339929567256E-5</v>
      </c>
      <c r="V6">
        <f>'Total Fuel Prices'!V173*(1-INDEX(Tax_share,MATCH('Total Fuel Prices'!$A$167,tax_fuel_labels,0),MATCH(V$1,'Tax_Share of Price'!$B$1:$AI$1,0)))</f>
        <v>1.7769710827167562E-5</v>
      </c>
      <c r="W6">
        <f>'Total Fuel Prices'!W173*(1-INDEX(Tax_share,MATCH('Total Fuel Prices'!$A$167,tax_fuel_labels,0),MATCH(W$1,'Tax_Share of Price'!$B$1:$AI$1,0)))</f>
        <v>1.8078807437923118E-5</v>
      </c>
      <c r="X6">
        <f>'Total Fuel Prices'!X173*(1-INDEX(Tax_share,MATCH('Total Fuel Prices'!$A$167,tax_fuel_labels,0),MATCH(X$1,'Tax_Share of Price'!$B$1:$AI$1,0)))</f>
        <v>1.8393495697567623E-5</v>
      </c>
      <c r="Y6">
        <f>'Total Fuel Prices'!Y173*(1-INDEX(Tax_share,MATCH('Total Fuel Prices'!$A$167,tax_fuel_labels,0),MATCH(Y$1,'Tax_Share of Price'!$B$1:$AI$1,0)))</f>
        <v>1.889549358444508E-5</v>
      </c>
      <c r="Z6">
        <f>'Total Fuel Prices'!Z173*(1-INDEX(Tax_share,MATCH('Total Fuel Prices'!$A$167,tax_fuel_labels,0),MATCH(Z$1,'Tax_Share of Price'!$B$1:$AI$1,0)))</f>
        <v>1.9104933968683739E-5</v>
      </c>
      <c r="AA6">
        <f>'Total Fuel Prices'!AA173*(1-INDEX(Tax_share,MATCH('Total Fuel Prices'!$A$167,tax_fuel_labels,0),MATCH(AA$1,'Tax_Share of Price'!$B$1:$AI$1,0)))</f>
        <v>1.9621928824587285E-5</v>
      </c>
      <c r="AB6">
        <f>'Total Fuel Prices'!AB173*(1-INDEX(Tax_share,MATCH('Total Fuel Prices'!$A$167,tax_fuel_labels,0),MATCH(AB$1,'Tax_Share of Price'!$B$1:$AI$1,0)))</f>
        <v>1.9810133238156004E-5</v>
      </c>
      <c r="AC6">
        <f>'Total Fuel Prices'!AC173*(1-INDEX(Tax_share,MATCH('Total Fuel Prices'!$A$167,tax_fuel_labels,0),MATCH(AC$1,'Tax_Share of Price'!$B$1:$AI$1,0)))</f>
        <v>2.0069042836635057E-5</v>
      </c>
      <c r="AD6">
        <f>'Total Fuel Prices'!AD173*(1-INDEX(Tax_share,MATCH('Total Fuel Prices'!$A$167,tax_fuel_labels,0),MATCH(AD$1,'Tax_Share of Price'!$B$1:$AI$1,0)))</f>
        <v>2.0530938543930343E-5</v>
      </c>
      <c r="AE6">
        <f>'Total Fuel Prices'!AE173*(1-INDEX(Tax_share,MATCH('Total Fuel Prices'!$A$167,tax_fuel_labels,0),MATCH(AE$1,'Tax_Share of Price'!$B$1:$AI$1,0)))</f>
        <v>2.0735281490119283E-5</v>
      </c>
      <c r="AF6">
        <f t="shared" si="1"/>
        <v>2.0735281490119283E-5</v>
      </c>
      <c r="AG6">
        <f t="shared" si="0"/>
        <v>2.0735281490119283E-5</v>
      </c>
      <c r="AH6">
        <f t="shared" si="0"/>
        <v>2.0735281490119283E-5</v>
      </c>
      <c r="AI6">
        <f t="shared" si="0"/>
        <v>2.0735281490119283E-5</v>
      </c>
      <c r="AJ6">
        <f t="shared" si="0"/>
        <v>2.0735281490119283E-5</v>
      </c>
      <c r="AK6">
        <f t="shared" si="0"/>
        <v>2.0735281490119283E-5</v>
      </c>
      <c r="AL6">
        <f t="shared" si="0"/>
        <v>2.0735281490119283E-5</v>
      </c>
      <c r="AM6">
        <f t="shared" si="0"/>
        <v>2.0735281490119283E-5</v>
      </c>
      <c r="AN6">
        <f t="shared" si="0"/>
        <v>2.0735281490119283E-5</v>
      </c>
      <c r="AO6">
        <f t="shared" si="0"/>
        <v>2.0735281490119283E-5</v>
      </c>
      <c r="AP6">
        <f t="shared" si="0"/>
        <v>2.0735281490119283E-5</v>
      </c>
      <c r="AQ6">
        <f t="shared" si="0"/>
        <v>2.0735281490119283E-5</v>
      </c>
      <c r="AR6">
        <f t="shared" si="0"/>
        <v>2.0735281490119283E-5</v>
      </c>
      <c r="AS6">
        <f t="shared" si="0"/>
        <v>2.0735281490119283E-5</v>
      </c>
      <c r="AT6">
        <f t="shared" si="0"/>
        <v>2.0735281490119283E-5</v>
      </c>
      <c r="AU6">
        <f t="shared" si="0"/>
        <v>2.0735281490119283E-5</v>
      </c>
      <c r="AV6">
        <f t="shared" si="0"/>
        <v>2.0735281490119283E-5</v>
      </c>
      <c r="AW6">
        <f t="shared" si="0"/>
        <v>2.0735281490119283E-5</v>
      </c>
      <c r="AX6">
        <f t="shared" si="0"/>
        <v>2.0735281490119283E-5</v>
      </c>
      <c r="AY6">
        <f t="shared" si="0"/>
        <v>2.0735281490119283E-5</v>
      </c>
      <c r="AZ6">
        <f t="shared" si="0"/>
        <v>2.0735281490119283E-5</v>
      </c>
      <c r="BA6">
        <f t="shared" si="0"/>
        <v>2.0735281490119283E-5</v>
      </c>
      <c r="BB6">
        <f t="shared" si="0"/>
        <v>2.0735281490119283E-5</v>
      </c>
      <c r="BC6">
        <f t="shared" si="0"/>
        <v>2.0735281490119283E-5</v>
      </c>
      <c r="BD6">
        <f t="shared" si="0"/>
        <v>2.0735281490119283E-5</v>
      </c>
      <c r="BE6">
        <f t="shared" si="0"/>
        <v>2.0735281490119283E-5</v>
      </c>
      <c r="BF6">
        <f t="shared" si="0"/>
        <v>2.0735281490119283E-5</v>
      </c>
      <c r="BG6">
        <f t="shared" si="0"/>
        <v>2.0735281490119283E-5</v>
      </c>
      <c r="BH6">
        <f t="shared" si="0"/>
        <v>2.0735281490119283E-5</v>
      </c>
      <c r="BI6">
        <f t="shared" si="0"/>
        <v>2.0735281490119283E-5</v>
      </c>
      <c r="BJ6">
        <f t="shared" si="0"/>
        <v>2.0735281490119283E-5</v>
      </c>
      <c r="BK6">
        <f t="shared" si="0"/>
        <v>2.0735281490119283E-5</v>
      </c>
      <c r="BL6">
        <f t="shared" si="0"/>
        <v>2.0735281490119283E-5</v>
      </c>
      <c r="BM6">
        <f t="shared" si="0"/>
        <v>2.0735281490119283E-5</v>
      </c>
      <c r="BN6">
        <f t="shared" si="0"/>
        <v>2.0735281490119283E-5</v>
      </c>
      <c r="BO6">
        <f t="shared" si="0"/>
        <v>2.0735281490119283E-5</v>
      </c>
      <c r="BP6">
        <f t="shared" si="0"/>
        <v>2.0735281490119283E-5</v>
      </c>
      <c r="BQ6">
        <f t="shared" si="0"/>
        <v>2.0735281490119283E-5</v>
      </c>
      <c r="BR6">
        <f t="shared" si="0"/>
        <v>2.0735281490119283E-5</v>
      </c>
      <c r="BS6">
        <f t="shared" si="0"/>
        <v>2.0735281490119283E-5</v>
      </c>
      <c r="BT6">
        <f t="shared" si="0"/>
        <v>2.0735281490119283E-5</v>
      </c>
      <c r="BU6">
        <f t="shared" si="0"/>
        <v>2.0735281490119283E-5</v>
      </c>
      <c r="BV6">
        <f t="shared" si="0"/>
        <v>2.0735281490119283E-5</v>
      </c>
      <c r="BW6">
        <f t="shared" si="0"/>
        <v>2.0735281490119283E-5</v>
      </c>
      <c r="BX6">
        <f t="shared" si="0"/>
        <v>2.0735281490119283E-5</v>
      </c>
      <c r="BY6">
        <f t="shared" si="0"/>
        <v>2.0735281490119283E-5</v>
      </c>
      <c r="BZ6">
        <f t="shared" si="0"/>
        <v>2.0735281490119283E-5</v>
      </c>
      <c r="CA6">
        <f t="shared" si="0"/>
        <v>2.0735281490119283E-5</v>
      </c>
      <c r="CB6">
        <f t="shared" si="0"/>
        <v>2.0735281490119283E-5</v>
      </c>
      <c r="CC6">
        <f t="shared" si="0"/>
        <v>2.0735281490119283E-5</v>
      </c>
    </row>
    <row r="7" spans="1:81">
      <c r="A7" s="1" t="s">
        <v>1426</v>
      </c>
      <c r="B7">
        <f>'Total Fuel Prices'!B174*(1-INDEX(Tax_share,MATCH('Total Fuel Prices'!$A$167,tax_fuel_labels,0),MATCH(B$1,'Tax_Share of Price'!$B$1:$AI$1,0)))</f>
        <v>0</v>
      </c>
      <c r="C7">
        <f>'Total Fuel Prices'!C174*(1-INDEX(Tax_share,MATCH('Total Fuel Prices'!$A$167,tax_fuel_labels,0),MATCH(C$1,'Tax_Share of Price'!$B$1:$AI$1,0)))</f>
        <v>0</v>
      </c>
      <c r="D7">
        <f>'Total Fuel Prices'!D174*(1-INDEX(Tax_share,MATCH('Total Fuel Prices'!$A$167,tax_fuel_labels,0),MATCH(D$1,'Tax_Share of Price'!$B$1:$AI$1,0)))</f>
        <v>0</v>
      </c>
      <c r="E7">
        <f>'Total Fuel Prices'!E174*(1-INDEX(Tax_share,MATCH('Total Fuel Prices'!$A$167,tax_fuel_labels,0),MATCH(E$1,'Tax_Share of Price'!$B$1:$AI$1,0)))</f>
        <v>0</v>
      </c>
      <c r="F7">
        <f>'Total Fuel Prices'!F174*(1-INDEX(Tax_share,MATCH('Total Fuel Prices'!$A$167,tax_fuel_labels,0),MATCH(F$1,'Tax_Share of Price'!$B$1:$AI$1,0)))</f>
        <v>0</v>
      </c>
      <c r="G7">
        <f>'Total Fuel Prices'!G174*(1-INDEX(Tax_share,MATCH('Total Fuel Prices'!$A$167,tax_fuel_labels,0),MATCH(G$1,'Tax_Share of Price'!$B$1:$AI$1,0)))</f>
        <v>0</v>
      </c>
      <c r="H7">
        <f>'Total Fuel Prices'!H174*(1-INDEX(Tax_share,MATCH('Total Fuel Prices'!$A$167,tax_fuel_labels,0),MATCH(H$1,'Tax_Share of Price'!$B$1:$AI$1,0)))</f>
        <v>0</v>
      </c>
      <c r="I7">
        <f>'Total Fuel Prices'!I174*(1-INDEX(Tax_share,MATCH('Total Fuel Prices'!$A$167,tax_fuel_labels,0),MATCH(I$1,'Tax_Share of Price'!$B$1:$AI$1,0)))</f>
        <v>0</v>
      </c>
      <c r="J7">
        <f>'Total Fuel Prices'!J174*(1-INDEX(Tax_share,MATCH('Total Fuel Prices'!$A$167,tax_fuel_labels,0),MATCH(J$1,'Tax_Share of Price'!$B$1:$AI$1,0)))</f>
        <v>0</v>
      </c>
      <c r="K7">
        <f>'Total Fuel Prices'!K174*(1-INDEX(Tax_share,MATCH('Total Fuel Prices'!$A$167,tax_fuel_labels,0),MATCH(K$1,'Tax_Share of Price'!$B$1:$AI$1,0)))</f>
        <v>0</v>
      </c>
      <c r="L7">
        <f>'Total Fuel Prices'!L174*(1-INDEX(Tax_share,MATCH('Total Fuel Prices'!$A$167,tax_fuel_labels,0),MATCH(L$1,'Tax_Share of Price'!$B$1:$AI$1,0)))</f>
        <v>0</v>
      </c>
      <c r="M7">
        <f>'Total Fuel Prices'!M174*(1-INDEX(Tax_share,MATCH('Total Fuel Prices'!$A$167,tax_fuel_labels,0),MATCH(M$1,'Tax_Share of Price'!$B$1:$AI$1,0)))</f>
        <v>0</v>
      </c>
      <c r="N7">
        <f>'Total Fuel Prices'!N174*(1-INDEX(Tax_share,MATCH('Total Fuel Prices'!$A$167,tax_fuel_labels,0),MATCH(N$1,'Tax_Share of Price'!$B$1:$AI$1,0)))</f>
        <v>0</v>
      </c>
      <c r="O7">
        <f>'Total Fuel Prices'!O174*(1-INDEX(Tax_share,MATCH('Total Fuel Prices'!$A$167,tax_fuel_labels,0),MATCH(O$1,'Tax_Share of Price'!$B$1:$AI$1,0)))</f>
        <v>0</v>
      </c>
      <c r="P7">
        <f>'Total Fuel Prices'!P174*(1-INDEX(Tax_share,MATCH('Total Fuel Prices'!$A$167,tax_fuel_labels,0),MATCH(P$1,'Tax_Share of Price'!$B$1:$AI$1,0)))</f>
        <v>0</v>
      </c>
      <c r="Q7">
        <f>'Total Fuel Prices'!Q174*(1-INDEX(Tax_share,MATCH('Total Fuel Prices'!$A$167,tax_fuel_labels,0),MATCH(Q$1,'Tax_Share of Price'!$B$1:$AI$1,0)))</f>
        <v>0</v>
      </c>
      <c r="R7">
        <f>'Total Fuel Prices'!R174*(1-INDEX(Tax_share,MATCH('Total Fuel Prices'!$A$167,tax_fuel_labels,0),MATCH(R$1,'Tax_Share of Price'!$B$1:$AI$1,0)))</f>
        <v>0</v>
      </c>
      <c r="S7">
        <f>'Total Fuel Prices'!S174*(1-INDEX(Tax_share,MATCH('Total Fuel Prices'!$A$167,tax_fuel_labels,0),MATCH(S$1,'Tax_Share of Price'!$B$1:$AI$1,0)))</f>
        <v>0</v>
      </c>
      <c r="T7">
        <f>'Total Fuel Prices'!T174*(1-INDEX(Tax_share,MATCH('Total Fuel Prices'!$A$167,tax_fuel_labels,0),MATCH(T$1,'Tax_Share of Price'!$B$1:$AI$1,0)))</f>
        <v>0</v>
      </c>
      <c r="U7">
        <f>'Total Fuel Prices'!U174*(1-INDEX(Tax_share,MATCH('Total Fuel Prices'!$A$167,tax_fuel_labels,0),MATCH(U$1,'Tax_Share of Price'!$B$1:$AI$1,0)))</f>
        <v>0</v>
      </c>
      <c r="V7">
        <f>'Total Fuel Prices'!V174*(1-INDEX(Tax_share,MATCH('Total Fuel Prices'!$A$167,tax_fuel_labels,0),MATCH(V$1,'Tax_Share of Price'!$B$1:$AI$1,0)))</f>
        <v>0</v>
      </c>
      <c r="W7">
        <f>'Total Fuel Prices'!W174*(1-INDEX(Tax_share,MATCH('Total Fuel Prices'!$A$167,tax_fuel_labels,0),MATCH(W$1,'Tax_Share of Price'!$B$1:$AI$1,0)))</f>
        <v>0</v>
      </c>
      <c r="X7">
        <f>'Total Fuel Prices'!X174*(1-INDEX(Tax_share,MATCH('Total Fuel Prices'!$A$167,tax_fuel_labels,0),MATCH(X$1,'Tax_Share of Price'!$B$1:$AI$1,0)))</f>
        <v>0</v>
      </c>
      <c r="Y7">
        <f>'Total Fuel Prices'!Y174*(1-INDEX(Tax_share,MATCH('Total Fuel Prices'!$A$167,tax_fuel_labels,0),MATCH(Y$1,'Tax_Share of Price'!$B$1:$AI$1,0)))</f>
        <v>0</v>
      </c>
      <c r="Z7">
        <f>'Total Fuel Prices'!Z174*(1-INDEX(Tax_share,MATCH('Total Fuel Prices'!$A$167,tax_fuel_labels,0),MATCH(Z$1,'Tax_Share of Price'!$B$1:$AI$1,0)))</f>
        <v>0</v>
      </c>
      <c r="AA7">
        <f>'Total Fuel Prices'!AA174*(1-INDEX(Tax_share,MATCH('Total Fuel Prices'!$A$167,tax_fuel_labels,0),MATCH(AA$1,'Tax_Share of Price'!$B$1:$AI$1,0)))</f>
        <v>0</v>
      </c>
      <c r="AB7">
        <f>'Total Fuel Prices'!AB174*(1-INDEX(Tax_share,MATCH('Total Fuel Prices'!$A$167,tax_fuel_labels,0),MATCH(AB$1,'Tax_Share of Price'!$B$1:$AI$1,0)))</f>
        <v>0</v>
      </c>
      <c r="AC7">
        <f>'Total Fuel Prices'!AC174*(1-INDEX(Tax_share,MATCH('Total Fuel Prices'!$A$167,tax_fuel_labels,0),MATCH(AC$1,'Tax_Share of Price'!$B$1:$AI$1,0)))</f>
        <v>0</v>
      </c>
      <c r="AD7">
        <f>'Total Fuel Prices'!AD174*(1-INDEX(Tax_share,MATCH('Total Fuel Prices'!$A$167,tax_fuel_labels,0),MATCH(AD$1,'Tax_Share of Price'!$B$1:$AI$1,0)))</f>
        <v>0</v>
      </c>
      <c r="AE7">
        <f>'Total Fuel Prices'!AE174*(1-INDEX(Tax_share,MATCH('Total Fuel Prices'!$A$167,tax_fuel_labels,0),MATCH(AE$1,'Tax_Share of Price'!$B$1:$AI$1,0)))</f>
        <v>0</v>
      </c>
      <c r="AF7">
        <f t="shared" si="1"/>
        <v>0</v>
      </c>
      <c r="AG7">
        <f t="shared" si="0"/>
        <v>0</v>
      </c>
      <c r="AH7">
        <f t="shared" si="0"/>
        <v>0</v>
      </c>
      <c r="AI7">
        <f t="shared" si="0"/>
        <v>0</v>
      </c>
      <c r="AJ7">
        <f t="shared" si="0"/>
        <v>0</v>
      </c>
      <c r="AK7">
        <f t="shared" si="0"/>
        <v>0</v>
      </c>
      <c r="AL7">
        <f t="shared" si="0"/>
        <v>0</v>
      </c>
      <c r="AM7">
        <f t="shared" si="0"/>
        <v>0</v>
      </c>
      <c r="AN7">
        <f t="shared" si="0"/>
        <v>0</v>
      </c>
      <c r="AO7">
        <f t="shared" si="0"/>
        <v>0</v>
      </c>
      <c r="AP7">
        <f t="shared" si="0"/>
        <v>0</v>
      </c>
      <c r="AQ7">
        <f t="shared" si="0"/>
        <v>0</v>
      </c>
      <c r="AR7">
        <f t="shared" si="0"/>
        <v>0</v>
      </c>
      <c r="AS7">
        <f t="shared" si="0"/>
        <v>0</v>
      </c>
      <c r="AT7">
        <f t="shared" si="0"/>
        <v>0</v>
      </c>
      <c r="AU7">
        <f t="shared" si="0"/>
        <v>0</v>
      </c>
      <c r="AV7">
        <f t="shared" si="0"/>
        <v>0</v>
      </c>
      <c r="AW7">
        <f t="shared" si="0"/>
        <v>0</v>
      </c>
      <c r="AX7">
        <f t="shared" si="0"/>
        <v>0</v>
      </c>
      <c r="AY7">
        <f t="shared" si="0"/>
        <v>0</v>
      </c>
      <c r="AZ7">
        <f t="shared" si="0"/>
        <v>0</v>
      </c>
      <c r="BA7">
        <f t="shared" si="0"/>
        <v>0</v>
      </c>
      <c r="BB7">
        <f t="shared" si="0"/>
        <v>0</v>
      </c>
      <c r="BC7">
        <f t="shared" si="0"/>
        <v>0</v>
      </c>
      <c r="BD7">
        <f t="shared" si="0"/>
        <v>0</v>
      </c>
      <c r="BE7">
        <f t="shared" si="0"/>
        <v>0</v>
      </c>
      <c r="BF7">
        <f t="shared" ref="AG7:CC9" si="2">$AE7</f>
        <v>0</v>
      </c>
      <c r="BG7">
        <f t="shared" si="2"/>
        <v>0</v>
      </c>
      <c r="BH7">
        <f t="shared" si="2"/>
        <v>0</v>
      </c>
      <c r="BI7">
        <f t="shared" si="2"/>
        <v>0</v>
      </c>
      <c r="BJ7">
        <f t="shared" si="2"/>
        <v>0</v>
      </c>
      <c r="BK7">
        <f t="shared" si="2"/>
        <v>0</v>
      </c>
      <c r="BL7">
        <f t="shared" si="2"/>
        <v>0</v>
      </c>
      <c r="BM7">
        <f t="shared" si="2"/>
        <v>0</v>
      </c>
      <c r="BN7">
        <f t="shared" si="2"/>
        <v>0</v>
      </c>
      <c r="BO7">
        <f t="shared" si="2"/>
        <v>0</v>
      </c>
      <c r="BP7">
        <f t="shared" si="2"/>
        <v>0</v>
      </c>
      <c r="BQ7">
        <f t="shared" si="2"/>
        <v>0</v>
      </c>
      <c r="BR7">
        <f t="shared" si="2"/>
        <v>0</v>
      </c>
      <c r="BS7">
        <f t="shared" si="2"/>
        <v>0</v>
      </c>
      <c r="BT7">
        <f t="shared" si="2"/>
        <v>0</v>
      </c>
      <c r="BU7">
        <f t="shared" si="2"/>
        <v>0</v>
      </c>
      <c r="BV7">
        <f t="shared" si="2"/>
        <v>0</v>
      </c>
      <c r="BW7">
        <f t="shared" si="2"/>
        <v>0</v>
      </c>
      <c r="BX7">
        <f t="shared" si="2"/>
        <v>0</v>
      </c>
      <c r="BY7">
        <f t="shared" si="2"/>
        <v>0</v>
      </c>
      <c r="BZ7">
        <f t="shared" si="2"/>
        <v>0</v>
      </c>
      <c r="CA7">
        <f t="shared" si="2"/>
        <v>0</v>
      </c>
      <c r="CB7">
        <f t="shared" si="2"/>
        <v>0</v>
      </c>
      <c r="CC7">
        <f t="shared" si="2"/>
        <v>0</v>
      </c>
    </row>
    <row r="8" spans="1:81">
      <c r="A8" s="1" t="s">
        <v>1427</v>
      </c>
      <c r="B8">
        <f>'Total Fuel Prices'!B175*(1-INDEX(Tax_share,MATCH('Total Fuel Prices'!$A$167,tax_fuel_labels,0),MATCH(B$1,'Tax_Share of Price'!$B$1:$AI$1,0)))</f>
        <v>0</v>
      </c>
      <c r="C8">
        <f>'Total Fuel Prices'!C175*(1-INDEX(Tax_share,MATCH('Total Fuel Prices'!$A$167,tax_fuel_labels,0),MATCH(C$1,'Tax_Share of Price'!$B$1:$AI$1,0)))</f>
        <v>0</v>
      </c>
      <c r="D8">
        <f>'Total Fuel Prices'!D175*(1-INDEX(Tax_share,MATCH('Total Fuel Prices'!$A$167,tax_fuel_labels,0),MATCH(D$1,'Tax_Share of Price'!$B$1:$AI$1,0)))</f>
        <v>0</v>
      </c>
      <c r="E8">
        <f>'Total Fuel Prices'!E175*(1-INDEX(Tax_share,MATCH('Total Fuel Prices'!$A$167,tax_fuel_labels,0),MATCH(E$1,'Tax_Share of Price'!$B$1:$AI$1,0)))</f>
        <v>0</v>
      </c>
      <c r="F8">
        <f>'Total Fuel Prices'!F175*(1-INDEX(Tax_share,MATCH('Total Fuel Prices'!$A$167,tax_fuel_labels,0),MATCH(F$1,'Tax_Share of Price'!$B$1:$AI$1,0)))</f>
        <v>0</v>
      </c>
      <c r="G8">
        <f>'Total Fuel Prices'!G175*(1-INDEX(Tax_share,MATCH('Total Fuel Prices'!$A$167,tax_fuel_labels,0),MATCH(G$1,'Tax_Share of Price'!$B$1:$AI$1,0)))</f>
        <v>0</v>
      </c>
      <c r="H8">
        <f>'Total Fuel Prices'!H175*(1-INDEX(Tax_share,MATCH('Total Fuel Prices'!$A$167,tax_fuel_labels,0),MATCH(H$1,'Tax_Share of Price'!$B$1:$AI$1,0)))</f>
        <v>0</v>
      </c>
      <c r="I8">
        <f>'Total Fuel Prices'!I175*(1-INDEX(Tax_share,MATCH('Total Fuel Prices'!$A$167,tax_fuel_labels,0),MATCH(I$1,'Tax_Share of Price'!$B$1:$AI$1,0)))</f>
        <v>0</v>
      </c>
      <c r="J8">
        <f>'Total Fuel Prices'!J175*(1-INDEX(Tax_share,MATCH('Total Fuel Prices'!$A$167,tax_fuel_labels,0),MATCH(J$1,'Tax_Share of Price'!$B$1:$AI$1,0)))</f>
        <v>0</v>
      </c>
      <c r="K8">
        <f>'Total Fuel Prices'!K175*(1-INDEX(Tax_share,MATCH('Total Fuel Prices'!$A$167,tax_fuel_labels,0),MATCH(K$1,'Tax_Share of Price'!$B$1:$AI$1,0)))</f>
        <v>0</v>
      </c>
      <c r="L8">
        <f>'Total Fuel Prices'!L175*(1-INDEX(Tax_share,MATCH('Total Fuel Prices'!$A$167,tax_fuel_labels,0),MATCH(L$1,'Tax_Share of Price'!$B$1:$AI$1,0)))</f>
        <v>0</v>
      </c>
      <c r="M8">
        <f>'Total Fuel Prices'!M175*(1-INDEX(Tax_share,MATCH('Total Fuel Prices'!$A$167,tax_fuel_labels,0),MATCH(M$1,'Tax_Share of Price'!$B$1:$AI$1,0)))</f>
        <v>0</v>
      </c>
      <c r="N8">
        <f>'Total Fuel Prices'!N175*(1-INDEX(Tax_share,MATCH('Total Fuel Prices'!$A$167,tax_fuel_labels,0),MATCH(N$1,'Tax_Share of Price'!$B$1:$AI$1,0)))</f>
        <v>0</v>
      </c>
      <c r="O8">
        <f>'Total Fuel Prices'!O175*(1-INDEX(Tax_share,MATCH('Total Fuel Prices'!$A$167,tax_fuel_labels,0),MATCH(O$1,'Tax_Share of Price'!$B$1:$AI$1,0)))</f>
        <v>0</v>
      </c>
      <c r="P8">
        <f>'Total Fuel Prices'!P175*(1-INDEX(Tax_share,MATCH('Total Fuel Prices'!$A$167,tax_fuel_labels,0),MATCH(P$1,'Tax_Share of Price'!$B$1:$AI$1,0)))</f>
        <v>0</v>
      </c>
      <c r="Q8">
        <f>'Total Fuel Prices'!Q175*(1-INDEX(Tax_share,MATCH('Total Fuel Prices'!$A$167,tax_fuel_labels,0),MATCH(Q$1,'Tax_Share of Price'!$B$1:$AI$1,0)))</f>
        <v>0</v>
      </c>
      <c r="R8">
        <f>'Total Fuel Prices'!R175*(1-INDEX(Tax_share,MATCH('Total Fuel Prices'!$A$167,tax_fuel_labels,0),MATCH(R$1,'Tax_Share of Price'!$B$1:$AI$1,0)))</f>
        <v>0</v>
      </c>
      <c r="S8">
        <f>'Total Fuel Prices'!S175*(1-INDEX(Tax_share,MATCH('Total Fuel Prices'!$A$167,tax_fuel_labels,0),MATCH(S$1,'Tax_Share of Price'!$B$1:$AI$1,0)))</f>
        <v>0</v>
      </c>
      <c r="T8">
        <f>'Total Fuel Prices'!T175*(1-INDEX(Tax_share,MATCH('Total Fuel Prices'!$A$167,tax_fuel_labels,0),MATCH(T$1,'Tax_Share of Price'!$B$1:$AI$1,0)))</f>
        <v>0</v>
      </c>
      <c r="U8">
        <f>'Total Fuel Prices'!U175*(1-INDEX(Tax_share,MATCH('Total Fuel Prices'!$A$167,tax_fuel_labels,0),MATCH(U$1,'Tax_Share of Price'!$B$1:$AI$1,0)))</f>
        <v>0</v>
      </c>
      <c r="V8">
        <f>'Total Fuel Prices'!V175*(1-INDEX(Tax_share,MATCH('Total Fuel Prices'!$A$167,tax_fuel_labels,0),MATCH(V$1,'Tax_Share of Price'!$B$1:$AI$1,0)))</f>
        <v>0</v>
      </c>
      <c r="W8">
        <f>'Total Fuel Prices'!W175*(1-INDEX(Tax_share,MATCH('Total Fuel Prices'!$A$167,tax_fuel_labels,0),MATCH(W$1,'Tax_Share of Price'!$B$1:$AI$1,0)))</f>
        <v>0</v>
      </c>
      <c r="X8">
        <f>'Total Fuel Prices'!X175*(1-INDEX(Tax_share,MATCH('Total Fuel Prices'!$A$167,tax_fuel_labels,0),MATCH(X$1,'Tax_Share of Price'!$B$1:$AI$1,0)))</f>
        <v>0</v>
      </c>
      <c r="Y8">
        <f>'Total Fuel Prices'!Y175*(1-INDEX(Tax_share,MATCH('Total Fuel Prices'!$A$167,tax_fuel_labels,0),MATCH(Y$1,'Tax_Share of Price'!$B$1:$AI$1,0)))</f>
        <v>0</v>
      </c>
      <c r="Z8">
        <f>'Total Fuel Prices'!Z175*(1-INDEX(Tax_share,MATCH('Total Fuel Prices'!$A$167,tax_fuel_labels,0),MATCH(Z$1,'Tax_Share of Price'!$B$1:$AI$1,0)))</f>
        <v>0</v>
      </c>
      <c r="AA8">
        <f>'Total Fuel Prices'!AA175*(1-INDEX(Tax_share,MATCH('Total Fuel Prices'!$A$167,tax_fuel_labels,0),MATCH(AA$1,'Tax_Share of Price'!$B$1:$AI$1,0)))</f>
        <v>0</v>
      </c>
      <c r="AB8">
        <f>'Total Fuel Prices'!AB175*(1-INDEX(Tax_share,MATCH('Total Fuel Prices'!$A$167,tax_fuel_labels,0),MATCH(AB$1,'Tax_Share of Price'!$B$1:$AI$1,0)))</f>
        <v>0</v>
      </c>
      <c r="AC8">
        <f>'Total Fuel Prices'!AC175*(1-INDEX(Tax_share,MATCH('Total Fuel Prices'!$A$167,tax_fuel_labels,0),MATCH(AC$1,'Tax_Share of Price'!$B$1:$AI$1,0)))</f>
        <v>0</v>
      </c>
      <c r="AD8">
        <f>'Total Fuel Prices'!AD175*(1-INDEX(Tax_share,MATCH('Total Fuel Prices'!$A$167,tax_fuel_labels,0),MATCH(AD$1,'Tax_Share of Price'!$B$1:$AI$1,0)))</f>
        <v>0</v>
      </c>
      <c r="AE8">
        <f>'Total Fuel Prices'!AE175*(1-INDEX(Tax_share,MATCH('Total Fuel Prices'!$A$167,tax_fuel_labels,0),MATCH(AE$1,'Tax_Share of Price'!$B$1:$AI$1,0)))</f>
        <v>0</v>
      </c>
      <c r="AF8">
        <f t="shared" si="1"/>
        <v>0</v>
      </c>
      <c r="AG8">
        <f t="shared" si="2"/>
        <v>0</v>
      </c>
      <c r="AH8">
        <f t="shared" si="2"/>
        <v>0</v>
      </c>
      <c r="AI8">
        <f t="shared" si="2"/>
        <v>0</v>
      </c>
      <c r="AJ8">
        <f t="shared" si="2"/>
        <v>0</v>
      </c>
      <c r="AK8">
        <f t="shared" si="2"/>
        <v>0</v>
      </c>
      <c r="AL8">
        <f t="shared" si="2"/>
        <v>0</v>
      </c>
      <c r="AM8">
        <f t="shared" si="2"/>
        <v>0</v>
      </c>
      <c r="AN8">
        <f t="shared" si="2"/>
        <v>0</v>
      </c>
      <c r="AO8">
        <f t="shared" si="2"/>
        <v>0</v>
      </c>
      <c r="AP8">
        <f t="shared" si="2"/>
        <v>0</v>
      </c>
      <c r="AQ8">
        <f t="shared" si="2"/>
        <v>0</v>
      </c>
      <c r="AR8">
        <f t="shared" si="2"/>
        <v>0</v>
      </c>
      <c r="AS8">
        <f t="shared" si="2"/>
        <v>0</v>
      </c>
      <c r="AT8">
        <f t="shared" si="2"/>
        <v>0</v>
      </c>
      <c r="AU8">
        <f t="shared" si="2"/>
        <v>0</v>
      </c>
      <c r="AV8">
        <f t="shared" si="2"/>
        <v>0</v>
      </c>
      <c r="AW8">
        <f t="shared" si="2"/>
        <v>0</v>
      </c>
      <c r="AX8">
        <f t="shared" si="2"/>
        <v>0</v>
      </c>
      <c r="AY8">
        <f t="shared" si="2"/>
        <v>0</v>
      </c>
      <c r="AZ8">
        <f t="shared" si="2"/>
        <v>0</v>
      </c>
      <c r="BA8">
        <f t="shared" si="2"/>
        <v>0</v>
      </c>
      <c r="BB8">
        <f t="shared" si="2"/>
        <v>0</v>
      </c>
      <c r="BC8">
        <f t="shared" si="2"/>
        <v>0</v>
      </c>
      <c r="BD8">
        <f t="shared" si="2"/>
        <v>0</v>
      </c>
      <c r="BE8">
        <f t="shared" si="2"/>
        <v>0</v>
      </c>
      <c r="BF8">
        <f t="shared" si="2"/>
        <v>0</v>
      </c>
      <c r="BG8">
        <f t="shared" si="2"/>
        <v>0</v>
      </c>
      <c r="BH8">
        <f t="shared" si="2"/>
        <v>0</v>
      </c>
      <c r="BI8">
        <f t="shared" si="2"/>
        <v>0</v>
      </c>
      <c r="BJ8">
        <f t="shared" si="2"/>
        <v>0</v>
      </c>
      <c r="BK8">
        <f t="shared" si="2"/>
        <v>0</v>
      </c>
      <c r="BL8">
        <f t="shared" si="2"/>
        <v>0</v>
      </c>
      <c r="BM8">
        <f t="shared" si="2"/>
        <v>0</v>
      </c>
      <c r="BN8">
        <f t="shared" si="2"/>
        <v>0</v>
      </c>
      <c r="BO8">
        <f t="shared" si="2"/>
        <v>0</v>
      </c>
      <c r="BP8">
        <f t="shared" si="2"/>
        <v>0</v>
      </c>
      <c r="BQ8">
        <f t="shared" si="2"/>
        <v>0</v>
      </c>
      <c r="BR8">
        <f t="shared" si="2"/>
        <v>0</v>
      </c>
      <c r="BS8">
        <f t="shared" si="2"/>
        <v>0</v>
      </c>
      <c r="BT8">
        <f t="shared" si="2"/>
        <v>0</v>
      </c>
      <c r="BU8">
        <f t="shared" si="2"/>
        <v>0</v>
      </c>
      <c r="BV8">
        <f t="shared" si="2"/>
        <v>0</v>
      </c>
      <c r="BW8">
        <f t="shared" si="2"/>
        <v>0</v>
      </c>
      <c r="BX8">
        <f t="shared" si="2"/>
        <v>0</v>
      </c>
      <c r="BY8">
        <f t="shared" si="2"/>
        <v>0</v>
      </c>
      <c r="BZ8">
        <f t="shared" si="2"/>
        <v>0</v>
      </c>
      <c r="CA8">
        <f t="shared" si="2"/>
        <v>0</v>
      </c>
      <c r="CB8">
        <f t="shared" si="2"/>
        <v>0</v>
      </c>
      <c r="CC8">
        <f t="shared" si="2"/>
        <v>0</v>
      </c>
    </row>
    <row r="9" spans="1:81">
      <c r="A9" s="1" t="s">
        <v>1428</v>
      </c>
      <c r="B9">
        <f>'Total Fuel Prices'!B176*(1-INDEX(Tax_share,MATCH('Total Fuel Prices'!$A$167,tax_fuel_labels,0),MATCH(B$1,'Tax_Share of Price'!$B$1:$AI$1,0)))</f>
        <v>1.0649819601300229E-5</v>
      </c>
      <c r="C9">
        <f>'Total Fuel Prices'!C176*(1-INDEX(Tax_share,MATCH('Total Fuel Prices'!$A$167,tax_fuel_labels,0),MATCH(C$1,'Tax_Share of Price'!$B$1:$AI$1,0)))</f>
        <v>1.0649819601300229E-5</v>
      </c>
      <c r="D9">
        <f>'Total Fuel Prices'!D176*(1-INDEX(Tax_share,MATCH('Total Fuel Prices'!$A$167,tax_fuel_labels,0),MATCH(D$1,'Tax_Share of Price'!$B$1:$AI$1,0)))</f>
        <v>1.2418715270152828E-5</v>
      </c>
      <c r="E9">
        <f>'Total Fuel Prices'!E176*(1-INDEX(Tax_share,MATCH('Total Fuel Prices'!$A$167,tax_fuel_labels,0),MATCH(E$1,'Tax_Share of Price'!$B$1:$AI$1,0)))</f>
        <v>1.0649819601300229E-5</v>
      </c>
      <c r="F9">
        <f>'Total Fuel Prices'!F176*(1-INDEX(Tax_share,MATCH('Total Fuel Prices'!$A$167,tax_fuel_labels,0),MATCH(F$1,'Tax_Share of Price'!$B$1:$AI$1,0)))</f>
        <v>1.2830429872074075E-5</v>
      </c>
      <c r="G9">
        <f>'Total Fuel Prices'!G176*(1-INDEX(Tax_share,MATCH('Total Fuel Prices'!$A$167,tax_fuel_labels,0),MATCH(G$1,'Tax_Share of Price'!$B$1:$AI$1,0)))</f>
        <v>1.3273791907188258E-5</v>
      </c>
      <c r="H9">
        <f>'Total Fuel Prices'!H176*(1-INDEX(Tax_share,MATCH('Total Fuel Prices'!$A$167,tax_fuel_labels,0),MATCH(H$1,'Tax_Share of Price'!$B$1:$AI$1,0)))</f>
        <v>1.3489623341115601E-5</v>
      </c>
      <c r="I9">
        <f>'Total Fuel Prices'!I176*(1-INDEX(Tax_share,MATCH('Total Fuel Prices'!$A$167,tax_fuel_labels,0),MATCH(I$1,'Tax_Share of Price'!$B$1:$AI$1,0)))</f>
        <v>1.4051558348491084E-5</v>
      </c>
      <c r="J9">
        <f>'Total Fuel Prices'!J176*(1-INDEX(Tax_share,MATCH('Total Fuel Prices'!$A$167,tax_fuel_labels,0),MATCH(J$1,'Tax_Share of Price'!$B$1:$AI$1,0)))</f>
        <v>1.439362991407415E-5</v>
      </c>
      <c r="K9">
        <f>'Total Fuel Prices'!K176*(1-INDEX(Tax_share,MATCH('Total Fuel Prices'!$A$167,tax_fuel_labels,0),MATCH(K$1,'Tax_Share of Price'!$B$1:$AI$1,0)))</f>
        <v>1.4421240307596216E-5</v>
      </c>
      <c r="L9">
        <f>'Total Fuel Prices'!L176*(1-INDEX(Tax_share,MATCH('Total Fuel Prices'!$A$167,tax_fuel_labels,0),MATCH(L$1,'Tax_Share of Price'!$B$1:$AI$1,0)))</f>
        <v>1.4946111689770317E-5</v>
      </c>
      <c r="M9">
        <f>'Total Fuel Prices'!M176*(1-INDEX(Tax_share,MATCH('Total Fuel Prices'!$A$167,tax_fuel_labels,0),MATCH(M$1,'Tax_Share of Price'!$B$1:$AI$1,0)))</f>
        <v>1.4831830847856541E-5</v>
      </c>
      <c r="N9">
        <f>'Total Fuel Prices'!N176*(1-INDEX(Tax_share,MATCH('Total Fuel Prices'!$A$167,tax_fuel_labels,0),MATCH(N$1,'Tax_Share of Price'!$B$1:$AI$1,0)))</f>
        <v>1.5164865946545045E-5</v>
      </c>
      <c r="O9">
        <f>'Total Fuel Prices'!O176*(1-INDEX(Tax_share,MATCH('Total Fuel Prices'!$A$167,tax_fuel_labels,0),MATCH(O$1,'Tax_Share of Price'!$B$1:$AI$1,0)))</f>
        <v>1.5403450768752316E-5</v>
      </c>
      <c r="P9">
        <f>'Total Fuel Prices'!P176*(1-INDEX(Tax_share,MATCH('Total Fuel Prices'!$A$167,tax_fuel_labels,0),MATCH(P$1,'Tax_Share of Price'!$B$1:$AI$1,0)))</f>
        <v>1.5764814058998982E-5</v>
      </c>
      <c r="Q9">
        <f>'Total Fuel Prices'!Q176*(1-INDEX(Tax_share,MATCH('Total Fuel Prices'!$A$167,tax_fuel_labels,0),MATCH(Q$1,'Tax_Share of Price'!$B$1:$AI$1,0)))</f>
        <v>1.5847919363594205E-5</v>
      </c>
      <c r="R9">
        <f>'Total Fuel Prices'!R176*(1-INDEX(Tax_share,MATCH('Total Fuel Prices'!$A$167,tax_fuel_labels,0),MATCH(R$1,'Tax_Share of Price'!$B$1:$AI$1,0)))</f>
        <v>1.6712063314681503E-5</v>
      </c>
      <c r="S9">
        <f>'Total Fuel Prices'!S176*(1-INDEX(Tax_share,MATCH('Total Fuel Prices'!$A$167,tax_fuel_labels,0),MATCH(S$1,'Tax_Share of Price'!$B$1:$AI$1,0)))</f>
        <v>1.6597179749942538E-5</v>
      </c>
      <c r="T9">
        <f>'Total Fuel Prices'!T176*(1-INDEX(Tax_share,MATCH('Total Fuel Prices'!$A$167,tax_fuel_labels,0),MATCH(T$1,'Tax_Share of Price'!$B$1:$AI$1,0)))</f>
        <v>1.6883659925045586E-5</v>
      </c>
      <c r="U9">
        <f>'Total Fuel Prices'!U176*(1-INDEX(Tax_share,MATCH('Total Fuel Prices'!$A$167,tax_fuel_labels,0),MATCH(U$1,'Tax_Share of Price'!$B$1:$AI$1,0)))</f>
        <v>1.7555339929567256E-5</v>
      </c>
      <c r="V9">
        <f>'Total Fuel Prices'!V176*(1-INDEX(Tax_share,MATCH('Total Fuel Prices'!$A$167,tax_fuel_labels,0),MATCH(V$1,'Tax_Share of Price'!$B$1:$AI$1,0)))</f>
        <v>1.7769710827167562E-5</v>
      </c>
      <c r="W9">
        <f>'Total Fuel Prices'!W176*(1-INDEX(Tax_share,MATCH('Total Fuel Prices'!$A$167,tax_fuel_labels,0),MATCH(W$1,'Tax_Share of Price'!$B$1:$AI$1,0)))</f>
        <v>1.8078807437923118E-5</v>
      </c>
      <c r="X9">
        <f>'Total Fuel Prices'!X176*(1-INDEX(Tax_share,MATCH('Total Fuel Prices'!$A$167,tax_fuel_labels,0),MATCH(X$1,'Tax_Share of Price'!$B$1:$AI$1,0)))</f>
        <v>1.8393495697567623E-5</v>
      </c>
      <c r="Y9">
        <f>'Total Fuel Prices'!Y176*(1-INDEX(Tax_share,MATCH('Total Fuel Prices'!$A$167,tax_fuel_labels,0),MATCH(Y$1,'Tax_Share of Price'!$B$1:$AI$1,0)))</f>
        <v>1.889549358444508E-5</v>
      </c>
      <c r="Z9">
        <f>'Total Fuel Prices'!Z176*(1-INDEX(Tax_share,MATCH('Total Fuel Prices'!$A$167,tax_fuel_labels,0),MATCH(Z$1,'Tax_Share of Price'!$B$1:$AI$1,0)))</f>
        <v>1.9104933968683739E-5</v>
      </c>
      <c r="AA9">
        <f>'Total Fuel Prices'!AA176*(1-INDEX(Tax_share,MATCH('Total Fuel Prices'!$A$167,tax_fuel_labels,0),MATCH(AA$1,'Tax_Share of Price'!$B$1:$AI$1,0)))</f>
        <v>1.9621928824587285E-5</v>
      </c>
      <c r="AB9">
        <f>'Total Fuel Prices'!AB176*(1-INDEX(Tax_share,MATCH('Total Fuel Prices'!$A$167,tax_fuel_labels,0),MATCH(AB$1,'Tax_Share of Price'!$B$1:$AI$1,0)))</f>
        <v>1.9810133238156004E-5</v>
      </c>
      <c r="AC9">
        <f>'Total Fuel Prices'!AC176*(1-INDEX(Tax_share,MATCH('Total Fuel Prices'!$A$167,tax_fuel_labels,0),MATCH(AC$1,'Tax_Share of Price'!$B$1:$AI$1,0)))</f>
        <v>2.0069042836635057E-5</v>
      </c>
      <c r="AD9">
        <f>'Total Fuel Prices'!AD176*(1-INDEX(Tax_share,MATCH('Total Fuel Prices'!$A$167,tax_fuel_labels,0),MATCH(AD$1,'Tax_Share of Price'!$B$1:$AI$1,0)))</f>
        <v>2.0530938543930343E-5</v>
      </c>
      <c r="AE9">
        <f>'Total Fuel Prices'!AE176*(1-INDEX(Tax_share,MATCH('Total Fuel Prices'!$A$167,tax_fuel_labels,0),MATCH(AE$1,'Tax_Share of Price'!$B$1:$AI$1,0)))</f>
        <v>2.0735281490119283E-5</v>
      </c>
      <c r="AF9">
        <f t="shared" si="1"/>
        <v>2.0735281490119283E-5</v>
      </c>
      <c r="AG9">
        <f t="shared" si="2"/>
        <v>2.0735281490119283E-5</v>
      </c>
      <c r="AH9">
        <f t="shared" si="2"/>
        <v>2.0735281490119283E-5</v>
      </c>
      <c r="AI9">
        <f t="shared" si="2"/>
        <v>2.0735281490119283E-5</v>
      </c>
      <c r="AJ9">
        <f t="shared" si="2"/>
        <v>2.0735281490119283E-5</v>
      </c>
      <c r="AK9">
        <f t="shared" si="2"/>
        <v>2.0735281490119283E-5</v>
      </c>
      <c r="AL9">
        <f t="shared" si="2"/>
        <v>2.0735281490119283E-5</v>
      </c>
      <c r="AM9">
        <f t="shared" si="2"/>
        <v>2.0735281490119283E-5</v>
      </c>
      <c r="AN9">
        <f t="shared" si="2"/>
        <v>2.0735281490119283E-5</v>
      </c>
      <c r="AO9">
        <f t="shared" si="2"/>
        <v>2.0735281490119283E-5</v>
      </c>
      <c r="AP9">
        <f t="shared" si="2"/>
        <v>2.0735281490119283E-5</v>
      </c>
      <c r="AQ9">
        <f t="shared" si="2"/>
        <v>2.0735281490119283E-5</v>
      </c>
      <c r="AR9">
        <f t="shared" si="2"/>
        <v>2.0735281490119283E-5</v>
      </c>
      <c r="AS9">
        <f t="shared" si="2"/>
        <v>2.0735281490119283E-5</v>
      </c>
      <c r="AT9">
        <f t="shared" si="2"/>
        <v>2.0735281490119283E-5</v>
      </c>
      <c r="AU9">
        <f t="shared" si="2"/>
        <v>2.0735281490119283E-5</v>
      </c>
      <c r="AV9">
        <f t="shared" si="2"/>
        <v>2.0735281490119283E-5</v>
      </c>
      <c r="AW9">
        <f t="shared" si="2"/>
        <v>2.0735281490119283E-5</v>
      </c>
      <c r="AX9">
        <f t="shared" si="2"/>
        <v>2.0735281490119283E-5</v>
      </c>
      <c r="AY9">
        <f t="shared" si="2"/>
        <v>2.0735281490119283E-5</v>
      </c>
      <c r="AZ9">
        <f t="shared" si="2"/>
        <v>2.0735281490119283E-5</v>
      </c>
      <c r="BA9">
        <f t="shared" si="2"/>
        <v>2.0735281490119283E-5</v>
      </c>
      <c r="BB9">
        <f t="shared" si="2"/>
        <v>2.0735281490119283E-5</v>
      </c>
      <c r="BC9">
        <f t="shared" si="2"/>
        <v>2.0735281490119283E-5</v>
      </c>
      <c r="BD9">
        <f t="shared" si="2"/>
        <v>2.0735281490119283E-5</v>
      </c>
      <c r="BE9">
        <f t="shared" si="2"/>
        <v>2.0735281490119283E-5</v>
      </c>
      <c r="BF9">
        <f t="shared" si="2"/>
        <v>2.0735281490119283E-5</v>
      </c>
      <c r="BG9">
        <f t="shared" si="2"/>
        <v>2.0735281490119283E-5</v>
      </c>
      <c r="BH9">
        <f t="shared" si="2"/>
        <v>2.0735281490119283E-5</v>
      </c>
      <c r="BI9">
        <f t="shared" si="2"/>
        <v>2.0735281490119283E-5</v>
      </c>
      <c r="BJ9">
        <f t="shared" si="2"/>
        <v>2.0735281490119283E-5</v>
      </c>
      <c r="BK9">
        <f t="shared" si="2"/>
        <v>2.0735281490119283E-5</v>
      </c>
      <c r="BL9">
        <f t="shared" si="2"/>
        <v>2.0735281490119283E-5</v>
      </c>
      <c r="BM9">
        <f t="shared" si="2"/>
        <v>2.0735281490119283E-5</v>
      </c>
      <c r="BN9">
        <f t="shared" si="2"/>
        <v>2.0735281490119283E-5</v>
      </c>
      <c r="BO9">
        <f t="shared" si="2"/>
        <v>2.0735281490119283E-5</v>
      </c>
      <c r="BP9">
        <f t="shared" si="2"/>
        <v>2.0735281490119283E-5</v>
      </c>
      <c r="BQ9">
        <f t="shared" si="2"/>
        <v>2.0735281490119283E-5</v>
      </c>
      <c r="BR9">
        <f t="shared" si="2"/>
        <v>2.0735281490119283E-5</v>
      </c>
      <c r="BS9">
        <f t="shared" si="2"/>
        <v>2.0735281490119283E-5</v>
      </c>
      <c r="BT9">
        <f t="shared" si="2"/>
        <v>2.0735281490119283E-5</v>
      </c>
      <c r="BU9">
        <f t="shared" si="2"/>
        <v>2.0735281490119283E-5</v>
      </c>
      <c r="BV9">
        <f t="shared" si="2"/>
        <v>2.0735281490119283E-5</v>
      </c>
      <c r="BW9">
        <f t="shared" si="2"/>
        <v>2.0735281490119283E-5</v>
      </c>
      <c r="BX9">
        <f t="shared" si="2"/>
        <v>2.0735281490119283E-5</v>
      </c>
      <c r="BY9">
        <f t="shared" si="2"/>
        <v>2.0735281490119283E-5</v>
      </c>
      <c r="BZ9">
        <f t="shared" si="2"/>
        <v>2.0735281490119283E-5</v>
      </c>
      <c r="CA9">
        <f t="shared" si="2"/>
        <v>2.0735281490119283E-5</v>
      </c>
      <c r="CB9">
        <f t="shared" si="2"/>
        <v>2.0735281490119283E-5</v>
      </c>
      <c r="CC9">
        <f t="shared" si="2"/>
        <v>2.0735281490119283E-5</v>
      </c>
    </row>
  </sheetData>
  <pageMargins left="0.7" right="0.7" top="0.75" bottom="0.75" header="0.3" footer="0.3"/>
  <pageSetup orientation="portrait" r:id="rId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tabColor rgb="FF002060"/>
  </sheetPr>
  <dimension ref="A1:CC9"/>
  <sheetViews>
    <sheetView topLeftCell="X1" workbookViewId="0">
      <selection activeCell="AF4" sqref="AF4"/>
    </sheetView>
  </sheetViews>
  <sheetFormatPr defaultColWidth="9.140625" defaultRowHeight="15"/>
  <cols>
    <col min="1" max="1" width="41.42578125" customWidth="1"/>
    <col min="2" max="2" width="14.85546875" customWidth="1"/>
    <col min="3" max="3" width="11" customWidth="1"/>
    <col min="4" max="25" width="10" customWidth="1"/>
  </cols>
  <sheetData>
    <row r="1" spans="1:81">
      <c r="A1" s="1" t="s">
        <v>1420</v>
      </c>
      <c r="B1" s="1">
        <v>2021</v>
      </c>
      <c r="C1" s="1">
        <v>2022</v>
      </c>
      <c r="D1" s="1">
        <v>2023</v>
      </c>
      <c r="E1" s="1">
        <v>2024</v>
      </c>
      <c r="F1" s="1">
        <v>2025</v>
      </c>
      <c r="G1" s="1">
        <v>2026</v>
      </c>
      <c r="H1" s="1">
        <v>2027</v>
      </c>
      <c r="I1" s="1">
        <v>2028</v>
      </c>
      <c r="J1" s="1">
        <v>2029</v>
      </c>
      <c r="K1" s="1">
        <v>2030</v>
      </c>
      <c r="L1" s="1">
        <v>2031</v>
      </c>
      <c r="M1" s="1">
        <v>2032</v>
      </c>
      <c r="N1" s="1">
        <v>2033</v>
      </c>
      <c r="O1" s="1">
        <v>2034</v>
      </c>
      <c r="P1" s="1">
        <v>2035</v>
      </c>
      <c r="Q1" s="1">
        <v>2036</v>
      </c>
      <c r="R1" s="1">
        <v>2037</v>
      </c>
      <c r="S1" s="1">
        <v>2038</v>
      </c>
      <c r="T1" s="1">
        <v>2039</v>
      </c>
      <c r="U1" s="1">
        <v>2040</v>
      </c>
      <c r="V1" s="1">
        <v>2041</v>
      </c>
      <c r="W1" s="1">
        <v>2042</v>
      </c>
      <c r="X1" s="1">
        <v>2043</v>
      </c>
      <c r="Y1" s="1">
        <v>2044</v>
      </c>
      <c r="Z1" s="1">
        <v>2045</v>
      </c>
      <c r="AA1" s="1">
        <v>2046</v>
      </c>
      <c r="AB1" s="1">
        <v>2047</v>
      </c>
      <c r="AC1" s="1">
        <v>2048</v>
      </c>
      <c r="AD1" s="1">
        <v>2049</v>
      </c>
      <c r="AE1" s="1">
        <v>2050</v>
      </c>
      <c r="AF1" s="1">
        <v>2051</v>
      </c>
      <c r="AG1" s="1">
        <v>2052</v>
      </c>
      <c r="AH1" s="1">
        <v>2053</v>
      </c>
      <c r="AI1" s="1">
        <v>2054</v>
      </c>
      <c r="AJ1" s="1">
        <v>2055</v>
      </c>
      <c r="AK1" s="1">
        <v>2056</v>
      </c>
      <c r="AL1" s="1">
        <v>2057</v>
      </c>
      <c r="AM1" s="1">
        <v>2058</v>
      </c>
      <c r="AN1" s="1">
        <v>2059</v>
      </c>
      <c r="AO1" s="1">
        <v>2060</v>
      </c>
      <c r="AP1" s="1">
        <v>2061</v>
      </c>
      <c r="AQ1" s="1">
        <v>2062</v>
      </c>
      <c r="AR1" s="1">
        <v>2063</v>
      </c>
      <c r="AS1" s="1">
        <v>2064</v>
      </c>
      <c r="AT1" s="1">
        <v>2065</v>
      </c>
      <c r="AU1" s="1">
        <v>2066</v>
      </c>
      <c r="AV1" s="1">
        <v>2067</v>
      </c>
      <c r="AW1" s="1">
        <v>2068</v>
      </c>
      <c r="AX1" s="1">
        <v>2069</v>
      </c>
      <c r="AY1" s="1">
        <v>2070</v>
      </c>
      <c r="AZ1" s="1">
        <v>2071</v>
      </c>
      <c r="BA1" s="1">
        <v>2072</v>
      </c>
      <c r="BB1" s="1">
        <v>2073</v>
      </c>
      <c r="BC1" s="1">
        <v>2074</v>
      </c>
      <c r="BD1" s="1">
        <v>2075</v>
      </c>
      <c r="BE1" s="1">
        <v>2076</v>
      </c>
      <c r="BF1" s="1">
        <v>2077</v>
      </c>
      <c r="BG1" s="1">
        <v>2078</v>
      </c>
      <c r="BH1" s="1">
        <v>2079</v>
      </c>
      <c r="BI1" s="1">
        <v>2080</v>
      </c>
      <c r="BJ1" s="1">
        <v>2081</v>
      </c>
      <c r="BK1" s="1">
        <v>2082</v>
      </c>
      <c r="BL1" s="1">
        <v>2083</v>
      </c>
      <c r="BM1" s="1">
        <v>2084</v>
      </c>
      <c r="BN1" s="1">
        <v>2085</v>
      </c>
      <c r="BO1" s="1">
        <v>2086</v>
      </c>
      <c r="BP1" s="1">
        <v>2087</v>
      </c>
      <c r="BQ1" s="1">
        <v>2088</v>
      </c>
      <c r="BR1" s="1">
        <v>2089</v>
      </c>
      <c r="BS1" s="1">
        <v>2090</v>
      </c>
      <c r="BT1" s="1">
        <v>2091</v>
      </c>
      <c r="BU1" s="1">
        <v>2092</v>
      </c>
      <c r="BV1" s="1">
        <v>2093</v>
      </c>
      <c r="BW1" s="1">
        <v>2094</v>
      </c>
      <c r="BX1" s="1">
        <v>2095</v>
      </c>
      <c r="BY1" s="1">
        <v>2096</v>
      </c>
      <c r="BZ1" s="1">
        <v>2097</v>
      </c>
      <c r="CA1" s="1">
        <v>2098</v>
      </c>
      <c r="CB1" s="1">
        <v>2099</v>
      </c>
      <c r="CC1" s="1">
        <v>2100</v>
      </c>
    </row>
    <row r="2" spans="1:81">
      <c r="A2" s="1" t="s">
        <v>1421</v>
      </c>
      <c r="B2">
        <f>'Total Fuel Prices'!B179*(1-INDEX(Tax_share,MATCH('Total Fuel Prices'!$A$177,tax_fuel_labels,0),MATCH(B$1,'Tax_Share of Price'!$B$1:$AI$1,0)))</f>
        <v>0</v>
      </c>
      <c r="C2">
        <f>'Total Fuel Prices'!C179*(1-INDEX(Tax_share,MATCH('Total Fuel Prices'!$A$177,tax_fuel_labels,0),MATCH(C$1,'Tax_Share of Price'!$B$1:$AI$1,0)))</f>
        <v>0</v>
      </c>
      <c r="D2">
        <f>'Total Fuel Prices'!D179*(1-INDEX(Tax_share,MATCH('Total Fuel Prices'!$A$177,tax_fuel_labels,0),MATCH(D$1,'Tax_Share of Price'!$B$1:$AI$1,0)))</f>
        <v>0</v>
      </c>
      <c r="E2">
        <f>'Total Fuel Prices'!E179*(1-INDEX(Tax_share,MATCH('Total Fuel Prices'!$A$177,tax_fuel_labels,0),MATCH(E$1,'Tax_Share of Price'!$B$1:$AI$1,0)))</f>
        <v>0</v>
      </c>
      <c r="F2">
        <f>'Total Fuel Prices'!F179*(1-INDEX(Tax_share,MATCH('Total Fuel Prices'!$A$177,tax_fuel_labels,0),MATCH(F$1,'Tax_Share of Price'!$B$1:$AI$1,0)))</f>
        <v>0</v>
      </c>
      <c r="G2">
        <f>'Total Fuel Prices'!G179*(1-INDEX(Tax_share,MATCH('Total Fuel Prices'!$A$177,tax_fuel_labels,0),MATCH(G$1,'Tax_Share of Price'!$B$1:$AI$1,0)))</f>
        <v>0</v>
      </c>
      <c r="H2">
        <f>'Total Fuel Prices'!H179*(1-INDEX(Tax_share,MATCH('Total Fuel Prices'!$A$177,tax_fuel_labels,0),MATCH(H$1,'Tax_Share of Price'!$B$1:$AI$1,0)))</f>
        <v>0</v>
      </c>
      <c r="I2">
        <f>'Total Fuel Prices'!I179*(1-INDEX(Tax_share,MATCH('Total Fuel Prices'!$A$177,tax_fuel_labels,0),MATCH(I$1,'Tax_Share of Price'!$B$1:$AI$1,0)))</f>
        <v>0</v>
      </c>
      <c r="J2">
        <f>'Total Fuel Prices'!J179*(1-INDEX(Tax_share,MATCH('Total Fuel Prices'!$A$177,tax_fuel_labels,0),MATCH(J$1,'Tax_Share of Price'!$B$1:$AI$1,0)))</f>
        <v>0</v>
      </c>
      <c r="K2">
        <f>'Total Fuel Prices'!K179*(1-INDEX(Tax_share,MATCH('Total Fuel Prices'!$A$177,tax_fuel_labels,0),MATCH(K$1,'Tax_Share of Price'!$B$1:$AI$1,0)))</f>
        <v>0</v>
      </c>
      <c r="L2">
        <f>'Total Fuel Prices'!L179*(1-INDEX(Tax_share,MATCH('Total Fuel Prices'!$A$177,tax_fuel_labels,0),MATCH(L$1,'Tax_Share of Price'!$B$1:$AI$1,0)))</f>
        <v>0</v>
      </c>
      <c r="M2">
        <f>'Total Fuel Prices'!M179*(1-INDEX(Tax_share,MATCH('Total Fuel Prices'!$A$177,tax_fuel_labels,0),MATCH(M$1,'Tax_Share of Price'!$B$1:$AI$1,0)))</f>
        <v>0</v>
      </c>
      <c r="N2">
        <f>'Total Fuel Prices'!N179*(1-INDEX(Tax_share,MATCH('Total Fuel Prices'!$A$177,tax_fuel_labels,0),MATCH(N$1,'Tax_Share of Price'!$B$1:$AI$1,0)))</f>
        <v>0</v>
      </c>
      <c r="O2">
        <f>'Total Fuel Prices'!O179*(1-INDEX(Tax_share,MATCH('Total Fuel Prices'!$A$177,tax_fuel_labels,0),MATCH(O$1,'Tax_Share of Price'!$B$1:$AI$1,0)))</f>
        <v>0</v>
      </c>
      <c r="P2">
        <f>'Total Fuel Prices'!P179*(1-INDEX(Tax_share,MATCH('Total Fuel Prices'!$A$177,tax_fuel_labels,0),MATCH(P$1,'Tax_Share of Price'!$B$1:$AI$1,0)))</f>
        <v>0</v>
      </c>
      <c r="Q2">
        <f>'Total Fuel Prices'!Q179*(1-INDEX(Tax_share,MATCH('Total Fuel Prices'!$A$177,tax_fuel_labels,0),MATCH(Q$1,'Tax_Share of Price'!$B$1:$AI$1,0)))</f>
        <v>0</v>
      </c>
      <c r="R2">
        <f>'Total Fuel Prices'!R179*(1-INDEX(Tax_share,MATCH('Total Fuel Prices'!$A$177,tax_fuel_labels,0),MATCH(R$1,'Tax_Share of Price'!$B$1:$AI$1,0)))</f>
        <v>0</v>
      </c>
      <c r="S2">
        <f>'Total Fuel Prices'!S179*(1-INDEX(Tax_share,MATCH('Total Fuel Prices'!$A$177,tax_fuel_labels,0),MATCH(S$1,'Tax_Share of Price'!$B$1:$AI$1,0)))</f>
        <v>0</v>
      </c>
      <c r="T2">
        <f>'Total Fuel Prices'!T179*(1-INDEX(Tax_share,MATCH('Total Fuel Prices'!$A$177,tax_fuel_labels,0),MATCH(T$1,'Tax_Share of Price'!$B$1:$AI$1,0)))</f>
        <v>0</v>
      </c>
      <c r="U2">
        <f>'Total Fuel Prices'!U179*(1-INDEX(Tax_share,MATCH('Total Fuel Prices'!$A$177,tax_fuel_labels,0),MATCH(U$1,'Tax_Share of Price'!$B$1:$AI$1,0)))</f>
        <v>0</v>
      </c>
      <c r="V2">
        <f>'Total Fuel Prices'!V179*(1-INDEX(Tax_share,MATCH('Total Fuel Prices'!$A$177,tax_fuel_labels,0),MATCH(V$1,'Tax_Share of Price'!$B$1:$AI$1,0)))</f>
        <v>0</v>
      </c>
      <c r="W2">
        <f>'Total Fuel Prices'!W179*(1-INDEX(Tax_share,MATCH('Total Fuel Prices'!$A$177,tax_fuel_labels,0),MATCH(W$1,'Tax_Share of Price'!$B$1:$AI$1,0)))</f>
        <v>0</v>
      </c>
      <c r="X2">
        <f>'Total Fuel Prices'!X179*(1-INDEX(Tax_share,MATCH('Total Fuel Prices'!$A$177,tax_fuel_labels,0),MATCH(X$1,'Tax_Share of Price'!$B$1:$AI$1,0)))</f>
        <v>0</v>
      </c>
      <c r="Y2">
        <f>'Total Fuel Prices'!Y179*(1-INDEX(Tax_share,MATCH('Total Fuel Prices'!$A$177,tax_fuel_labels,0),MATCH(Y$1,'Tax_Share of Price'!$B$1:$AI$1,0)))</f>
        <v>0</v>
      </c>
      <c r="Z2">
        <f>'Total Fuel Prices'!Z179*(1-INDEX(Tax_share,MATCH('Total Fuel Prices'!$A$177,tax_fuel_labels,0),MATCH(Z$1,'Tax_Share of Price'!$B$1:$AI$1,0)))</f>
        <v>0</v>
      </c>
      <c r="AA2">
        <f>'Total Fuel Prices'!AA179*(1-INDEX(Tax_share,MATCH('Total Fuel Prices'!$A$177,tax_fuel_labels,0),MATCH(AA$1,'Tax_Share of Price'!$B$1:$AI$1,0)))</f>
        <v>0</v>
      </c>
      <c r="AB2">
        <f>'Total Fuel Prices'!AB179*(1-INDEX(Tax_share,MATCH('Total Fuel Prices'!$A$177,tax_fuel_labels,0),MATCH(AB$1,'Tax_Share of Price'!$B$1:$AI$1,0)))</f>
        <v>0</v>
      </c>
      <c r="AC2">
        <f>'Total Fuel Prices'!AC179*(1-INDEX(Tax_share,MATCH('Total Fuel Prices'!$A$177,tax_fuel_labels,0),MATCH(AC$1,'Tax_Share of Price'!$B$1:$AI$1,0)))</f>
        <v>0</v>
      </c>
      <c r="AD2">
        <f>'Total Fuel Prices'!AD179*(1-INDEX(Tax_share,MATCH('Total Fuel Prices'!$A$177,tax_fuel_labels,0),MATCH(AD$1,'Tax_Share of Price'!$B$1:$AI$1,0)))</f>
        <v>0</v>
      </c>
      <c r="AE2">
        <f>'Total Fuel Prices'!AE179*(1-INDEX(Tax_share,MATCH('Total Fuel Prices'!$A$177,tax_fuel_labels,0),MATCH(AE$1,'Tax_Share of Price'!$B$1:$AI$1,0)))</f>
        <v>0</v>
      </c>
      <c r="AF2">
        <f>$AE2</f>
        <v>0</v>
      </c>
      <c r="AG2">
        <f t="shared" ref="AG2:CC7" si="0">$AE2</f>
        <v>0</v>
      </c>
      <c r="AH2">
        <f t="shared" si="0"/>
        <v>0</v>
      </c>
      <c r="AI2">
        <f t="shared" si="0"/>
        <v>0</v>
      </c>
      <c r="AJ2">
        <f t="shared" si="0"/>
        <v>0</v>
      </c>
      <c r="AK2">
        <f t="shared" si="0"/>
        <v>0</v>
      </c>
      <c r="AL2">
        <f t="shared" si="0"/>
        <v>0</v>
      </c>
      <c r="AM2">
        <f t="shared" si="0"/>
        <v>0</v>
      </c>
      <c r="AN2">
        <f t="shared" si="0"/>
        <v>0</v>
      </c>
      <c r="AO2">
        <f t="shared" si="0"/>
        <v>0</v>
      </c>
      <c r="AP2">
        <f t="shared" si="0"/>
        <v>0</v>
      </c>
      <c r="AQ2">
        <f t="shared" si="0"/>
        <v>0</v>
      </c>
      <c r="AR2">
        <f t="shared" si="0"/>
        <v>0</v>
      </c>
      <c r="AS2">
        <f t="shared" si="0"/>
        <v>0</v>
      </c>
      <c r="AT2">
        <f t="shared" si="0"/>
        <v>0</v>
      </c>
      <c r="AU2">
        <f t="shared" si="0"/>
        <v>0</v>
      </c>
      <c r="AV2">
        <f t="shared" si="0"/>
        <v>0</v>
      </c>
      <c r="AW2">
        <f t="shared" si="0"/>
        <v>0</v>
      </c>
      <c r="AX2">
        <f t="shared" si="0"/>
        <v>0</v>
      </c>
      <c r="AY2">
        <f t="shared" si="0"/>
        <v>0</v>
      </c>
      <c r="AZ2">
        <f t="shared" si="0"/>
        <v>0</v>
      </c>
      <c r="BA2">
        <f t="shared" si="0"/>
        <v>0</v>
      </c>
      <c r="BB2">
        <f t="shared" si="0"/>
        <v>0</v>
      </c>
      <c r="BC2">
        <f t="shared" si="0"/>
        <v>0</v>
      </c>
      <c r="BD2">
        <f t="shared" si="0"/>
        <v>0</v>
      </c>
      <c r="BE2">
        <f t="shared" si="0"/>
        <v>0</v>
      </c>
      <c r="BF2">
        <f t="shared" si="0"/>
        <v>0</v>
      </c>
      <c r="BG2">
        <f t="shared" si="0"/>
        <v>0</v>
      </c>
      <c r="BH2">
        <f t="shared" si="0"/>
        <v>0</v>
      </c>
      <c r="BI2">
        <f t="shared" si="0"/>
        <v>0</v>
      </c>
      <c r="BJ2">
        <f t="shared" si="0"/>
        <v>0</v>
      </c>
      <c r="BK2">
        <f t="shared" si="0"/>
        <v>0</v>
      </c>
      <c r="BL2">
        <f t="shared" si="0"/>
        <v>0</v>
      </c>
      <c r="BM2">
        <f t="shared" si="0"/>
        <v>0</v>
      </c>
      <c r="BN2">
        <f t="shared" si="0"/>
        <v>0</v>
      </c>
      <c r="BO2">
        <f t="shared" si="0"/>
        <v>0</v>
      </c>
      <c r="BP2">
        <f t="shared" si="0"/>
        <v>0</v>
      </c>
      <c r="BQ2">
        <f t="shared" si="0"/>
        <v>0</v>
      </c>
      <c r="BR2">
        <f t="shared" si="0"/>
        <v>0</v>
      </c>
      <c r="BS2">
        <f t="shared" si="0"/>
        <v>0</v>
      </c>
      <c r="BT2">
        <f t="shared" si="0"/>
        <v>0</v>
      </c>
      <c r="BU2">
        <f t="shared" si="0"/>
        <v>0</v>
      </c>
      <c r="BV2">
        <f t="shared" si="0"/>
        <v>0</v>
      </c>
      <c r="BW2">
        <f t="shared" si="0"/>
        <v>0</v>
      </c>
      <c r="BX2">
        <f t="shared" si="0"/>
        <v>0</v>
      </c>
      <c r="BY2">
        <f t="shared" si="0"/>
        <v>0</v>
      </c>
      <c r="BZ2">
        <f t="shared" si="0"/>
        <v>0</v>
      </c>
      <c r="CA2">
        <f t="shared" si="0"/>
        <v>0</v>
      </c>
      <c r="CB2">
        <f t="shared" si="0"/>
        <v>0</v>
      </c>
      <c r="CC2">
        <f t="shared" si="0"/>
        <v>0</v>
      </c>
    </row>
    <row r="3" spans="1:81">
      <c r="A3" s="1" t="s">
        <v>1422</v>
      </c>
      <c r="B3">
        <f>'Total Fuel Prices'!B180*(1-INDEX(Tax_share,MATCH('Total Fuel Prices'!$A$177,tax_fuel_labels,0),MATCH(B$1,'Tax_Share of Price'!$B$1:$AI$1,0)))</f>
        <v>1.41942E-5</v>
      </c>
      <c r="C3">
        <f>'Total Fuel Prices'!C180*(1-INDEX(Tax_share,MATCH('Total Fuel Prices'!$A$177,tax_fuel_labels,0),MATCH(C$1,'Tax_Share of Price'!$B$1:$AI$1,0)))</f>
        <v>1.41942E-5</v>
      </c>
      <c r="D3">
        <f>'Total Fuel Prices'!D180*(1-INDEX(Tax_share,MATCH('Total Fuel Prices'!$A$177,tax_fuel_labels,0),MATCH(D$1,'Tax_Share of Price'!$B$1:$AI$1,0)))</f>
        <v>1.5238794805194808E-5</v>
      </c>
      <c r="E3">
        <f>'Total Fuel Prices'!E180*(1-INDEX(Tax_share,MATCH('Total Fuel Prices'!$A$177,tax_fuel_labels,0),MATCH(E$1,'Tax_Share of Price'!$B$1:$AI$1,0)))</f>
        <v>1.41942E-5</v>
      </c>
      <c r="F3">
        <f>'Total Fuel Prices'!F180*(1-INDEX(Tax_share,MATCH('Total Fuel Prices'!$A$177,tax_fuel_labels,0),MATCH(F$1,'Tax_Share of Price'!$B$1:$AI$1,0)))</f>
        <v>1.6418572467532465E-5</v>
      </c>
      <c r="G3">
        <f>'Total Fuel Prices'!G180*(1-INDEX(Tax_share,MATCH('Total Fuel Prices'!$A$177,tax_fuel_labels,0),MATCH(G$1,'Tax_Share of Price'!$B$1:$AI$1,0)))</f>
        <v>1.6455440519480517E-5</v>
      </c>
      <c r="H3">
        <f>'Total Fuel Prices'!H180*(1-INDEX(Tax_share,MATCH('Total Fuel Prices'!$A$177,tax_fuel_labels,0),MATCH(H$1,'Tax_Share of Price'!$B$1:$AI$1,0)))</f>
        <v>1.6369415064935064E-5</v>
      </c>
      <c r="I3">
        <f>'Total Fuel Prices'!I180*(1-INDEX(Tax_share,MATCH('Total Fuel Prices'!$A$177,tax_fuel_labels,0),MATCH(I$1,'Tax_Share of Price'!$B$1:$AI$1,0)))</f>
        <v>1.6504597922077918E-5</v>
      </c>
      <c r="J3">
        <f>'Total Fuel Prices'!J180*(1-INDEX(Tax_share,MATCH('Total Fuel Prices'!$A$177,tax_fuel_labels,0),MATCH(J$1,'Tax_Share of Price'!$B$1:$AI$1,0)))</f>
        <v>1.6713516883116882E-5</v>
      </c>
      <c r="K3">
        <f>'Total Fuel Prices'!K180*(1-INDEX(Tax_share,MATCH('Total Fuel Prices'!$A$177,tax_fuel_labels,0),MATCH(K$1,'Tax_Share of Price'!$B$1:$AI$1,0)))</f>
        <v>1.6860989090909088E-5</v>
      </c>
      <c r="L3">
        <f>'Total Fuel Prices'!L180*(1-INDEX(Tax_share,MATCH('Total Fuel Prices'!$A$177,tax_fuel_labels,0),MATCH(L$1,'Tax_Share of Price'!$B$1:$AI$1,0)))</f>
        <v>1.7217380259740255E-5</v>
      </c>
      <c r="M3">
        <f>'Total Fuel Prices'!M180*(1-INDEX(Tax_share,MATCH('Total Fuel Prices'!$A$177,tax_fuel_labels,0),MATCH(M$1,'Tax_Share of Price'!$B$1:$AI$1,0)))</f>
        <v>1.7229669610389608E-5</v>
      </c>
      <c r="N3">
        <f>'Total Fuel Prices'!N180*(1-INDEX(Tax_share,MATCH('Total Fuel Prices'!$A$177,tax_fuel_labels,0),MATCH(N$1,'Tax_Share of Price'!$B$1:$AI$1,0)))</f>
        <v>1.7708954285714286E-5</v>
      </c>
      <c r="O3">
        <f>'Total Fuel Prices'!O180*(1-INDEX(Tax_share,MATCH('Total Fuel Prices'!$A$177,tax_fuel_labels,0),MATCH(O$1,'Tax_Share of Price'!$B$1:$AI$1,0)))</f>
        <v>1.7967030649350648E-5</v>
      </c>
      <c r="P3">
        <f>'Total Fuel Prices'!P180*(1-INDEX(Tax_share,MATCH('Total Fuel Prices'!$A$177,tax_fuel_labels,0),MATCH(P$1,'Tax_Share of Price'!$B$1:$AI$1,0)))</f>
        <v>1.8298843116883116E-5</v>
      </c>
      <c r="Q3">
        <f>'Total Fuel Prices'!Q180*(1-INDEX(Tax_share,MATCH('Total Fuel Prices'!$A$177,tax_fuel_labels,0),MATCH(Q$1,'Tax_Share of Price'!$B$1:$AI$1,0)))</f>
        <v>1.8470894025974021E-5</v>
      </c>
      <c r="R3">
        <f>'Total Fuel Prices'!R180*(1-INDEX(Tax_share,MATCH('Total Fuel Prices'!$A$177,tax_fuel_labels,0),MATCH(R$1,'Tax_Share of Price'!$B$1:$AI$1,0)))</f>
        <v>1.8790417142857137E-5</v>
      </c>
      <c r="S3">
        <f>'Total Fuel Prices'!S180*(1-INDEX(Tax_share,MATCH('Total Fuel Prices'!$A$177,tax_fuel_labels,0),MATCH(S$1,'Tax_Share of Price'!$B$1:$AI$1,0)))</f>
        <v>1.8999336103896104E-5</v>
      </c>
      <c r="T3">
        <f>'Total Fuel Prices'!T180*(1-INDEX(Tax_share,MATCH('Total Fuel Prices'!$A$177,tax_fuel_labels,0),MATCH(T$1,'Tax_Share of Price'!$B$1:$AI$1,0)))</f>
        <v>1.9257412467532465E-5</v>
      </c>
      <c r="U3">
        <f>'Total Fuel Prices'!U180*(1-INDEX(Tax_share,MATCH('Total Fuel Prices'!$A$177,tax_fuel_labels,0),MATCH(U$1,'Tax_Share of Price'!$B$1:$AI$1,0)))</f>
        <v>1.9478620779220779E-5</v>
      </c>
      <c r="V3">
        <f>'Total Fuel Prices'!V180*(1-INDEX(Tax_share,MATCH('Total Fuel Prices'!$A$177,tax_fuel_labels,0),MATCH(V$1,'Tax_Share of Price'!$B$1:$AI$1,0)))</f>
        <v>1.9712118441558441E-5</v>
      </c>
      <c r="W3">
        <f>'Total Fuel Prices'!W180*(1-INDEX(Tax_share,MATCH('Total Fuel Prices'!$A$177,tax_fuel_labels,0),MATCH(W$1,'Tax_Share of Price'!$B$1:$AI$1,0)))</f>
        <v>1.9921037402597405E-5</v>
      </c>
      <c r="X3">
        <f>'Total Fuel Prices'!X180*(1-INDEX(Tax_share,MATCH('Total Fuel Prices'!$A$177,tax_fuel_labels,0),MATCH(X$1,'Tax_Share of Price'!$B$1:$AI$1,0)))</f>
        <v>2.0203692467532469E-5</v>
      </c>
      <c r="Y3">
        <f>'Total Fuel Prices'!Y180*(1-INDEX(Tax_share,MATCH('Total Fuel Prices'!$A$177,tax_fuel_labels,0),MATCH(Y$1,'Tax_Share of Price'!$B$1:$AI$1,0)))</f>
        <v>2.0461768831168827E-5</v>
      </c>
      <c r="Z3">
        <f>'Total Fuel Prices'!Z180*(1-INDEX(Tax_share,MATCH('Total Fuel Prices'!$A$177,tax_fuel_labels,0),MATCH(Z$1,'Tax_Share of Price'!$B$1:$AI$1,0)))</f>
        <v>2.0596951688311691E-5</v>
      </c>
      <c r="AA3">
        <f>'Total Fuel Prices'!AA180*(1-INDEX(Tax_share,MATCH('Total Fuel Prices'!$A$177,tax_fuel_labels,0),MATCH(AA$1,'Tax_Share of Price'!$B$1:$AI$1,0)))</f>
        <v>2.0805870649350648E-5</v>
      </c>
      <c r="AB3">
        <f>'Total Fuel Prices'!AB180*(1-INDEX(Tax_share,MATCH('Total Fuel Prices'!$A$177,tax_fuel_labels,0),MATCH(AB$1,'Tax_Share of Price'!$B$1:$AI$1,0)))</f>
        <v>2.0855028051948049E-5</v>
      </c>
      <c r="AC3">
        <f>'Total Fuel Prices'!AC180*(1-INDEX(Tax_share,MATCH('Total Fuel Prices'!$A$177,tax_fuel_labels,0),MATCH(AC$1,'Tax_Share of Price'!$B$1:$AI$1,0)))</f>
        <v>2.083044935064935E-5</v>
      </c>
      <c r="AD3">
        <f>'Total Fuel Prices'!AD180*(1-INDEX(Tax_share,MATCH('Total Fuel Prices'!$A$177,tax_fuel_labels,0),MATCH(AD$1,'Tax_Share of Price'!$B$1:$AI$1,0)))</f>
        <v>2.0695266493506493E-5</v>
      </c>
      <c r="AE3">
        <f>'Total Fuel Prices'!AE180*(1-INDEX(Tax_share,MATCH('Total Fuel Prices'!$A$177,tax_fuel_labels,0),MATCH(AE$1,'Tax_Share of Price'!$B$1:$AI$1,0)))</f>
        <v>2.1014789610389608E-5</v>
      </c>
      <c r="AF3">
        <f>$AE3</f>
        <v>2.1014789610389608E-5</v>
      </c>
      <c r="AG3">
        <f t="shared" ref="AF3:AU9" si="1">$AE3</f>
        <v>2.1014789610389608E-5</v>
      </c>
      <c r="AH3">
        <f t="shared" si="1"/>
        <v>2.1014789610389608E-5</v>
      </c>
      <c r="AI3">
        <f t="shared" si="1"/>
        <v>2.1014789610389608E-5</v>
      </c>
      <c r="AJ3">
        <f t="shared" si="1"/>
        <v>2.1014789610389608E-5</v>
      </c>
      <c r="AK3">
        <f t="shared" si="1"/>
        <v>2.1014789610389608E-5</v>
      </c>
      <c r="AL3">
        <f t="shared" si="1"/>
        <v>2.1014789610389608E-5</v>
      </c>
      <c r="AM3">
        <f t="shared" si="1"/>
        <v>2.1014789610389608E-5</v>
      </c>
      <c r="AN3">
        <f t="shared" si="1"/>
        <v>2.1014789610389608E-5</v>
      </c>
      <c r="AO3">
        <f t="shared" si="1"/>
        <v>2.1014789610389608E-5</v>
      </c>
      <c r="AP3">
        <f t="shared" si="1"/>
        <v>2.1014789610389608E-5</v>
      </c>
      <c r="AQ3">
        <f t="shared" si="1"/>
        <v>2.1014789610389608E-5</v>
      </c>
      <c r="AR3">
        <f t="shared" si="1"/>
        <v>2.1014789610389608E-5</v>
      </c>
      <c r="AS3">
        <f t="shared" si="1"/>
        <v>2.1014789610389608E-5</v>
      </c>
      <c r="AT3">
        <f t="shared" si="1"/>
        <v>2.1014789610389608E-5</v>
      </c>
      <c r="AU3">
        <f t="shared" si="1"/>
        <v>2.1014789610389608E-5</v>
      </c>
      <c r="AV3">
        <f t="shared" si="0"/>
        <v>2.1014789610389608E-5</v>
      </c>
      <c r="AW3">
        <f t="shared" si="0"/>
        <v>2.1014789610389608E-5</v>
      </c>
      <c r="AX3">
        <f t="shared" si="0"/>
        <v>2.1014789610389608E-5</v>
      </c>
      <c r="AY3">
        <f t="shared" si="0"/>
        <v>2.1014789610389608E-5</v>
      </c>
      <c r="AZ3">
        <f t="shared" si="0"/>
        <v>2.1014789610389608E-5</v>
      </c>
      <c r="BA3">
        <f t="shared" si="0"/>
        <v>2.1014789610389608E-5</v>
      </c>
      <c r="BB3">
        <f t="shared" si="0"/>
        <v>2.1014789610389608E-5</v>
      </c>
      <c r="BC3">
        <f t="shared" si="0"/>
        <v>2.1014789610389608E-5</v>
      </c>
      <c r="BD3">
        <f t="shared" si="0"/>
        <v>2.1014789610389608E-5</v>
      </c>
      <c r="BE3">
        <f t="shared" si="0"/>
        <v>2.1014789610389608E-5</v>
      </c>
      <c r="BF3">
        <f t="shared" si="0"/>
        <v>2.1014789610389608E-5</v>
      </c>
      <c r="BG3">
        <f t="shared" si="0"/>
        <v>2.1014789610389608E-5</v>
      </c>
      <c r="BH3">
        <f t="shared" si="0"/>
        <v>2.1014789610389608E-5</v>
      </c>
      <c r="BI3">
        <f t="shared" si="0"/>
        <v>2.1014789610389608E-5</v>
      </c>
      <c r="BJ3">
        <f t="shared" si="0"/>
        <v>2.1014789610389608E-5</v>
      </c>
      <c r="BK3">
        <f t="shared" si="0"/>
        <v>2.1014789610389608E-5</v>
      </c>
      <c r="BL3">
        <f t="shared" si="0"/>
        <v>2.1014789610389608E-5</v>
      </c>
      <c r="BM3">
        <f t="shared" si="0"/>
        <v>2.1014789610389608E-5</v>
      </c>
      <c r="BN3">
        <f t="shared" si="0"/>
        <v>2.1014789610389608E-5</v>
      </c>
      <c r="BO3">
        <f t="shared" si="0"/>
        <v>2.1014789610389608E-5</v>
      </c>
      <c r="BP3">
        <f t="shared" si="0"/>
        <v>2.1014789610389608E-5</v>
      </c>
      <c r="BQ3">
        <f t="shared" si="0"/>
        <v>2.1014789610389608E-5</v>
      </c>
      <c r="BR3">
        <f t="shared" si="0"/>
        <v>2.1014789610389608E-5</v>
      </c>
      <c r="BS3">
        <f t="shared" si="0"/>
        <v>2.1014789610389608E-5</v>
      </c>
      <c r="BT3">
        <f t="shared" si="0"/>
        <v>2.1014789610389608E-5</v>
      </c>
      <c r="BU3">
        <f t="shared" si="0"/>
        <v>2.1014789610389608E-5</v>
      </c>
      <c r="BV3">
        <f t="shared" si="0"/>
        <v>2.1014789610389608E-5</v>
      </c>
      <c r="BW3">
        <f t="shared" si="0"/>
        <v>2.1014789610389608E-5</v>
      </c>
      <c r="BX3">
        <f t="shared" si="0"/>
        <v>2.1014789610389608E-5</v>
      </c>
      <c r="BY3">
        <f t="shared" si="0"/>
        <v>2.1014789610389608E-5</v>
      </c>
      <c r="BZ3">
        <f t="shared" si="0"/>
        <v>2.1014789610389608E-5</v>
      </c>
      <c r="CA3">
        <f t="shared" si="0"/>
        <v>2.1014789610389608E-5</v>
      </c>
      <c r="CB3">
        <f t="shared" si="0"/>
        <v>2.1014789610389608E-5</v>
      </c>
      <c r="CC3">
        <f t="shared" si="0"/>
        <v>2.1014789610389608E-5</v>
      </c>
    </row>
    <row r="4" spans="1:81">
      <c r="A4" s="1" t="s">
        <v>1423</v>
      </c>
      <c r="B4">
        <f>'Total Fuel Prices'!B181*(1-INDEX(Tax_share,MATCH('Total Fuel Prices'!$A$177,tax_fuel_labels,0),MATCH(B$1,'Tax_Share of Price'!$B$1:$AI$1,0)))</f>
        <v>0</v>
      </c>
      <c r="C4">
        <f>'Total Fuel Prices'!C181*(1-INDEX(Tax_share,MATCH('Total Fuel Prices'!$A$177,tax_fuel_labels,0),MATCH(C$1,'Tax_Share of Price'!$B$1:$AI$1,0)))</f>
        <v>0</v>
      </c>
      <c r="D4">
        <f>'Total Fuel Prices'!D181*(1-INDEX(Tax_share,MATCH('Total Fuel Prices'!$A$177,tax_fuel_labels,0),MATCH(D$1,'Tax_Share of Price'!$B$1:$AI$1,0)))</f>
        <v>0</v>
      </c>
      <c r="E4">
        <f>'Total Fuel Prices'!E181*(1-INDEX(Tax_share,MATCH('Total Fuel Prices'!$A$177,tax_fuel_labels,0),MATCH(E$1,'Tax_Share of Price'!$B$1:$AI$1,0)))</f>
        <v>0</v>
      </c>
      <c r="F4">
        <f>'Total Fuel Prices'!F181*(1-INDEX(Tax_share,MATCH('Total Fuel Prices'!$A$177,tax_fuel_labels,0),MATCH(F$1,'Tax_Share of Price'!$B$1:$AI$1,0)))</f>
        <v>0</v>
      </c>
      <c r="G4">
        <f>'Total Fuel Prices'!G181*(1-INDEX(Tax_share,MATCH('Total Fuel Prices'!$A$177,tax_fuel_labels,0),MATCH(G$1,'Tax_Share of Price'!$B$1:$AI$1,0)))</f>
        <v>0</v>
      </c>
      <c r="H4">
        <f>'Total Fuel Prices'!H181*(1-INDEX(Tax_share,MATCH('Total Fuel Prices'!$A$177,tax_fuel_labels,0),MATCH(H$1,'Tax_Share of Price'!$B$1:$AI$1,0)))</f>
        <v>0</v>
      </c>
      <c r="I4">
        <f>'Total Fuel Prices'!I181*(1-INDEX(Tax_share,MATCH('Total Fuel Prices'!$A$177,tax_fuel_labels,0),MATCH(I$1,'Tax_Share of Price'!$B$1:$AI$1,0)))</f>
        <v>0</v>
      </c>
      <c r="J4">
        <f>'Total Fuel Prices'!J181*(1-INDEX(Tax_share,MATCH('Total Fuel Prices'!$A$177,tax_fuel_labels,0),MATCH(J$1,'Tax_Share of Price'!$B$1:$AI$1,0)))</f>
        <v>0</v>
      </c>
      <c r="K4">
        <f>'Total Fuel Prices'!K181*(1-INDEX(Tax_share,MATCH('Total Fuel Prices'!$A$177,tax_fuel_labels,0),MATCH(K$1,'Tax_Share of Price'!$B$1:$AI$1,0)))</f>
        <v>0</v>
      </c>
      <c r="L4">
        <f>'Total Fuel Prices'!L181*(1-INDEX(Tax_share,MATCH('Total Fuel Prices'!$A$177,tax_fuel_labels,0),MATCH(L$1,'Tax_Share of Price'!$B$1:$AI$1,0)))</f>
        <v>0</v>
      </c>
      <c r="M4">
        <f>'Total Fuel Prices'!M181*(1-INDEX(Tax_share,MATCH('Total Fuel Prices'!$A$177,tax_fuel_labels,0),MATCH(M$1,'Tax_Share of Price'!$B$1:$AI$1,0)))</f>
        <v>0</v>
      </c>
      <c r="N4">
        <f>'Total Fuel Prices'!N181*(1-INDEX(Tax_share,MATCH('Total Fuel Prices'!$A$177,tax_fuel_labels,0),MATCH(N$1,'Tax_Share of Price'!$B$1:$AI$1,0)))</f>
        <v>0</v>
      </c>
      <c r="O4">
        <f>'Total Fuel Prices'!O181*(1-INDEX(Tax_share,MATCH('Total Fuel Prices'!$A$177,tax_fuel_labels,0),MATCH(O$1,'Tax_Share of Price'!$B$1:$AI$1,0)))</f>
        <v>0</v>
      </c>
      <c r="P4">
        <f>'Total Fuel Prices'!P181*(1-INDEX(Tax_share,MATCH('Total Fuel Prices'!$A$177,tax_fuel_labels,0),MATCH(P$1,'Tax_Share of Price'!$B$1:$AI$1,0)))</f>
        <v>0</v>
      </c>
      <c r="Q4">
        <f>'Total Fuel Prices'!Q181*(1-INDEX(Tax_share,MATCH('Total Fuel Prices'!$A$177,tax_fuel_labels,0),MATCH(Q$1,'Tax_Share of Price'!$B$1:$AI$1,0)))</f>
        <v>0</v>
      </c>
      <c r="R4">
        <f>'Total Fuel Prices'!R181*(1-INDEX(Tax_share,MATCH('Total Fuel Prices'!$A$177,tax_fuel_labels,0),MATCH(R$1,'Tax_Share of Price'!$B$1:$AI$1,0)))</f>
        <v>0</v>
      </c>
      <c r="S4">
        <f>'Total Fuel Prices'!S181*(1-INDEX(Tax_share,MATCH('Total Fuel Prices'!$A$177,tax_fuel_labels,0),MATCH(S$1,'Tax_Share of Price'!$B$1:$AI$1,0)))</f>
        <v>0</v>
      </c>
      <c r="T4">
        <f>'Total Fuel Prices'!T181*(1-INDEX(Tax_share,MATCH('Total Fuel Prices'!$A$177,tax_fuel_labels,0),MATCH(T$1,'Tax_Share of Price'!$B$1:$AI$1,0)))</f>
        <v>0</v>
      </c>
      <c r="U4">
        <f>'Total Fuel Prices'!U181*(1-INDEX(Tax_share,MATCH('Total Fuel Prices'!$A$177,tax_fuel_labels,0),MATCH(U$1,'Tax_Share of Price'!$B$1:$AI$1,0)))</f>
        <v>0</v>
      </c>
      <c r="V4">
        <f>'Total Fuel Prices'!V181*(1-INDEX(Tax_share,MATCH('Total Fuel Prices'!$A$177,tax_fuel_labels,0),MATCH(V$1,'Tax_Share of Price'!$B$1:$AI$1,0)))</f>
        <v>0</v>
      </c>
      <c r="W4">
        <f>'Total Fuel Prices'!W181*(1-INDEX(Tax_share,MATCH('Total Fuel Prices'!$A$177,tax_fuel_labels,0),MATCH(W$1,'Tax_Share of Price'!$B$1:$AI$1,0)))</f>
        <v>0</v>
      </c>
      <c r="X4">
        <f>'Total Fuel Prices'!X181*(1-INDEX(Tax_share,MATCH('Total Fuel Prices'!$A$177,tax_fuel_labels,0),MATCH(X$1,'Tax_Share of Price'!$B$1:$AI$1,0)))</f>
        <v>0</v>
      </c>
      <c r="Y4">
        <f>'Total Fuel Prices'!Y181*(1-INDEX(Tax_share,MATCH('Total Fuel Prices'!$A$177,tax_fuel_labels,0),MATCH(Y$1,'Tax_Share of Price'!$B$1:$AI$1,0)))</f>
        <v>0</v>
      </c>
      <c r="Z4">
        <f>'Total Fuel Prices'!Z181*(1-INDEX(Tax_share,MATCH('Total Fuel Prices'!$A$177,tax_fuel_labels,0),MATCH(Z$1,'Tax_Share of Price'!$B$1:$AI$1,0)))</f>
        <v>0</v>
      </c>
      <c r="AA4">
        <f>'Total Fuel Prices'!AA181*(1-INDEX(Tax_share,MATCH('Total Fuel Prices'!$A$177,tax_fuel_labels,0),MATCH(AA$1,'Tax_Share of Price'!$B$1:$AI$1,0)))</f>
        <v>0</v>
      </c>
      <c r="AB4">
        <f>'Total Fuel Prices'!AB181*(1-INDEX(Tax_share,MATCH('Total Fuel Prices'!$A$177,tax_fuel_labels,0),MATCH(AB$1,'Tax_Share of Price'!$B$1:$AI$1,0)))</f>
        <v>0</v>
      </c>
      <c r="AC4">
        <f>'Total Fuel Prices'!AC181*(1-INDEX(Tax_share,MATCH('Total Fuel Prices'!$A$177,tax_fuel_labels,0),MATCH(AC$1,'Tax_Share of Price'!$B$1:$AI$1,0)))</f>
        <v>0</v>
      </c>
      <c r="AD4">
        <f>'Total Fuel Prices'!AD181*(1-INDEX(Tax_share,MATCH('Total Fuel Prices'!$A$177,tax_fuel_labels,0),MATCH(AD$1,'Tax_Share of Price'!$B$1:$AI$1,0)))</f>
        <v>0</v>
      </c>
      <c r="AE4">
        <f>'Total Fuel Prices'!AE181*(1-INDEX(Tax_share,MATCH('Total Fuel Prices'!$A$177,tax_fuel_labels,0),MATCH(AE$1,'Tax_Share of Price'!$B$1:$AI$1,0)))</f>
        <v>0</v>
      </c>
      <c r="AF4">
        <f t="shared" si="1"/>
        <v>0</v>
      </c>
      <c r="AG4">
        <f t="shared" si="0"/>
        <v>0</v>
      </c>
      <c r="AH4">
        <f t="shared" si="0"/>
        <v>0</v>
      </c>
      <c r="AI4">
        <f t="shared" si="0"/>
        <v>0</v>
      </c>
      <c r="AJ4">
        <f t="shared" si="0"/>
        <v>0</v>
      </c>
      <c r="AK4">
        <f t="shared" si="0"/>
        <v>0</v>
      </c>
      <c r="AL4">
        <f t="shared" si="0"/>
        <v>0</v>
      </c>
      <c r="AM4">
        <f t="shared" si="0"/>
        <v>0</v>
      </c>
      <c r="AN4">
        <f t="shared" si="0"/>
        <v>0</v>
      </c>
      <c r="AO4">
        <f t="shared" si="0"/>
        <v>0</v>
      </c>
      <c r="AP4">
        <f t="shared" si="0"/>
        <v>0</v>
      </c>
      <c r="AQ4">
        <f t="shared" si="0"/>
        <v>0</v>
      </c>
      <c r="AR4">
        <f t="shared" si="0"/>
        <v>0</v>
      </c>
      <c r="AS4">
        <f t="shared" si="0"/>
        <v>0</v>
      </c>
      <c r="AT4">
        <f t="shared" si="0"/>
        <v>0</v>
      </c>
      <c r="AU4">
        <f t="shared" si="0"/>
        <v>0</v>
      </c>
      <c r="AV4">
        <f t="shared" si="0"/>
        <v>0</v>
      </c>
      <c r="AW4">
        <f t="shared" si="0"/>
        <v>0</v>
      </c>
      <c r="AX4">
        <f t="shared" si="0"/>
        <v>0</v>
      </c>
      <c r="AY4">
        <f t="shared" si="0"/>
        <v>0</v>
      </c>
      <c r="AZ4">
        <f t="shared" si="0"/>
        <v>0</v>
      </c>
      <c r="BA4">
        <f t="shared" si="0"/>
        <v>0</v>
      </c>
      <c r="BB4">
        <f t="shared" si="0"/>
        <v>0</v>
      </c>
      <c r="BC4">
        <f t="shared" si="0"/>
        <v>0</v>
      </c>
      <c r="BD4">
        <f t="shared" si="0"/>
        <v>0</v>
      </c>
      <c r="BE4">
        <f t="shared" si="0"/>
        <v>0</v>
      </c>
      <c r="BF4">
        <f t="shared" si="0"/>
        <v>0</v>
      </c>
      <c r="BG4">
        <f t="shared" si="0"/>
        <v>0</v>
      </c>
      <c r="BH4">
        <f t="shared" si="0"/>
        <v>0</v>
      </c>
      <c r="BI4">
        <f t="shared" si="0"/>
        <v>0</v>
      </c>
      <c r="BJ4">
        <f t="shared" si="0"/>
        <v>0</v>
      </c>
      <c r="BK4">
        <f t="shared" si="0"/>
        <v>0</v>
      </c>
      <c r="BL4">
        <f t="shared" si="0"/>
        <v>0</v>
      </c>
      <c r="BM4">
        <f t="shared" si="0"/>
        <v>0</v>
      </c>
      <c r="BN4">
        <f t="shared" si="0"/>
        <v>0</v>
      </c>
      <c r="BO4">
        <f t="shared" si="0"/>
        <v>0</v>
      </c>
      <c r="BP4">
        <f t="shared" si="0"/>
        <v>0</v>
      </c>
      <c r="BQ4">
        <f t="shared" si="0"/>
        <v>0</v>
      </c>
      <c r="BR4">
        <f t="shared" si="0"/>
        <v>0</v>
      </c>
      <c r="BS4">
        <f t="shared" si="0"/>
        <v>0</v>
      </c>
      <c r="BT4">
        <f t="shared" si="0"/>
        <v>0</v>
      </c>
      <c r="BU4">
        <f t="shared" si="0"/>
        <v>0</v>
      </c>
      <c r="BV4">
        <f t="shared" si="0"/>
        <v>0</v>
      </c>
      <c r="BW4">
        <f t="shared" si="0"/>
        <v>0</v>
      </c>
      <c r="BX4">
        <f t="shared" si="0"/>
        <v>0</v>
      </c>
      <c r="BY4">
        <f t="shared" si="0"/>
        <v>0</v>
      </c>
      <c r="BZ4">
        <f t="shared" si="0"/>
        <v>0</v>
      </c>
      <c r="CA4">
        <f t="shared" si="0"/>
        <v>0</v>
      </c>
      <c r="CB4">
        <f t="shared" si="0"/>
        <v>0</v>
      </c>
      <c r="CC4">
        <f t="shared" si="0"/>
        <v>0</v>
      </c>
    </row>
    <row r="5" spans="1:81">
      <c r="A5" s="1" t="s">
        <v>1424</v>
      </c>
      <c r="B5">
        <f>'Total Fuel Prices'!B182*(1-INDEX(Tax_share,MATCH('Total Fuel Prices'!$A$177,tax_fuel_labels,0),MATCH(B$1,'Tax_Share of Price'!$B$1:$AI$1,0)))</f>
        <v>0</v>
      </c>
      <c r="C5">
        <f>'Total Fuel Prices'!C182*(1-INDEX(Tax_share,MATCH('Total Fuel Prices'!$A$177,tax_fuel_labels,0),MATCH(C$1,'Tax_Share of Price'!$B$1:$AI$1,0)))</f>
        <v>0</v>
      </c>
      <c r="D5">
        <f>'Total Fuel Prices'!D182*(1-INDEX(Tax_share,MATCH('Total Fuel Prices'!$A$177,tax_fuel_labels,0),MATCH(D$1,'Tax_Share of Price'!$B$1:$AI$1,0)))</f>
        <v>0</v>
      </c>
      <c r="E5">
        <f>'Total Fuel Prices'!E182*(1-INDEX(Tax_share,MATCH('Total Fuel Prices'!$A$177,tax_fuel_labels,0),MATCH(E$1,'Tax_Share of Price'!$B$1:$AI$1,0)))</f>
        <v>0</v>
      </c>
      <c r="F5">
        <f>'Total Fuel Prices'!F182*(1-INDEX(Tax_share,MATCH('Total Fuel Prices'!$A$177,tax_fuel_labels,0),MATCH(F$1,'Tax_Share of Price'!$B$1:$AI$1,0)))</f>
        <v>0</v>
      </c>
      <c r="G5">
        <f>'Total Fuel Prices'!G182*(1-INDEX(Tax_share,MATCH('Total Fuel Prices'!$A$177,tax_fuel_labels,0),MATCH(G$1,'Tax_Share of Price'!$B$1:$AI$1,0)))</f>
        <v>0</v>
      </c>
      <c r="H5">
        <f>'Total Fuel Prices'!H182*(1-INDEX(Tax_share,MATCH('Total Fuel Prices'!$A$177,tax_fuel_labels,0),MATCH(H$1,'Tax_Share of Price'!$B$1:$AI$1,0)))</f>
        <v>0</v>
      </c>
      <c r="I5">
        <f>'Total Fuel Prices'!I182*(1-INDEX(Tax_share,MATCH('Total Fuel Prices'!$A$177,tax_fuel_labels,0),MATCH(I$1,'Tax_Share of Price'!$B$1:$AI$1,0)))</f>
        <v>0</v>
      </c>
      <c r="J5">
        <f>'Total Fuel Prices'!J182*(1-INDEX(Tax_share,MATCH('Total Fuel Prices'!$A$177,tax_fuel_labels,0),MATCH(J$1,'Tax_Share of Price'!$B$1:$AI$1,0)))</f>
        <v>0</v>
      </c>
      <c r="K5">
        <f>'Total Fuel Prices'!K182*(1-INDEX(Tax_share,MATCH('Total Fuel Prices'!$A$177,tax_fuel_labels,0),MATCH(K$1,'Tax_Share of Price'!$B$1:$AI$1,0)))</f>
        <v>0</v>
      </c>
      <c r="L5">
        <f>'Total Fuel Prices'!L182*(1-INDEX(Tax_share,MATCH('Total Fuel Prices'!$A$177,tax_fuel_labels,0),MATCH(L$1,'Tax_Share of Price'!$B$1:$AI$1,0)))</f>
        <v>0</v>
      </c>
      <c r="M5">
        <f>'Total Fuel Prices'!M182*(1-INDEX(Tax_share,MATCH('Total Fuel Prices'!$A$177,tax_fuel_labels,0),MATCH(M$1,'Tax_Share of Price'!$B$1:$AI$1,0)))</f>
        <v>0</v>
      </c>
      <c r="N5">
        <f>'Total Fuel Prices'!N182*(1-INDEX(Tax_share,MATCH('Total Fuel Prices'!$A$177,tax_fuel_labels,0),MATCH(N$1,'Tax_Share of Price'!$B$1:$AI$1,0)))</f>
        <v>0</v>
      </c>
      <c r="O5">
        <f>'Total Fuel Prices'!O182*(1-INDEX(Tax_share,MATCH('Total Fuel Prices'!$A$177,tax_fuel_labels,0),MATCH(O$1,'Tax_Share of Price'!$B$1:$AI$1,0)))</f>
        <v>0</v>
      </c>
      <c r="P5">
        <f>'Total Fuel Prices'!P182*(1-INDEX(Tax_share,MATCH('Total Fuel Prices'!$A$177,tax_fuel_labels,0),MATCH(P$1,'Tax_Share of Price'!$B$1:$AI$1,0)))</f>
        <v>0</v>
      </c>
      <c r="Q5">
        <f>'Total Fuel Prices'!Q182*(1-INDEX(Tax_share,MATCH('Total Fuel Prices'!$A$177,tax_fuel_labels,0),MATCH(Q$1,'Tax_Share of Price'!$B$1:$AI$1,0)))</f>
        <v>0</v>
      </c>
      <c r="R5">
        <f>'Total Fuel Prices'!R182*(1-INDEX(Tax_share,MATCH('Total Fuel Prices'!$A$177,tax_fuel_labels,0),MATCH(R$1,'Tax_Share of Price'!$B$1:$AI$1,0)))</f>
        <v>0</v>
      </c>
      <c r="S5">
        <f>'Total Fuel Prices'!S182*(1-INDEX(Tax_share,MATCH('Total Fuel Prices'!$A$177,tax_fuel_labels,0),MATCH(S$1,'Tax_Share of Price'!$B$1:$AI$1,0)))</f>
        <v>0</v>
      </c>
      <c r="T5">
        <f>'Total Fuel Prices'!T182*(1-INDEX(Tax_share,MATCH('Total Fuel Prices'!$A$177,tax_fuel_labels,0),MATCH(T$1,'Tax_Share of Price'!$B$1:$AI$1,0)))</f>
        <v>0</v>
      </c>
      <c r="U5">
        <f>'Total Fuel Prices'!U182*(1-INDEX(Tax_share,MATCH('Total Fuel Prices'!$A$177,tax_fuel_labels,0),MATCH(U$1,'Tax_Share of Price'!$B$1:$AI$1,0)))</f>
        <v>0</v>
      </c>
      <c r="V5">
        <f>'Total Fuel Prices'!V182*(1-INDEX(Tax_share,MATCH('Total Fuel Prices'!$A$177,tax_fuel_labels,0),MATCH(V$1,'Tax_Share of Price'!$B$1:$AI$1,0)))</f>
        <v>0</v>
      </c>
      <c r="W5">
        <f>'Total Fuel Prices'!W182*(1-INDEX(Tax_share,MATCH('Total Fuel Prices'!$A$177,tax_fuel_labels,0),MATCH(W$1,'Tax_Share of Price'!$B$1:$AI$1,0)))</f>
        <v>0</v>
      </c>
      <c r="X5">
        <f>'Total Fuel Prices'!X182*(1-INDEX(Tax_share,MATCH('Total Fuel Prices'!$A$177,tax_fuel_labels,0),MATCH(X$1,'Tax_Share of Price'!$B$1:$AI$1,0)))</f>
        <v>0</v>
      </c>
      <c r="Y5">
        <f>'Total Fuel Prices'!Y182*(1-INDEX(Tax_share,MATCH('Total Fuel Prices'!$A$177,tax_fuel_labels,0),MATCH(Y$1,'Tax_Share of Price'!$B$1:$AI$1,0)))</f>
        <v>0</v>
      </c>
      <c r="Z5">
        <f>'Total Fuel Prices'!Z182*(1-INDEX(Tax_share,MATCH('Total Fuel Prices'!$A$177,tax_fuel_labels,0),MATCH(Z$1,'Tax_Share of Price'!$B$1:$AI$1,0)))</f>
        <v>0</v>
      </c>
      <c r="AA5">
        <f>'Total Fuel Prices'!AA182*(1-INDEX(Tax_share,MATCH('Total Fuel Prices'!$A$177,tax_fuel_labels,0),MATCH(AA$1,'Tax_Share of Price'!$B$1:$AI$1,0)))</f>
        <v>0</v>
      </c>
      <c r="AB5">
        <f>'Total Fuel Prices'!AB182*(1-INDEX(Tax_share,MATCH('Total Fuel Prices'!$A$177,tax_fuel_labels,0),MATCH(AB$1,'Tax_Share of Price'!$B$1:$AI$1,0)))</f>
        <v>0</v>
      </c>
      <c r="AC5">
        <f>'Total Fuel Prices'!AC182*(1-INDEX(Tax_share,MATCH('Total Fuel Prices'!$A$177,tax_fuel_labels,0),MATCH(AC$1,'Tax_Share of Price'!$B$1:$AI$1,0)))</f>
        <v>0</v>
      </c>
      <c r="AD5">
        <f>'Total Fuel Prices'!AD182*(1-INDEX(Tax_share,MATCH('Total Fuel Prices'!$A$177,tax_fuel_labels,0),MATCH(AD$1,'Tax_Share of Price'!$B$1:$AI$1,0)))</f>
        <v>0</v>
      </c>
      <c r="AE5">
        <f>'Total Fuel Prices'!AE182*(1-INDEX(Tax_share,MATCH('Total Fuel Prices'!$A$177,tax_fuel_labels,0),MATCH(AE$1,'Tax_Share of Price'!$B$1:$AI$1,0)))</f>
        <v>0</v>
      </c>
      <c r="AF5">
        <f t="shared" si="1"/>
        <v>0</v>
      </c>
      <c r="AG5">
        <f t="shared" si="0"/>
        <v>0</v>
      </c>
      <c r="AH5">
        <f t="shared" si="0"/>
        <v>0</v>
      </c>
      <c r="AI5">
        <f t="shared" si="0"/>
        <v>0</v>
      </c>
      <c r="AJ5">
        <f t="shared" si="0"/>
        <v>0</v>
      </c>
      <c r="AK5">
        <f t="shared" si="0"/>
        <v>0</v>
      </c>
      <c r="AL5">
        <f t="shared" si="0"/>
        <v>0</v>
      </c>
      <c r="AM5">
        <f t="shared" si="0"/>
        <v>0</v>
      </c>
      <c r="AN5">
        <f t="shared" si="0"/>
        <v>0</v>
      </c>
      <c r="AO5">
        <f t="shared" si="0"/>
        <v>0</v>
      </c>
      <c r="AP5">
        <f t="shared" si="0"/>
        <v>0</v>
      </c>
      <c r="AQ5">
        <f t="shared" si="0"/>
        <v>0</v>
      </c>
      <c r="AR5">
        <f t="shared" si="0"/>
        <v>0</v>
      </c>
      <c r="AS5">
        <f t="shared" si="0"/>
        <v>0</v>
      </c>
      <c r="AT5">
        <f t="shared" si="0"/>
        <v>0</v>
      </c>
      <c r="AU5">
        <f t="shared" si="0"/>
        <v>0</v>
      </c>
      <c r="AV5">
        <f t="shared" si="0"/>
        <v>0</v>
      </c>
      <c r="AW5">
        <f t="shared" si="0"/>
        <v>0</v>
      </c>
      <c r="AX5">
        <f t="shared" si="0"/>
        <v>0</v>
      </c>
      <c r="AY5">
        <f t="shared" si="0"/>
        <v>0</v>
      </c>
      <c r="AZ5">
        <f t="shared" si="0"/>
        <v>0</v>
      </c>
      <c r="BA5">
        <f t="shared" si="0"/>
        <v>0</v>
      </c>
      <c r="BB5">
        <f t="shared" si="0"/>
        <v>0</v>
      </c>
      <c r="BC5">
        <f t="shared" si="0"/>
        <v>0</v>
      </c>
      <c r="BD5">
        <f t="shared" si="0"/>
        <v>0</v>
      </c>
      <c r="BE5">
        <f t="shared" si="0"/>
        <v>0</v>
      </c>
      <c r="BF5">
        <f t="shared" si="0"/>
        <v>0</v>
      </c>
      <c r="BG5">
        <f t="shared" si="0"/>
        <v>0</v>
      </c>
      <c r="BH5">
        <f t="shared" si="0"/>
        <v>0</v>
      </c>
      <c r="BI5">
        <f t="shared" si="0"/>
        <v>0</v>
      </c>
      <c r="BJ5">
        <f t="shared" si="0"/>
        <v>0</v>
      </c>
      <c r="BK5">
        <f t="shared" si="0"/>
        <v>0</v>
      </c>
      <c r="BL5">
        <f t="shared" si="0"/>
        <v>0</v>
      </c>
      <c r="BM5">
        <f t="shared" si="0"/>
        <v>0</v>
      </c>
      <c r="BN5">
        <f t="shared" si="0"/>
        <v>0</v>
      </c>
      <c r="BO5">
        <f t="shared" si="0"/>
        <v>0</v>
      </c>
      <c r="BP5">
        <f t="shared" si="0"/>
        <v>0</v>
      </c>
      <c r="BQ5">
        <f t="shared" si="0"/>
        <v>0</v>
      </c>
      <c r="BR5">
        <f t="shared" si="0"/>
        <v>0</v>
      </c>
      <c r="BS5">
        <f t="shared" si="0"/>
        <v>0</v>
      </c>
      <c r="BT5">
        <f t="shared" si="0"/>
        <v>0</v>
      </c>
      <c r="BU5">
        <f t="shared" si="0"/>
        <v>0</v>
      </c>
      <c r="BV5">
        <f t="shared" si="0"/>
        <v>0</v>
      </c>
      <c r="BW5">
        <f t="shared" si="0"/>
        <v>0</v>
      </c>
      <c r="BX5">
        <f t="shared" si="0"/>
        <v>0</v>
      </c>
      <c r="BY5">
        <f t="shared" si="0"/>
        <v>0</v>
      </c>
      <c r="BZ5">
        <f t="shared" si="0"/>
        <v>0</v>
      </c>
      <c r="CA5">
        <f t="shared" si="0"/>
        <v>0</v>
      </c>
      <c r="CB5">
        <f t="shared" si="0"/>
        <v>0</v>
      </c>
      <c r="CC5">
        <f t="shared" si="0"/>
        <v>0</v>
      </c>
    </row>
    <row r="6" spans="1:81">
      <c r="A6" s="1" t="s">
        <v>1425</v>
      </c>
      <c r="B6">
        <f>'Total Fuel Prices'!B183*(1-INDEX(Tax_share,MATCH('Total Fuel Prices'!$A$177,tax_fuel_labels,0),MATCH(B$1,'Tax_Share of Price'!$B$1:$AI$1,0)))</f>
        <v>1.41942E-5</v>
      </c>
      <c r="C6">
        <f>'Total Fuel Prices'!C183*(1-INDEX(Tax_share,MATCH('Total Fuel Prices'!$A$177,tax_fuel_labels,0),MATCH(C$1,'Tax_Share of Price'!$B$1:$AI$1,0)))</f>
        <v>1.41942E-5</v>
      </c>
      <c r="D6">
        <f>'Total Fuel Prices'!D183*(1-INDEX(Tax_share,MATCH('Total Fuel Prices'!$A$177,tax_fuel_labels,0),MATCH(D$1,'Tax_Share of Price'!$B$1:$AI$1,0)))</f>
        <v>2.540840220994475E-5</v>
      </c>
      <c r="E6">
        <f>'Total Fuel Prices'!E183*(1-INDEX(Tax_share,MATCH('Total Fuel Prices'!$A$177,tax_fuel_labels,0),MATCH(E$1,'Tax_Share of Price'!$B$1:$AI$1,0)))</f>
        <v>1.41942E-5</v>
      </c>
      <c r="F6">
        <f>'Total Fuel Prices'!F183*(1-INDEX(Tax_share,MATCH('Total Fuel Prices'!$A$177,tax_fuel_labels,0),MATCH(F$1,'Tax_Share of Price'!$B$1:$AI$1,0)))</f>
        <v>2.0663932044198895E-5</v>
      </c>
      <c r="G6">
        <f>'Total Fuel Prices'!G183*(1-INDEX(Tax_share,MATCH('Total Fuel Prices'!$A$177,tax_fuel_labels,0),MATCH(G$1,'Tax_Share of Price'!$B$1:$AI$1,0)))</f>
        <v>2.7368927071823202E-5</v>
      </c>
      <c r="H6">
        <f>'Total Fuel Prices'!H183*(1-INDEX(Tax_share,MATCH('Total Fuel Prices'!$A$177,tax_fuel_labels,0),MATCH(H$1,'Tax_Share of Price'!$B$1:$AI$1,0)))</f>
        <v>3.3564185635359121E-5</v>
      </c>
      <c r="I6">
        <f>'Total Fuel Prices'!I183*(1-INDEX(Tax_share,MATCH('Total Fuel Prices'!$A$177,tax_fuel_labels,0),MATCH(I$1,'Tax_Share of Price'!$B$1:$AI$1,0)))</f>
        <v>4.0465233149171267E-5</v>
      </c>
      <c r="J6">
        <f>'Total Fuel Prices'!J183*(1-INDEX(Tax_share,MATCH('Total Fuel Prices'!$A$177,tax_fuel_labels,0),MATCH(J$1,'Tax_Share of Price'!$B$1:$AI$1,0)))</f>
        <v>4.7131017679558006E-5</v>
      </c>
      <c r="K6">
        <f>'Total Fuel Prices'!K183*(1-INDEX(Tax_share,MATCH('Total Fuel Prices'!$A$177,tax_fuel_labels,0),MATCH(K$1,'Tax_Share of Price'!$B$1:$AI$1,0)))</f>
        <v>4.7013386187845305E-5</v>
      </c>
      <c r="L6">
        <f>'Total Fuel Prices'!L183*(1-INDEX(Tax_share,MATCH('Total Fuel Prices'!$A$177,tax_fuel_labels,0),MATCH(L$1,'Tax_Share of Price'!$B$1:$AI$1,0)))</f>
        <v>4.8817069060773475E-5</v>
      </c>
      <c r="M6">
        <f>'Total Fuel Prices'!M183*(1-INDEX(Tax_share,MATCH('Total Fuel Prices'!$A$177,tax_fuel_labels,0),MATCH(M$1,'Tax_Share of Price'!$B$1:$AI$1,0)))</f>
        <v>4.8189701104972373E-5</v>
      </c>
      <c r="N6">
        <f>'Total Fuel Prices'!N183*(1-INDEX(Tax_share,MATCH('Total Fuel Prices'!$A$177,tax_fuel_labels,0),MATCH(N$1,'Tax_Share of Price'!$B$1:$AI$1,0)))</f>
        <v>4.9954173480662978E-5</v>
      </c>
      <c r="O6">
        <f>'Total Fuel Prices'!O183*(1-INDEX(Tax_share,MATCH('Total Fuel Prices'!$A$177,tax_fuel_labels,0),MATCH(O$1,'Tax_Share of Price'!$B$1:$AI$1,0)))</f>
        <v>5.0738383425414365E-5</v>
      </c>
      <c r="P6">
        <f>'Total Fuel Prices'!P183*(1-INDEX(Tax_share,MATCH('Total Fuel Prices'!$A$177,tax_fuel_labels,0),MATCH(P$1,'Tax_Share of Price'!$B$1:$AI$1,0)))</f>
        <v>5.2071540331491711E-5</v>
      </c>
      <c r="Q6">
        <f>'Total Fuel Prices'!Q183*(1-INDEX(Tax_share,MATCH('Total Fuel Prices'!$A$177,tax_fuel_labels,0),MATCH(Q$1,'Tax_Share of Price'!$B$1:$AI$1,0)))</f>
        <v>5.2385224309392262E-5</v>
      </c>
      <c r="R6">
        <f>'Total Fuel Prices'!R183*(1-INDEX(Tax_share,MATCH('Total Fuel Prices'!$A$177,tax_fuel_labels,0),MATCH(R$1,'Tax_Share of Price'!$B$1:$AI$1,0)))</f>
        <v>5.3326276243093915E-5</v>
      </c>
      <c r="S6">
        <f>'Total Fuel Prices'!S183*(1-INDEX(Tax_share,MATCH('Total Fuel Prices'!$A$177,tax_fuel_labels,0),MATCH(S$1,'Tax_Share of Price'!$B$1:$AI$1,0)))</f>
        <v>5.3600749723756901E-5</v>
      </c>
      <c r="T6">
        <f>'Total Fuel Prices'!T183*(1-INDEX(Tax_share,MATCH('Total Fuel Prices'!$A$177,tax_fuel_labels,0),MATCH(T$1,'Tax_Share of Price'!$B$1:$AI$1,0)))</f>
        <v>5.4541801657458554E-5</v>
      </c>
      <c r="U6">
        <f>'Total Fuel Prices'!U183*(1-INDEX(Tax_share,MATCH('Total Fuel Prices'!$A$177,tax_fuel_labels,0),MATCH(U$1,'Tax_Share of Price'!$B$1:$AI$1,0)))</f>
        <v>5.5443643093922648E-5</v>
      </c>
      <c r="V6">
        <f>'Total Fuel Prices'!V183*(1-INDEX(Tax_share,MATCH('Total Fuel Prices'!$A$177,tax_fuel_labels,0),MATCH(V$1,'Tax_Share of Price'!$B$1:$AI$1,0)))</f>
        <v>5.6227853038674029E-5</v>
      </c>
      <c r="W6">
        <f>'Total Fuel Prices'!W183*(1-INDEX(Tax_share,MATCH('Total Fuel Prices'!$A$177,tax_fuel_labels,0),MATCH(W$1,'Tax_Share of Price'!$B$1:$AI$1,0)))</f>
        <v>5.6972852486187838E-5</v>
      </c>
      <c r="X6">
        <f>'Total Fuel Prices'!X183*(1-INDEX(Tax_share,MATCH('Total Fuel Prices'!$A$177,tax_fuel_labels,0),MATCH(X$1,'Tax_Share of Price'!$B$1:$AI$1,0)))</f>
        <v>5.8149167403314913E-5</v>
      </c>
      <c r="Y6">
        <f>'Total Fuel Prices'!Y183*(1-INDEX(Tax_share,MATCH('Total Fuel Prices'!$A$177,tax_fuel_labels,0),MATCH(Y$1,'Tax_Share of Price'!$B$1:$AI$1,0)))</f>
        <v>5.952153480662983E-5</v>
      </c>
      <c r="Z6">
        <f>'Total Fuel Prices'!Z183*(1-INDEX(Tax_share,MATCH('Total Fuel Prices'!$A$177,tax_fuel_labels,0),MATCH(Z$1,'Tax_Share of Price'!$B$1:$AI$1,0)))</f>
        <v>6.065863922651934E-5</v>
      </c>
      <c r="AA6">
        <f>'Total Fuel Prices'!AA183*(1-INDEX(Tax_share,MATCH('Total Fuel Prices'!$A$177,tax_fuel_labels,0),MATCH(AA$1,'Tax_Share of Price'!$B$1:$AI$1,0)))</f>
        <v>6.1560480662983428E-5</v>
      </c>
      <c r="AB6">
        <f>'Total Fuel Prices'!AB183*(1-INDEX(Tax_share,MATCH('Total Fuel Prices'!$A$177,tax_fuel_labels,0),MATCH(AB$1,'Tax_Share of Price'!$B$1:$AI$1,0)))</f>
        <v>6.238390110497238E-5</v>
      </c>
      <c r="AC6">
        <f>'Total Fuel Prices'!AC183*(1-INDEX(Tax_share,MATCH('Total Fuel Prices'!$A$177,tax_fuel_labels,0),MATCH(AC$1,'Tax_Share of Price'!$B$1:$AI$1,0)))</f>
        <v>6.3011269060773482E-5</v>
      </c>
      <c r="AD6">
        <f>'Total Fuel Prices'!AD183*(1-INDEX(Tax_share,MATCH('Total Fuel Prices'!$A$177,tax_fuel_labels,0),MATCH(AD$1,'Tax_Share of Price'!$B$1:$AI$1,0)))</f>
        <v>6.3324953038674026E-5</v>
      </c>
      <c r="AE6">
        <f>'Total Fuel Prices'!AE183*(1-INDEX(Tax_share,MATCH('Total Fuel Prices'!$A$177,tax_fuel_labels,0),MATCH(AE$1,'Tax_Share of Price'!$B$1:$AI$1,0)))</f>
        <v>6.4618899447513808E-5</v>
      </c>
      <c r="AF6">
        <f t="shared" si="1"/>
        <v>6.4618899447513808E-5</v>
      </c>
      <c r="AG6">
        <f t="shared" si="0"/>
        <v>6.4618899447513808E-5</v>
      </c>
      <c r="AH6">
        <f t="shared" si="0"/>
        <v>6.4618899447513808E-5</v>
      </c>
      <c r="AI6">
        <f t="shared" si="0"/>
        <v>6.4618899447513808E-5</v>
      </c>
      <c r="AJ6">
        <f t="shared" si="0"/>
        <v>6.4618899447513808E-5</v>
      </c>
      <c r="AK6">
        <f t="shared" si="0"/>
        <v>6.4618899447513808E-5</v>
      </c>
      <c r="AL6">
        <f t="shared" si="0"/>
        <v>6.4618899447513808E-5</v>
      </c>
      <c r="AM6">
        <f t="shared" si="0"/>
        <v>6.4618899447513808E-5</v>
      </c>
      <c r="AN6">
        <f t="shared" si="0"/>
        <v>6.4618899447513808E-5</v>
      </c>
      <c r="AO6">
        <f t="shared" si="0"/>
        <v>6.4618899447513808E-5</v>
      </c>
      <c r="AP6">
        <f t="shared" si="0"/>
        <v>6.4618899447513808E-5</v>
      </c>
      <c r="AQ6">
        <f t="shared" si="0"/>
        <v>6.4618899447513808E-5</v>
      </c>
      <c r="AR6">
        <f t="shared" si="0"/>
        <v>6.4618899447513808E-5</v>
      </c>
      <c r="AS6">
        <f t="shared" si="0"/>
        <v>6.4618899447513808E-5</v>
      </c>
      <c r="AT6">
        <f t="shared" si="0"/>
        <v>6.4618899447513808E-5</v>
      </c>
      <c r="AU6">
        <f t="shared" si="0"/>
        <v>6.4618899447513808E-5</v>
      </c>
      <c r="AV6">
        <f t="shared" si="0"/>
        <v>6.4618899447513808E-5</v>
      </c>
      <c r="AW6">
        <f t="shared" si="0"/>
        <v>6.4618899447513808E-5</v>
      </c>
      <c r="AX6">
        <f t="shared" si="0"/>
        <v>6.4618899447513808E-5</v>
      </c>
      <c r="AY6">
        <f t="shared" si="0"/>
        <v>6.4618899447513808E-5</v>
      </c>
      <c r="AZ6">
        <f t="shared" si="0"/>
        <v>6.4618899447513808E-5</v>
      </c>
      <c r="BA6">
        <f t="shared" si="0"/>
        <v>6.4618899447513808E-5</v>
      </c>
      <c r="BB6">
        <f t="shared" si="0"/>
        <v>6.4618899447513808E-5</v>
      </c>
      <c r="BC6">
        <f t="shared" si="0"/>
        <v>6.4618899447513808E-5</v>
      </c>
      <c r="BD6">
        <f t="shared" si="0"/>
        <v>6.4618899447513808E-5</v>
      </c>
      <c r="BE6">
        <f t="shared" si="0"/>
        <v>6.4618899447513808E-5</v>
      </c>
      <c r="BF6">
        <f t="shared" si="0"/>
        <v>6.4618899447513808E-5</v>
      </c>
      <c r="BG6">
        <f t="shared" si="0"/>
        <v>6.4618899447513808E-5</v>
      </c>
      <c r="BH6">
        <f t="shared" si="0"/>
        <v>6.4618899447513808E-5</v>
      </c>
      <c r="BI6">
        <f t="shared" si="0"/>
        <v>6.4618899447513808E-5</v>
      </c>
      <c r="BJ6">
        <f t="shared" si="0"/>
        <v>6.4618899447513808E-5</v>
      </c>
      <c r="BK6">
        <f t="shared" si="0"/>
        <v>6.4618899447513808E-5</v>
      </c>
      <c r="BL6">
        <f t="shared" si="0"/>
        <v>6.4618899447513808E-5</v>
      </c>
      <c r="BM6">
        <f t="shared" si="0"/>
        <v>6.4618899447513808E-5</v>
      </c>
      <c r="BN6">
        <f t="shared" si="0"/>
        <v>6.4618899447513808E-5</v>
      </c>
      <c r="BO6">
        <f t="shared" si="0"/>
        <v>6.4618899447513808E-5</v>
      </c>
      <c r="BP6">
        <f t="shared" si="0"/>
        <v>6.4618899447513808E-5</v>
      </c>
      <c r="BQ6">
        <f t="shared" si="0"/>
        <v>6.4618899447513808E-5</v>
      </c>
      <c r="BR6">
        <f t="shared" si="0"/>
        <v>6.4618899447513808E-5</v>
      </c>
      <c r="BS6">
        <f t="shared" si="0"/>
        <v>6.4618899447513808E-5</v>
      </c>
      <c r="BT6">
        <f t="shared" si="0"/>
        <v>6.4618899447513808E-5</v>
      </c>
      <c r="BU6">
        <f t="shared" si="0"/>
        <v>6.4618899447513808E-5</v>
      </c>
      <c r="BV6">
        <f t="shared" si="0"/>
        <v>6.4618899447513808E-5</v>
      </c>
      <c r="BW6">
        <f t="shared" si="0"/>
        <v>6.4618899447513808E-5</v>
      </c>
      <c r="BX6">
        <f t="shared" si="0"/>
        <v>6.4618899447513808E-5</v>
      </c>
      <c r="BY6">
        <f t="shared" si="0"/>
        <v>6.4618899447513808E-5</v>
      </c>
      <c r="BZ6">
        <f t="shared" si="0"/>
        <v>6.4618899447513808E-5</v>
      </c>
      <c r="CA6">
        <f t="shared" si="0"/>
        <v>6.4618899447513808E-5</v>
      </c>
      <c r="CB6">
        <f t="shared" si="0"/>
        <v>6.4618899447513808E-5</v>
      </c>
      <c r="CC6">
        <f t="shared" si="0"/>
        <v>6.4618899447513808E-5</v>
      </c>
    </row>
    <row r="7" spans="1:81">
      <c r="A7" s="1" t="s">
        <v>1426</v>
      </c>
      <c r="B7">
        <f>'Total Fuel Prices'!B184*(1-INDEX(Tax_share,MATCH('Total Fuel Prices'!$A$177,tax_fuel_labels,0),MATCH(B$1,'Tax_Share of Price'!$B$1:$AI$1,0)))</f>
        <v>0</v>
      </c>
      <c r="C7">
        <f>'Total Fuel Prices'!C184*(1-INDEX(Tax_share,MATCH('Total Fuel Prices'!$A$177,tax_fuel_labels,0),MATCH(C$1,'Tax_Share of Price'!$B$1:$AI$1,0)))</f>
        <v>0</v>
      </c>
      <c r="D7">
        <f>'Total Fuel Prices'!D184*(1-INDEX(Tax_share,MATCH('Total Fuel Prices'!$A$177,tax_fuel_labels,0),MATCH(D$1,'Tax_Share of Price'!$B$1:$AI$1,0)))</f>
        <v>0</v>
      </c>
      <c r="E7">
        <f>'Total Fuel Prices'!E184*(1-INDEX(Tax_share,MATCH('Total Fuel Prices'!$A$177,tax_fuel_labels,0),MATCH(E$1,'Tax_Share of Price'!$B$1:$AI$1,0)))</f>
        <v>0</v>
      </c>
      <c r="F7">
        <f>'Total Fuel Prices'!F184*(1-INDEX(Tax_share,MATCH('Total Fuel Prices'!$A$177,tax_fuel_labels,0),MATCH(F$1,'Tax_Share of Price'!$B$1:$AI$1,0)))</f>
        <v>0</v>
      </c>
      <c r="G7">
        <f>'Total Fuel Prices'!G184*(1-INDEX(Tax_share,MATCH('Total Fuel Prices'!$A$177,tax_fuel_labels,0),MATCH(G$1,'Tax_Share of Price'!$B$1:$AI$1,0)))</f>
        <v>0</v>
      </c>
      <c r="H7">
        <f>'Total Fuel Prices'!H184*(1-INDEX(Tax_share,MATCH('Total Fuel Prices'!$A$177,tax_fuel_labels,0),MATCH(H$1,'Tax_Share of Price'!$B$1:$AI$1,0)))</f>
        <v>0</v>
      </c>
      <c r="I7">
        <f>'Total Fuel Prices'!I184*(1-INDEX(Tax_share,MATCH('Total Fuel Prices'!$A$177,tax_fuel_labels,0),MATCH(I$1,'Tax_Share of Price'!$B$1:$AI$1,0)))</f>
        <v>0</v>
      </c>
      <c r="J7">
        <f>'Total Fuel Prices'!J184*(1-INDEX(Tax_share,MATCH('Total Fuel Prices'!$A$177,tax_fuel_labels,0),MATCH(J$1,'Tax_Share of Price'!$B$1:$AI$1,0)))</f>
        <v>0</v>
      </c>
      <c r="K7">
        <f>'Total Fuel Prices'!K184*(1-INDEX(Tax_share,MATCH('Total Fuel Prices'!$A$177,tax_fuel_labels,0),MATCH(K$1,'Tax_Share of Price'!$B$1:$AI$1,0)))</f>
        <v>0</v>
      </c>
      <c r="L7">
        <f>'Total Fuel Prices'!L184*(1-INDEX(Tax_share,MATCH('Total Fuel Prices'!$A$177,tax_fuel_labels,0),MATCH(L$1,'Tax_Share of Price'!$B$1:$AI$1,0)))</f>
        <v>0</v>
      </c>
      <c r="M7">
        <f>'Total Fuel Prices'!M184*(1-INDEX(Tax_share,MATCH('Total Fuel Prices'!$A$177,tax_fuel_labels,0),MATCH(M$1,'Tax_Share of Price'!$B$1:$AI$1,0)))</f>
        <v>0</v>
      </c>
      <c r="N7">
        <f>'Total Fuel Prices'!N184*(1-INDEX(Tax_share,MATCH('Total Fuel Prices'!$A$177,tax_fuel_labels,0),MATCH(N$1,'Tax_Share of Price'!$B$1:$AI$1,0)))</f>
        <v>0</v>
      </c>
      <c r="O7">
        <f>'Total Fuel Prices'!O184*(1-INDEX(Tax_share,MATCH('Total Fuel Prices'!$A$177,tax_fuel_labels,0),MATCH(O$1,'Tax_Share of Price'!$B$1:$AI$1,0)))</f>
        <v>0</v>
      </c>
      <c r="P7">
        <f>'Total Fuel Prices'!P184*(1-INDEX(Tax_share,MATCH('Total Fuel Prices'!$A$177,tax_fuel_labels,0),MATCH(P$1,'Tax_Share of Price'!$B$1:$AI$1,0)))</f>
        <v>0</v>
      </c>
      <c r="Q7">
        <f>'Total Fuel Prices'!Q184*(1-INDEX(Tax_share,MATCH('Total Fuel Prices'!$A$177,tax_fuel_labels,0),MATCH(Q$1,'Tax_Share of Price'!$B$1:$AI$1,0)))</f>
        <v>0</v>
      </c>
      <c r="R7">
        <f>'Total Fuel Prices'!R184*(1-INDEX(Tax_share,MATCH('Total Fuel Prices'!$A$177,tax_fuel_labels,0),MATCH(R$1,'Tax_Share of Price'!$B$1:$AI$1,0)))</f>
        <v>0</v>
      </c>
      <c r="S7">
        <f>'Total Fuel Prices'!S184*(1-INDEX(Tax_share,MATCH('Total Fuel Prices'!$A$177,tax_fuel_labels,0),MATCH(S$1,'Tax_Share of Price'!$B$1:$AI$1,0)))</f>
        <v>0</v>
      </c>
      <c r="T7">
        <f>'Total Fuel Prices'!T184*(1-INDEX(Tax_share,MATCH('Total Fuel Prices'!$A$177,tax_fuel_labels,0),MATCH(T$1,'Tax_Share of Price'!$B$1:$AI$1,0)))</f>
        <v>0</v>
      </c>
      <c r="U7">
        <f>'Total Fuel Prices'!U184*(1-INDEX(Tax_share,MATCH('Total Fuel Prices'!$A$177,tax_fuel_labels,0),MATCH(U$1,'Tax_Share of Price'!$B$1:$AI$1,0)))</f>
        <v>0</v>
      </c>
      <c r="V7">
        <f>'Total Fuel Prices'!V184*(1-INDEX(Tax_share,MATCH('Total Fuel Prices'!$A$177,tax_fuel_labels,0),MATCH(V$1,'Tax_Share of Price'!$B$1:$AI$1,0)))</f>
        <v>0</v>
      </c>
      <c r="W7">
        <f>'Total Fuel Prices'!W184*(1-INDEX(Tax_share,MATCH('Total Fuel Prices'!$A$177,tax_fuel_labels,0),MATCH(W$1,'Tax_Share of Price'!$B$1:$AI$1,0)))</f>
        <v>0</v>
      </c>
      <c r="X7">
        <f>'Total Fuel Prices'!X184*(1-INDEX(Tax_share,MATCH('Total Fuel Prices'!$A$177,tax_fuel_labels,0),MATCH(X$1,'Tax_Share of Price'!$B$1:$AI$1,0)))</f>
        <v>0</v>
      </c>
      <c r="Y7">
        <f>'Total Fuel Prices'!Y184*(1-INDEX(Tax_share,MATCH('Total Fuel Prices'!$A$177,tax_fuel_labels,0),MATCH(Y$1,'Tax_Share of Price'!$B$1:$AI$1,0)))</f>
        <v>0</v>
      </c>
      <c r="Z7">
        <f>'Total Fuel Prices'!Z184*(1-INDEX(Tax_share,MATCH('Total Fuel Prices'!$A$177,tax_fuel_labels,0),MATCH(Z$1,'Tax_Share of Price'!$B$1:$AI$1,0)))</f>
        <v>0</v>
      </c>
      <c r="AA7">
        <f>'Total Fuel Prices'!AA184*(1-INDEX(Tax_share,MATCH('Total Fuel Prices'!$A$177,tax_fuel_labels,0),MATCH(AA$1,'Tax_Share of Price'!$B$1:$AI$1,0)))</f>
        <v>0</v>
      </c>
      <c r="AB7">
        <f>'Total Fuel Prices'!AB184*(1-INDEX(Tax_share,MATCH('Total Fuel Prices'!$A$177,tax_fuel_labels,0),MATCH(AB$1,'Tax_Share of Price'!$B$1:$AI$1,0)))</f>
        <v>0</v>
      </c>
      <c r="AC7">
        <f>'Total Fuel Prices'!AC184*(1-INDEX(Tax_share,MATCH('Total Fuel Prices'!$A$177,tax_fuel_labels,0),MATCH(AC$1,'Tax_Share of Price'!$B$1:$AI$1,0)))</f>
        <v>0</v>
      </c>
      <c r="AD7">
        <f>'Total Fuel Prices'!AD184*(1-INDEX(Tax_share,MATCH('Total Fuel Prices'!$A$177,tax_fuel_labels,0),MATCH(AD$1,'Tax_Share of Price'!$B$1:$AI$1,0)))</f>
        <v>0</v>
      </c>
      <c r="AE7">
        <f>'Total Fuel Prices'!AE184*(1-INDEX(Tax_share,MATCH('Total Fuel Prices'!$A$177,tax_fuel_labels,0),MATCH(AE$1,'Tax_Share of Price'!$B$1:$AI$1,0)))</f>
        <v>0</v>
      </c>
      <c r="AF7">
        <f t="shared" si="1"/>
        <v>0</v>
      </c>
      <c r="AG7">
        <f t="shared" si="0"/>
        <v>0</v>
      </c>
      <c r="AH7">
        <f t="shared" si="0"/>
        <v>0</v>
      </c>
      <c r="AI7">
        <f t="shared" si="0"/>
        <v>0</v>
      </c>
      <c r="AJ7">
        <f t="shared" si="0"/>
        <v>0</v>
      </c>
      <c r="AK7">
        <f t="shared" si="0"/>
        <v>0</v>
      </c>
      <c r="AL7">
        <f t="shared" si="0"/>
        <v>0</v>
      </c>
      <c r="AM7">
        <f t="shared" si="0"/>
        <v>0</v>
      </c>
      <c r="AN7">
        <f t="shared" si="0"/>
        <v>0</v>
      </c>
      <c r="AO7">
        <f t="shared" si="0"/>
        <v>0</v>
      </c>
      <c r="AP7">
        <f t="shared" si="0"/>
        <v>0</v>
      </c>
      <c r="AQ7">
        <f t="shared" si="0"/>
        <v>0</v>
      </c>
      <c r="AR7">
        <f t="shared" si="0"/>
        <v>0</v>
      </c>
      <c r="AS7">
        <f t="shared" si="0"/>
        <v>0</v>
      </c>
      <c r="AT7">
        <f t="shared" si="0"/>
        <v>0</v>
      </c>
      <c r="AU7">
        <f t="shared" si="0"/>
        <v>0</v>
      </c>
      <c r="AV7">
        <f t="shared" si="0"/>
        <v>0</v>
      </c>
      <c r="AW7">
        <f t="shared" si="0"/>
        <v>0</v>
      </c>
      <c r="AX7">
        <f t="shared" si="0"/>
        <v>0</v>
      </c>
      <c r="AY7">
        <f t="shared" si="0"/>
        <v>0</v>
      </c>
      <c r="AZ7">
        <f t="shared" si="0"/>
        <v>0</v>
      </c>
      <c r="BA7">
        <f t="shared" si="0"/>
        <v>0</v>
      </c>
      <c r="BB7">
        <f t="shared" si="0"/>
        <v>0</v>
      </c>
      <c r="BC7">
        <f t="shared" si="0"/>
        <v>0</v>
      </c>
      <c r="BD7">
        <f t="shared" si="0"/>
        <v>0</v>
      </c>
      <c r="BE7">
        <f t="shared" si="0"/>
        <v>0</v>
      </c>
      <c r="BF7">
        <f t="shared" ref="AG7:CC9" si="2">$AE7</f>
        <v>0</v>
      </c>
      <c r="BG7">
        <f t="shared" si="2"/>
        <v>0</v>
      </c>
      <c r="BH7">
        <f t="shared" si="2"/>
        <v>0</v>
      </c>
      <c r="BI7">
        <f t="shared" si="2"/>
        <v>0</v>
      </c>
      <c r="BJ7">
        <f t="shared" si="2"/>
        <v>0</v>
      </c>
      <c r="BK7">
        <f t="shared" si="2"/>
        <v>0</v>
      </c>
      <c r="BL7">
        <f t="shared" si="2"/>
        <v>0</v>
      </c>
      <c r="BM7">
        <f t="shared" si="2"/>
        <v>0</v>
      </c>
      <c r="BN7">
        <f t="shared" si="2"/>
        <v>0</v>
      </c>
      <c r="BO7">
        <f t="shared" si="2"/>
        <v>0</v>
      </c>
      <c r="BP7">
        <f t="shared" si="2"/>
        <v>0</v>
      </c>
      <c r="BQ7">
        <f t="shared" si="2"/>
        <v>0</v>
      </c>
      <c r="BR7">
        <f t="shared" si="2"/>
        <v>0</v>
      </c>
      <c r="BS7">
        <f t="shared" si="2"/>
        <v>0</v>
      </c>
      <c r="BT7">
        <f t="shared" si="2"/>
        <v>0</v>
      </c>
      <c r="BU7">
        <f t="shared" si="2"/>
        <v>0</v>
      </c>
      <c r="BV7">
        <f t="shared" si="2"/>
        <v>0</v>
      </c>
      <c r="BW7">
        <f t="shared" si="2"/>
        <v>0</v>
      </c>
      <c r="BX7">
        <f t="shared" si="2"/>
        <v>0</v>
      </c>
      <c r="BY7">
        <f t="shared" si="2"/>
        <v>0</v>
      </c>
      <c r="BZ7">
        <f t="shared" si="2"/>
        <v>0</v>
      </c>
      <c r="CA7">
        <f t="shared" si="2"/>
        <v>0</v>
      </c>
      <c r="CB7">
        <f t="shared" si="2"/>
        <v>0</v>
      </c>
      <c r="CC7">
        <f t="shared" si="2"/>
        <v>0</v>
      </c>
    </row>
    <row r="8" spans="1:81">
      <c r="A8" s="1" t="s">
        <v>1427</v>
      </c>
      <c r="B8">
        <f>'Total Fuel Prices'!B185*(1-INDEX(Tax_share,MATCH('Total Fuel Prices'!$A$177,tax_fuel_labels,0),MATCH(B$1,'Tax_Share of Price'!$B$1:$AI$1,0)))</f>
        <v>0</v>
      </c>
      <c r="C8">
        <f>'Total Fuel Prices'!C185*(1-INDEX(Tax_share,MATCH('Total Fuel Prices'!$A$177,tax_fuel_labels,0),MATCH(C$1,'Tax_Share of Price'!$B$1:$AI$1,0)))</f>
        <v>0</v>
      </c>
      <c r="D8">
        <f>'Total Fuel Prices'!D185*(1-INDEX(Tax_share,MATCH('Total Fuel Prices'!$A$177,tax_fuel_labels,0),MATCH(D$1,'Tax_Share of Price'!$B$1:$AI$1,0)))</f>
        <v>0</v>
      </c>
      <c r="E8">
        <f>'Total Fuel Prices'!E185*(1-INDEX(Tax_share,MATCH('Total Fuel Prices'!$A$177,tax_fuel_labels,0),MATCH(E$1,'Tax_Share of Price'!$B$1:$AI$1,0)))</f>
        <v>0</v>
      </c>
      <c r="F8">
        <f>'Total Fuel Prices'!F185*(1-INDEX(Tax_share,MATCH('Total Fuel Prices'!$A$177,tax_fuel_labels,0),MATCH(F$1,'Tax_Share of Price'!$B$1:$AI$1,0)))</f>
        <v>0</v>
      </c>
      <c r="G8">
        <f>'Total Fuel Prices'!G185*(1-INDEX(Tax_share,MATCH('Total Fuel Prices'!$A$177,tax_fuel_labels,0),MATCH(G$1,'Tax_Share of Price'!$B$1:$AI$1,0)))</f>
        <v>0</v>
      </c>
      <c r="H8">
        <f>'Total Fuel Prices'!H185*(1-INDEX(Tax_share,MATCH('Total Fuel Prices'!$A$177,tax_fuel_labels,0),MATCH(H$1,'Tax_Share of Price'!$B$1:$AI$1,0)))</f>
        <v>0</v>
      </c>
      <c r="I8">
        <f>'Total Fuel Prices'!I185*(1-INDEX(Tax_share,MATCH('Total Fuel Prices'!$A$177,tax_fuel_labels,0),MATCH(I$1,'Tax_Share of Price'!$B$1:$AI$1,0)))</f>
        <v>0</v>
      </c>
      <c r="J8">
        <f>'Total Fuel Prices'!J185*(1-INDEX(Tax_share,MATCH('Total Fuel Prices'!$A$177,tax_fuel_labels,0),MATCH(J$1,'Tax_Share of Price'!$B$1:$AI$1,0)))</f>
        <v>0</v>
      </c>
      <c r="K8">
        <f>'Total Fuel Prices'!K185*(1-INDEX(Tax_share,MATCH('Total Fuel Prices'!$A$177,tax_fuel_labels,0),MATCH(K$1,'Tax_Share of Price'!$B$1:$AI$1,0)))</f>
        <v>0</v>
      </c>
      <c r="L8">
        <f>'Total Fuel Prices'!L185*(1-INDEX(Tax_share,MATCH('Total Fuel Prices'!$A$177,tax_fuel_labels,0),MATCH(L$1,'Tax_Share of Price'!$B$1:$AI$1,0)))</f>
        <v>0</v>
      </c>
      <c r="M8">
        <f>'Total Fuel Prices'!M185*(1-INDEX(Tax_share,MATCH('Total Fuel Prices'!$A$177,tax_fuel_labels,0),MATCH(M$1,'Tax_Share of Price'!$B$1:$AI$1,0)))</f>
        <v>0</v>
      </c>
      <c r="N8">
        <f>'Total Fuel Prices'!N185*(1-INDEX(Tax_share,MATCH('Total Fuel Prices'!$A$177,tax_fuel_labels,0),MATCH(N$1,'Tax_Share of Price'!$B$1:$AI$1,0)))</f>
        <v>0</v>
      </c>
      <c r="O8">
        <f>'Total Fuel Prices'!O185*(1-INDEX(Tax_share,MATCH('Total Fuel Prices'!$A$177,tax_fuel_labels,0),MATCH(O$1,'Tax_Share of Price'!$B$1:$AI$1,0)))</f>
        <v>0</v>
      </c>
      <c r="P8">
        <f>'Total Fuel Prices'!P185*(1-INDEX(Tax_share,MATCH('Total Fuel Prices'!$A$177,tax_fuel_labels,0),MATCH(P$1,'Tax_Share of Price'!$B$1:$AI$1,0)))</f>
        <v>0</v>
      </c>
      <c r="Q8">
        <f>'Total Fuel Prices'!Q185*(1-INDEX(Tax_share,MATCH('Total Fuel Prices'!$A$177,tax_fuel_labels,0),MATCH(Q$1,'Tax_Share of Price'!$B$1:$AI$1,0)))</f>
        <v>0</v>
      </c>
      <c r="R8">
        <f>'Total Fuel Prices'!R185*(1-INDEX(Tax_share,MATCH('Total Fuel Prices'!$A$177,tax_fuel_labels,0),MATCH(R$1,'Tax_Share of Price'!$B$1:$AI$1,0)))</f>
        <v>0</v>
      </c>
      <c r="S8">
        <f>'Total Fuel Prices'!S185*(1-INDEX(Tax_share,MATCH('Total Fuel Prices'!$A$177,tax_fuel_labels,0),MATCH(S$1,'Tax_Share of Price'!$B$1:$AI$1,0)))</f>
        <v>0</v>
      </c>
      <c r="T8">
        <f>'Total Fuel Prices'!T185*(1-INDEX(Tax_share,MATCH('Total Fuel Prices'!$A$177,tax_fuel_labels,0),MATCH(T$1,'Tax_Share of Price'!$B$1:$AI$1,0)))</f>
        <v>0</v>
      </c>
      <c r="U8">
        <f>'Total Fuel Prices'!U185*(1-INDEX(Tax_share,MATCH('Total Fuel Prices'!$A$177,tax_fuel_labels,0),MATCH(U$1,'Tax_Share of Price'!$B$1:$AI$1,0)))</f>
        <v>0</v>
      </c>
      <c r="V8">
        <f>'Total Fuel Prices'!V185*(1-INDEX(Tax_share,MATCH('Total Fuel Prices'!$A$177,tax_fuel_labels,0),MATCH(V$1,'Tax_Share of Price'!$B$1:$AI$1,0)))</f>
        <v>0</v>
      </c>
      <c r="W8">
        <f>'Total Fuel Prices'!W185*(1-INDEX(Tax_share,MATCH('Total Fuel Prices'!$A$177,tax_fuel_labels,0),MATCH(W$1,'Tax_Share of Price'!$B$1:$AI$1,0)))</f>
        <v>0</v>
      </c>
      <c r="X8">
        <f>'Total Fuel Prices'!X185*(1-INDEX(Tax_share,MATCH('Total Fuel Prices'!$A$177,tax_fuel_labels,0),MATCH(X$1,'Tax_Share of Price'!$B$1:$AI$1,0)))</f>
        <v>0</v>
      </c>
      <c r="Y8">
        <f>'Total Fuel Prices'!Y185*(1-INDEX(Tax_share,MATCH('Total Fuel Prices'!$A$177,tax_fuel_labels,0),MATCH(Y$1,'Tax_Share of Price'!$B$1:$AI$1,0)))</f>
        <v>0</v>
      </c>
      <c r="Z8">
        <f>'Total Fuel Prices'!Z185*(1-INDEX(Tax_share,MATCH('Total Fuel Prices'!$A$177,tax_fuel_labels,0),MATCH(Z$1,'Tax_Share of Price'!$B$1:$AI$1,0)))</f>
        <v>0</v>
      </c>
      <c r="AA8">
        <f>'Total Fuel Prices'!AA185*(1-INDEX(Tax_share,MATCH('Total Fuel Prices'!$A$177,tax_fuel_labels,0),MATCH(AA$1,'Tax_Share of Price'!$B$1:$AI$1,0)))</f>
        <v>0</v>
      </c>
      <c r="AB8">
        <f>'Total Fuel Prices'!AB185*(1-INDEX(Tax_share,MATCH('Total Fuel Prices'!$A$177,tax_fuel_labels,0),MATCH(AB$1,'Tax_Share of Price'!$B$1:$AI$1,0)))</f>
        <v>0</v>
      </c>
      <c r="AC8">
        <f>'Total Fuel Prices'!AC185*(1-INDEX(Tax_share,MATCH('Total Fuel Prices'!$A$177,tax_fuel_labels,0),MATCH(AC$1,'Tax_Share of Price'!$B$1:$AI$1,0)))</f>
        <v>0</v>
      </c>
      <c r="AD8">
        <f>'Total Fuel Prices'!AD185*(1-INDEX(Tax_share,MATCH('Total Fuel Prices'!$A$177,tax_fuel_labels,0),MATCH(AD$1,'Tax_Share of Price'!$B$1:$AI$1,0)))</f>
        <v>0</v>
      </c>
      <c r="AE8">
        <f>'Total Fuel Prices'!AE185*(1-INDEX(Tax_share,MATCH('Total Fuel Prices'!$A$177,tax_fuel_labels,0),MATCH(AE$1,'Tax_Share of Price'!$B$1:$AI$1,0)))</f>
        <v>0</v>
      </c>
      <c r="AF8">
        <f t="shared" si="1"/>
        <v>0</v>
      </c>
      <c r="AG8">
        <f t="shared" si="2"/>
        <v>0</v>
      </c>
      <c r="AH8">
        <f t="shared" si="2"/>
        <v>0</v>
      </c>
      <c r="AI8">
        <f t="shared" si="2"/>
        <v>0</v>
      </c>
      <c r="AJ8">
        <f t="shared" si="2"/>
        <v>0</v>
      </c>
      <c r="AK8">
        <f t="shared" si="2"/>
        <v>0</v>
      </c>
      <c r="AL8">
        <f t="shared" si="2"/>
        <v>0</v>
      </c>
      <c r="AM8">
        <f t="shared" si="2"/>
        <v>0</v>
      </c>
      <c r="AN8">
        <f t="shared" si="2"/>
        <v>0</v>
      </c>
      <c r="AO8">
        <f t="shared" si="2"/>
        <v>0</v>
      </c>
      <c r="AP8">
        <f t="shared" si="2"/>
        <v>0</v>
      </c>
      <c r="AQ8">
        <f t="shared" si="2"/>
        <v>0</v>
      </c>
      <c r="AR8">
        <f t="shared" si="2"/>
        <v>0</v>
      </c>
      <c r="AS8">
        <f t="shared" si="2"/>
        <v>0</v>
      </c>
      <c r="AT8">
        <f t="shared" si="2"/>
        <v>0</v>
      </c>
      <c r="AU8">
        <f t="shared" si="2"/>
        <v>0</v>
      </c>
      <c r="AV8">
        <f t="shared" si="2"/>
        <v>0</v>
      </c>
      <c r="AW8">
        <f t="shared" si="2"/>
        <v>0</v>
      </c>
      <c r="AX8">
        <f t="shared" si="2"/>
        <v>0</v>
      </c>
      <c r="AY8">
        <f t="shared" si="2"/>
        <v>0</v>
      </c>
      <c r="AZ8">
        <f t="shared" si="2"/>
        <v>0</v>
      </c>
      <c r="BA8">
        <f t="shared" si="2"/>
        <v>0</v>
      </c>
      <c r="BB8">
        <f t="shared" si="2"/>
        <v>0</v>
      </c>
      <c r="BC8">
        <f t="shared" si="2"/>
        <v>0</v>
      </c>
      <c r="BD8">
        <f t="shared" si="2"/>
        <v>0</v>
      </c>
      <c r="BE8">
        <f t="shared" si="2"/>
        <v>0</v>
      </c>
      <c r="BF8">
        <f t="shared" si="2"/>
        <v>0</v>
      </c>
      <c r="BG8">
        <f t="shared" si="2"/>
        <v>0</v>
      </c>
      <c r="BH8">
        <f t="shared" si="2"/>
        <v>0</v>
      </c>
      <c r="BI8">
        <f t="shared" si="2"/>
        <v>0</v>
      </c>
      <c r="BJ8">
        <f t="shared" si="2"/>
        <v>0</v>
      </c>
      <c r="BK8">
        <f t="shared" si="2"/>
        <v>0</v>
      </c>
      <c r="BL8">
        <f t="shared" si="2"/>
        <v>0</v>
      </c>
      <c r="BM8">
        <f t="shared" si="2"/>
        <v>0</v>
      </c>
      <c r="BN8">
        <f t="shared" si="2"/>
        <v>0</v>
      </c>
      <c r="BO8">
        <f t="shared" si="2"/>
        <v>0</v>
      </c>
      <c r="BP8">
        <f t="shared" si="2"/>
        <v>0</v>
      </c>
      <c r="BQ8">
        <f t="shared" si="2"/>
        <v>0</v>
      </c>
      <c r="BR8">
        <f t="shared" si="2"/>
        <v>0</v>
      </c>
      <c r="BS8">
        <f t="shared" si="2"/>
        <v>0</v>
      </c>
      <c r="BT8">
        <f t="shared" si="2"/>
        <v>0</v>
      </c>
      <c r="BU8">
        <f t="shared" si="2"/>
        <v>0</v>
      </c>
      <c r="BV8">
        <f t="shared" si="2"/>
        <v>0</v>
      </c>
      <c r="BW8">
        <f t="shared" si="2"/>
        <v>0</v>
      </c>
      <c r="BX8">
        <f t="shared" si="2"/>
        <v>0</v>
      </c>
      <c r="BY8">
        <f t="shared" si="2"/>
        <v>0</v>
      </c>
      <c r="BZ8">
        <f t="shared" si="2"/>
        <v>0</v>
      </c>
      <c r="CA8">
        <f t="shared" si="2"/>
        <v>0</v>
      </c>
      <c r="CB8">
        <f t="shared" si="2"/>
        <v>0</v>
      </c>
      <c r="CC8">
        <f t="shared" si="2"/>
        <v>0</v>
      </c>
    </row>
    <row r="9" spans="1:81">
      <c r="A9" s="1" t="s">
        <v>1428</v>
      </c>
      <c r="B9">
        <f>'Total Fuel Prices'!B186*(1-INDEX(Tax_share,MATCH('Total Fuel Prices'!$A$177,tax_fuel_labels,0),MATCH(B$1,'Tax_Share of Price'!$B$1:$AI$1,0)))</f>
        <v>1.41942E-5</v>
      </c>
      <c r="C9">
        <f>'Total Fuel Prices'!C186*(1-INDEX(Tax_share,MATCH('Total Fuel Prices'!$A$177,tax_fuel_labels,0),MATCH(C$1,'Tax_Share of Price'!$B$1:$AI$1,0)))</f>
        <v>1.41942E-5</v>
      </c>
      <c r="D9">
        <f>'Total Fuel Prices'!D186*(1-INDEX(Tax_share,MATCH('Total Fuel Prices'!$A$177,tax_fuel_labels,0),MATCH(D$1,'Tax_Share of Price'!$B$1:$AI$1,0)))</f>
        <v>2.540840220994475E-5</v>
      </c>
      <c r="E9">
        <f>'Total Fuel Prices'!E186*(1-INDEX(Tax_share,MATCH('Total Fuel Prices'!$A$177,tax_fuel_labels,0),MATCH(E$1,'Tax_Share of Price'!$B$1:$AI$1,0)))</f>
        <v>1.41942E-5</v>
      </c>
      <c r="F9">
        <f>'Total Fuel Prices'!F186*(1-INDEX(Tax_share,MATCH('Total Fuel Prices'!$A$177,tax_fuel_labels,0),MATCH(F$1,'Tax_Share of Price'!$B$1:$AI$1,0)))</f>
        <v>2.0663932044198895E-5</v>
      </c>
      <c r="G9">
        <f>'Total Fuel Prices'!G186*(1-INDEX(Tax_share,MATCH('Total Fuel Prices'!$A$177,tax_fuel_labels,0),MATCH(G$1,'Tax_Share of Price'!$B$1:$AI$1,0)))</f>
        <v>2.7368927071823202E-5</v>
      </c>
      <c r="H9">
        <f>'Total Fuel Prices'!H186*(1-INDEX(Tax_share,MATCH('Total Fuel Prices'!$A$177,tax_fuel_labels,0),MATCH(H$1,'Tax_Share of Price'!$B$1:$AI$1,0)))</f>
        <v>3.3564185635359121E-5</v>
      </c>
      <c r="I9">
        <f>'Total Fuel Prices'!I186*(1-INDEX(Tax_share,MATCH('Total Fuel Prices'!$A$177,tax_fuel_labels,0),MATCH(I$1,'Tax_Share of Price'!$B$1:$AI$1,0)))</f>
        <v>4.0465233149171267E-5</v>
      </c>
      <c r="J9">
        <f>'Total Fuel Prices'!J186*(1-INDEX(Tax_share,MATCH('Total Fuel Prices'!$A$177,tax_fuel_labels,0),MATCH(J$1,'Tax_Share of Price'!$B$1:$AI$1,0)))</f>
        <v>4.7131017679558006E-5</v>
      </c>
      <c r="K9">
        <f>'Total Fuel Prices'!K186*(1-INDEX(Tax_share,MATCH('Total Fuel Prices'!$A$177,tax_fuel_labels,0),MATCH(K$1,'Tax_Share of Price'!$B$1:$AI$1,0)))</f>
        <v>4.7013386187845305E-5</v>
      </c>
      <c r="L9">
        <f>'Total Fuel Prices'!L186*(1-INDEX(Tax_share,MATCH('Total Fuel Prices'!$A$177,tax_fuel_labels,0),MATCH(L$1,'Tax_Share of Price'!$B$1:$AI$1,0)))</f>
        <v>4.8817069060773475E-5</v>
      </c>
      <c r="M9">
        <f>'Total Fuel Prices'!M186*(1-INDEX(Tax_share,MATCH('Total Fuel Prices'!$A$177,tax_fuel_labels,0),MATCH(M$1,'Tax_Share of Price'!$B$1:$AI$1,0)))</f>
        <v>4.8189701104972373E-5</v>
      </c>
      <c r="N9">
        <f>'Total Fuel Prices'!N186*(1-INDEX(Tax_share,MATCH('Total Fuel Prices'!$A$177,tax_fuel_labels,0),MATCH(N$1,'Tax_Share of Price'!$B$1:$AI$1,0)))</f>
        <v>4.9954173480662978E-5</v>
      </c>
      <c r="O9">
        <f>'Total Fuel Prices'!O186*(1-INDEX(Tax_share,MATCH('Total Fuel Prices'!$A$177,tax_fuel_labels,0),MATCH(O$1,'Tax_Share of Price'!$B$1:$AI$1,0)))</f>
        <v>5.0738383425414365E-5</v>
      </c>
      <c r="P9">
        <f>'Total Fuel Prices'!P186*(1-INDEX(Tax_share,MATCH('Total Fuel Prices'!$A$177,tax_fuel_labels,0),MATCH(P$1,'Tax_Share of Price'!$B$1:$AI$1,0)))</f>
        <v>5.2071540331491711E-5</v>
      </c>
      <c r="Q9">
        <f>'Total Fuel Prices'!Q186*(1-INDEX(Tax_share,MATCH('Total Fuel Prices'!$A$177,tax_fuel_labels,0),MATCH(Q$1,'Tax_Share of Price'!$B$1:$AI$1,0)))</f>
        <v>5.2385224309392262E-5</v>
      </c>
      <c r="R9">
        <f>'Total Fuel Prices'!R186*(1-INDEX(Tax_share,MATCH('Total Fuel Prices'!$A$177,tax_fuel_labels,0),MATCH(R$1,'Tax_Share of Price'!$B$1:$AI$1,0)))</f>
        <v>5.3326276243093915E-5</v>
      </c>
      <c r="S9">
        <f>'Total Fuel Prices'!S186*(1-INDEX(Tax_share,MATCH('Total Fuel Prices'!$A$177,tax_fuel_labels,0),MATCH(S$1,'Tax_Share of Price'!$B$1:$AI$1,0)))</f>
        <v>5.3600749723756901E-5</v>
      </c>
      <c r="T9">
        <f>'Total Fuel Prices'!T186*(1-INDEX(Tax_share,MATCH('Total Fuel Prices'!$A$177,tax_fuel_labels,0),MATCH(T$1,'Tax_Share of Price'!$B$1:$AI$1,0)))</f>
        <v>5.4541801657458554E-5</v>
      </c>
      <c r="U9">
        <f>'Total Fuel Prices'!U186*(1-INDEX(Tax_share,MATCH('Total Fuel Prices'!$A$177,tax_fuel_labels,0),MATCH(U$1,'Tax_Share of Price'!$B$1:$AI$1,0)))</f>
        <v>5.5443643093922648E-5</v>
      </c>
      <c r="V9">
        <f>'Total Fuel Prices'!V186*(1-INDEX(Tax_share,MATCH('Total Fuel Prices'!$A$177,tax_fuel_labels,0),MATCH(V$1,'Tax_Share of Price'!$B$1:$AI$1,0)))</f>
        <v>5.6227853038674029E-5</v>
      </c>
      <c r="W9">
        <f>'Total Fuel Prices'!W186*(1-INDEX(Tax_share,MATCH('Total Fuel Prices'!$A$177,tax_fuel_labels,0),MATCH(W$1,'Tax_Share of Price'!$B$1:$AI$1,0)))</f>
        <v>5.6972852486187838E-5</v>
      </c>
      <c r="X9">
        <f>'Total Fuel Prices'!X186*(1-INDEX(Tax_share,MATCH('Total Fuel Prices'!$A$177,tax_fuel_labels,0),MATCH(X$1,'Tax_Share of Price'!$B$1:$AI$1,0)))</f>
        <v>5.8149167403314913E-5</v>
      </c>
      <c r="Y9">
        <f>'Total Fuel Prices'!Y186*(1-INDEX(Tax_share,MATCH('Total Fuel Prices'!$A$177,tax_fuel_labels,0),MATCH(Y$1,'Tax_Share of Price'!$B$1:$AI$1,0)))</f>
        <v>5.952153480662983E-5</v>
      </c>
      <c r="Z9">
        <f>'Total Fuel Prices'!Z186*(1-INDEX(Tax_share,MATCH('Total Fuel Prices'!$A$177,tax_fuel_labels,0),MATCH(Z$1,'Tax_Share of Price'!$B$1:$AI$1,0)))</f>
        <v>6.065863922651934E-5</v>
      </c>
      <c r="AA9">
        <f>'Total Fuel Prices'!AA186*(1-INDEX(Tax_share,MATCH('Total Fuel Prices'!$A$177,tax_fuel_labels,0),MATCH(AA$1,'Tax_Share of Price'!$B$1:$AI$1,0)))</f>
        <v>6.1560480662983428E-5</v>
      </c>
      <c r="AB9">
        <f>'Total Fuel Prices'!AB186*(1-INDEX(Tax_share,MATCH('Total Fuel Prices'!$A$177,tax_fuel_labels,0),MATCH(AB$1,'Tax_Share of Price'!$B$1:$AI$1,0)))</f>
        <v>6.238390110497238E-5</v>
      </c>
      <c r="AC9">
        <f>'Total Fuel Prices'!AC186*(1-INDEX(Tax_share,MATCH('Total Fuel Prices'!$A$177,tax_fuel_labels,0),MATCH(AC$1,'Tax_Share of Price'!$B$1:$AI$1,0)))</f>
        <v>6.3011269060773482E-5</v>
      </c>
      <c r="AD9">
        <f>'Total Fuel Prices'!AD186*(1-INDEX(Tax_share,MATCH('Total Fuel Prices'!$A$177,tax_fuel_labels,0),MATCH(AD$1,'Tax_Share of Price'!$B$1:$AI$1,0)))</f>
        <v>6.3324953038674026E-5</v>
      </c>
      <c r="AE9">
        <f>'Total Fuel Prices'!AE186*(1-INDEX(Tax_share,MATCH('Total Fuel Prices'!$A$177,tax_fuel_labels,0),MATCH(AE$1,'Tax_Share of Price'!$B$1:$AI$1,0)))</f>
        <v>6.4618899447513808E-5</v>
      </c>
      <c r="AF9">
        <f t="shared" si="1"/>
        <v>6.4618899447513808E-5</v>
      </c>
      <c r="AG9">
        <f t="shared" si="2"/>
        <v>6.4618899447513808E-5</v>
      </c>
      <c r="AH9">
        <f t="shared" si="2"/>
        <v>6.4618899447513808E-5</v>
      </c>
      <c r="AI9">
        <f t="shared" si="2"/>
        <v>6.4618899447513808E-5</v>
      </c>
      <c r="AJ9">
        <f t="shared" si="2"/>
        <v>6.4618899447513808E-5</v>
      </c>
      <c r="AK9">
        <f t="shared" si="2"/>
        <v>6.4618899447513808E-5</v>
      </c>
      <c r="AL9">
        <f t="shared" si="2"/>
        <v>6.4618899447513808E-5</v>
      </c>
      <c r="AM9">
        <f t="shared" si="2"/>
        <v>6.4618899447513808E-5</v>
      </c>
      <c r="AN9">
        <f t="shared" si="2"/>
        <v>6.4618899447513808E-5</v>
      </c>
      <c r="AO9">
        <f t="shared" si="2"/>
        <v>6.4618899447513808E-5</v>
      </c>
      <c r="AP9">
        <f t="shared" si="2"/>
        <v>6.4618899447513808E-5</v>
      </c>
      <c r="AQ9">
        <f t="shared" si="2"/>
        <v>6.4618899447513808E-5</v>
      </c>
      <c r="AR9">
        <f t="shared" si="2"/>
        <v>6.4618899447513808E-5</v>
      </c>
      <c r="AS9">
        <f t="shared" si="2"/>
        <v>6.4618899447513808E-5</v>
      </c>
      <c r="AT9">
        <f t="shared" si="2"/>
        <v>6.4618899447513808E-5</v>
      </c>
      <c r="AU9">
        <f t="shared" si="2"/>
        <v>6.4618899447513808E-5</v>
      </c>
      <c r="AV9">
        <f t="shared" si="2"/>
        <v>6.4618899447513808E-5</v>
      </c>
      <c r="AW9">
        <f t="shared" si="2"/>
        <v>6.4618899447513808E-5</v>
      </c>
      <c r="AX9">
        <f t="shared" si="2"/>
        <v>6.4618899447513808E-5</v>
      </c>
      <c r="AY9">
        <f t="shared" si="2"/>
        <v>6.4618899447513808E-5</v>
      </c>
      <c r="AZ9">
        <f t="shared" si="2"/>
        <v>6.4618899447513808E-5</v>
      </c>
      <c r="BA9">
        <f t="shared" si="2"/>
        <v>6.4618899447513808E-5</v>
      </c>
      <c r="BB9">
        <f t="shared" si="2"/>
        <v>6.4618899447513808E-5</v>
      </c>
      <c r="BC9">
        <f t="shared" si="2"/>
        <v>6.4618899447513808E-5</v>
      </c>
      <c r="BD9">
        <f t="shared" si="2"/>
        <v>6.4618899447513808E-5</v>
      </c>
      <c r="BE9">
        <f t="shared" si="2"/>
        <v>6.4618899447513808E-5</v>
      </c>
      <c r="BF9">
        <f t="shared" si="2"/>
        <v>6.4618899447513808E-5</v>
      </c>
      <c r="BG9">
        <f t="shared" si="2"/>
        <v>6.4618899447513808E-5</v>
      </c>
      <c r="BH9">
        <f t="shared" si="2"/>
        <v>6.4618899447513808E-5</v>
      </c>
      <c r="BI9">
        <f t="shared" si="2"/>
        <v>6.4618899447513808E-5</v>
      </c>
      <c r="BJ9">
        <f t="shared" si="2"/>
        <v>6.4618899447513808E-5</v>
      </c>
      <c r="BK9">
        <f t="shared" si="2"/>
        <v>6.4618899447513808E-5</v>
      </c>
      <c r="BL9">
        <f t="shared" si="2"/>
        <v>6.4618899447513808E-5</v>
      </c>
      <c r="BM9">
        <f t="shared" si="2"/>
        <v>6.4618899447513808E-5</v>
      </c>
      <c r="BN9">
        <f t="shared" si="2"/>
        <v>6.4618899447513808E-5</v>
      </c>
      <c r="BO9">
        <f t="shared" si="2"/>
        <v>6.4618899447513808E-5</v>
      </c>
      <c r="BP9">
        <f t="shared" si="2"/>
        <v>6.4618899447513808E-5</v>
      </c>
      <c r="BQ9">
        <f t="shared" si="2"/>
        <v>6.4618899447513808E-5</v>
      </c>
      <c r="BR9">
        <f t="shared" si="2"/>
        <v>6.4618899447513808E-5</v>
      </c>
      <c r="BS9">
        <f t="shared" si="2"/>
        <v>6.4618899447513808E-5</v>
      </c>
      <c r="BT9">
        <f t="shared" si="2"/>
        <v>6.4618899447513808E-5</v>
      </c>
      <c r="BU9">
        <f t="shared" si="2"/>
        <v>6.4618899447513808E-5</v>
      </c>
      <c r="BV9">
        <f t="shared" si="2"/>
        <v>6.4618899447513808E-5</v>
      </c>
      <c r="BW9">
        <f t="shared" si="2"/>
        <v>6.4618899447513808E-5</v>
      </c>
      <c r="BX9">
        <f t="shared" si="2"/>
        <v>6.4618899447513808E-5</v>
      </c>
      <c r="BY9">
        <f t="shared" si="2"/>
        <v>6.4618899447513808E-5</v>
      </c>
      <c r="BZ9">
        <f t="shared" si="2"/>
        <v>6.4618899447513808E-5</v>
      </c>
      <c r="CA9">
        <f t="shared" si="2"/>
        <v>6.4618899447513808E-5</v>
      </c>
      <c r="CB9">
        <f t="shared" si="2"/>
        <v>6.4618899447513808E-5</v>
      </c>
      <c r="CC9">
        <f t="shared" si="2"/>
        <v>6.4618899447513808E-5</v>
      </c>
    </row>
  </sheetData>
  <pageMargins left="0.7" right="0.7" top="0.75" bottom="0.75" header="0.3" footer="0.3"/>
  <pageSetup orientation="portrait" r:id="rId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tabColor rgb="FF002060"/>
  </sheetPr>
  <dimension ref="A1:CC9"/>
  <sheetViews>
    <sheetView topLeftCell="Y1" workbookViewId="0">
      <selection activeCell="AF4" sqref="AF4"/>
    </sheetView>
  </sheetViews>
  <sheetFormatPr defaultColWidth="9.140625" defaultRowHeight="15"/>
  <cols>
    <col min="1" max="1" width="41.42578125" customWidth="1"/>
    <col min="2" max="2" width="13" customWidth="1"/>
    <col min="3" max="3" width="12" customWidth="1"/>
    <col min="4" max="25" width="10" customWidth="1"/>
  </cols>
  <sheetData>
    <row r="1" spans="1:81">
      <c r="A1" s="1" t="s">
        <v>1420</v>
      </c>
      <c r="B1" s="1">
        <v>2021</v>
      </c>
      <c r="C1" s="1">
        <v>2022</v>
      </c>
      <c r="D1" s="1">
        <v>2023</v>
      </c>
      <c r="E1" s="1">
        <v>2024</v>
      </c>
      <c r="F1" s="1">
        <v>2025</v>
      </c>
      <c r="G1" s="1">
        <v>2026</v>
      </c>
      <c r="H1" s="1">
        <v>2027</v>
      </c>
      <c r="I1" s="1">
        <v>2028</v>
      </c>
      <c r="J1" s="1">
        <v>2029</v>
      </c>
      <c r="K1" s="1">
        <v>2030</v>
      </c>
      <c r="L1" s="1">
        <v>2031</v>
      </c>
      <c r="M1" s="1">
        <v>2032</v>
      </c>
      <c r="N1" s="1">
        <v>2033</v>
      </c>
      <c r="O1" s="1">
        <v>2034</v>
      </c>
      <c r="P1" s="1">
        <v>2035</v>
      </c>
      <c r="Q1" s="1">
        <v>2036</v>
      </c>
      <c r="R1" s="1">
        <v>2037</v>
      </c>
      <c r="S1" s="1">
        <v>2038</v>
      </c>
      <c r="T1" s="1">
        <v>2039</v>
      </c>
      <c r="U1" s="1">
        <v>2040</v>
      </c>
      <c r="V1" s="1">
        <v>2041</v>
      </c>
      <c r="W1" s="1">
        <v>2042</v>
      </c>
      <c r="X1" s="1">
        <v>2043</v>
      </c>
      <c r="Y1" s="1">
        <v>2044</v>
      </c>
      <c r="Z1" s="1">
        <v>2045</v>
      </c>
      <c r="AA1" s="1">
        <v>2046</v>
      </c>
      <c r="AB1" s="1">
        <v>2047</v>
      </c>
      <c r="AC1" s="1">
        <v>2048</v>
      </c>
      <c r="AD1" s="1">
        <v>2049</v>
      </c>
      <c r="AE1" s="1">
        <v>2050</v>
      </c>
      <c r="AF1" s="1">
        <v>2051</v>
      </c>
      <c r="AG1" s="1">
        <v>2052</v>
      </c>
      <c r="AH1" s="1">
        <v>2053</v>
      </c>
      <c r="AI1" s="1">
        <v>2054</v>
      </c>
      <c r="AJ1" s="1">
        <v>2055</v>
      </c>
      <c r="AK1" s="1">
        <v>2056</v>
      </c>
      <c r="AL1" s="1">
        <v>2057</v>
      </c>
      <c r="AM1" s="1">
        <v>2058</v>
      </c>
      <c r="AN1" s="1">
        <v>2059</v>
      </c>
      <c r="AO1" s="1">
        <v>2060</v>
      </c>
      <c r="AP1" s="1">
        <v>2061</v>
      </c>
      <c r="AQ1" s="1">
        <v>2062</v>
      </c>
      <c r="AR1" s="1">
        <v>2063</v>
      </c>
      <c r="AS1" s="1">
        <v>2064</v>
      </c>
      <c r="AT1" s="1">
        <v>2065</v>
      </c>
      <c r="AU1" s="1">
        <v>2066</v>
      </c>
      <c r="AV1" s="1">
        <v>2067</v>
      </c>
      <c r="AW1" s="1">
        <v>2068</v>
      </c>
      <c r="AX1" s="1">
        <v>2069</v>
      </c>
      <c r="AY1" s="1">
        <v>2070</v>
      </c>
      <c r="AZ1" s="1">
        <v>2071</v>
      </c>
      <c r="BA1" s="1">
        <v>2072</v>
      </c>
      <c r="BB1" s="1">
        <v>2073</v>
      </c>
      <c r="BC1" s="1">
        <v>2074</v>
      </c>
      <c r="BD1" s="1">
        <v>2075</v>
      </c>
      <c r="BE1" s="1">
        <v>2076</v>
      </c>
      <c r="BF1" s="1">
        <v>2077</v>
      </c>
      <c r="BG1" s="1">
        <v>2078</v>
      </c>
      <c r="BH1" s="1">
        <v>2079</v>
      </c>
      <c r="BI1" s="1">
        <v>2080</v>
      </c>
      <c r="BJ1" s="1">
        <v>2081</v>
      </c>
      <c r="BK1" s="1">
        <v>2082</v>
      </c>
      <c r="BL1" s="1">
        <v>2083</v>
      </c>
      <c r="BM1" s="1">
        <v>2084</v>
      </c>
      <c r="BN1" s="1">
        <v>2085</v>
      </c>
      <c r="BO1" s="1">
        <v>2086</v>
      </c>
      <c r="BP1" s="1">
        <v>2087</v>
      </c>
      <c r="BQ1" s="1">
        <v>2088</v>
      </c>
      <c r="BR1" s="1">
        <v>2089</v>
      </c>
      <c r="BS1" s="1">
        <v>2090</v>
      </c>
      <c r="BT1" s="1">
        <v>2091</v>
      </c>
      <c r="BU1" s="1">
        <v>2092</v>
      </c>
      <c r="BV1" s="1">
        <v>2093</v>
      </c>
      <c r="BW1" s="1">
        <v>2094</v>
      </c>
      <c r="BX1" s="1">
        <v>2095</v>
      </c>
      <c r="BY1" s="1">
        <v>2096</v>
      </c>
      <c r="BZ1" s="1">
        <v>2097</v>
      </c>
      <c r="CA1" s="1">
        <v>2098</v>
      </c>
      <c r="CB1" s="1">
        <v>2099</v>
      </c>
      <c r="CC1" s="1">
        <v>2100</v>
      </c>
    </row>
    <row r="2" spans="1:81">
      <c r="A2" s="1" t="s">
        <v>1421</v>
      </c>
      <c r="B2">
        <f>B6</f>
        <v>1.1741802274620854E-5</v>
      </c>
      <c r="C2">
        <f t="shared" ref="C2:AE2" si="0">C6</f>
        <v>1.1741802274620854E-5</v>
      </c>
      <c r="D2">
        <f t="shared" si="0"/>
        <v>1.2859101799022493E-5</v>
      </c>
      <c r="E2">
        <f t="shared" si="0"/>
        <v>1.1741802274620854E-5</v>
      </c>
      <c r="F2">
        <f t="shared" si="0"/>
        <v>1.2310609305225321E-5</v>
      </c>
      <c r="G2">
        <f t="shared" si="0"/>
        <v>1.310287624071012E-5</v>
      </c>
      <c r="H2">
        <f t="shared" si="0"/>
        <v>1.3590425124085383E-5</v>
      </c>
      <c r="I2">
        <f t="shared" si="0"/>
        <v>1.413891761788255E-5</v>
      </c>
      <c r="J2">
        <f t="shared" si="0"/>
        <v>1.4951499090174648E-5</v>
      </c>
      <c r="K2">
        <f t="shared" si="0"/>
        <v>1.57336087572558E-5</v>
      </c>
      <c r="L2">
        <f t="shared" si="0"/>
        <v>1.6119584956594545E-5</v>
      </c>
      <c r="M2">
        <f t="shared" si="0"/>
        <v>1.6343044861474872E-5</v>
      </c>
      <c r="N2">
        <f t="shared" si="0"/>
        <v>1.6444617545511385E-5</v>
      </c>
      <c r="O2">
        <f t="shared" si="0"/>
        <v>1.6363359398282174E-5</v>
      </c>
      <c r="P2">
        <f t="shared" si="0"/>
        <v>1.6383673935089476E-5</v>
      </c>
      <c r="Q2">
        <f t="shared" si="0"/>
        <v>1.6475089350722334E-5</v>
      </c>
      <c r="R2">
        <f t="shared" si="0"/>
        <v>1.6779807402831876E-5</v>
      </c>
      <c r="S2">
        <f t="shared" si="0"/>
        <v>1.704389638132681E-5</v>
      </c>
      <c r="T2">
        <f t="shared" si="0"/>
        <v>1.7307985359821741E-5</v>
      </c>
      <c r="U2">
        <f t="shared" si="0"/>
        <v>1.7622860680334929E-5</v>
      </c>
      <c r="V2">
        <f t="shared" si="0"/>
        <v>1.7958050537655424E-5</v>
      </c>
      <c r="W2">
        <f t="shared" si="0"/>
        <v>1.8262768589764958E-5</v>
      </c>
      <c r="X2">
        <f t="shared" si="0"/>
        <v>1.8547172105067194E-5</v>
      </c>
      <c r="Y2">
        <f t="shared" si="0"/>
        <v>1.8790946546754823E-5</v>
      </c>
      <c r="Z2">
        <f t="shared" si="0"/>
        <v>1.9024563720038801E-5</v>
      </c>
      <c r="AA2">
        <f t="shared" si="0"/>
        <v>1.9400382650973903E-5</v>
      </c>
      <c r="AB2">
        <f t="shared" si="0"/>
        <v>1.9674628897872488E-5</v>
      </c>
      <c r="AC2">
        <f t="shared" si="0"/>
        <v>1.994887514477107E-5</v>
      </c>
      <c r="AD2">
        <f t="shared" si="0"/>
        <v>2.0233278660073302E-5</v>
      </c>
      <c r="AE2">
        <f t="shared" si="0"/>
        <v>2.0497367638568236E-5</v>
      </c>
      <c r="AF2">
        <f>$AE2</f>
        <v>2.0497367638568236E-5</v>
      </c>
      <c r="AG2">
        <f t="shared" ref="AG2:CC7" si="1">$AE2</f>
        <v>2.0497367638568236E-5</v>
      </c>
      <c r="AH2">
        <f t="shared" si="1"/>
        <v>2.0497367638568236E-5</v>
      </c>
      <c r="AI2">
        <f t="shared" si="1"/>
        <v>2.0497367638568236E-5</v>
      </c>
      <c r="AJ2">
        <f t="shared" si="1"/>
        <v>2.0497367638568236E-5</v>
      </c>
      <c r="AK2">
        <f t="shared" si="1"/>
        <v>2.0497367638568236E-5</v>
      </c>
      <c r="AL2">
        <f t="shared" si="1"/>
        <v>2.0497367638568236E-5</v>
      </c>
      <c r="AM2">
        <f t="shared" si="1"/>
        <v>2.0497367638568236E-5</v>
      </c>
      <c r="AN2">
        <f t="shared" si="1"/>
        <v>2.0497367638568236E-5</v>
      </c>
      <c r="AO2">
        <f t="shared" si="1"/>
        <v>2.0497367638568236E-5</v>
      </c>
      <c r="AP2">
        <f t="shared" si="1"/>
        <v>2.0497367638568236E-5</v>
      </c>
      <c r="AQ2">
        <f t="shared" si="1"/>
        <v>2.0497367638568236E-5</v>
      </c>
      <c r="AR2">
        <f t="shared" si="1"/>
        <v>2.0497367638568236E-5</v>
      </c>
      <c r="AS2">
        <f t="shared" si="1"/>
        <v>2.0497367638568236E-5</v>
      </c>
      <c r="AT2">
        <f t="shared" si="1"/>
        <v>2.0497367638568236E-5</v>
      </c>
      <c r="AU2">
        <f t="shared" si="1"/>
        <v>2.0497367638568236E-5</v>
      </c>
      <c r="AV2">
        <f t="shared" si="1"/>
        <v>2.0497367638568236E-5</v>
      </c>
      <c r="AW2">
        <f t="shared" si="1"/>
        <v>2.0497367638568236E-5</v>
      </c>
      <c r="AX2">
        <f t="shared" si="1"/>
        <v>2.0497367638568236E-5</v>
      </c>
      <c r="AY2">
        <f t="shared" si="1"/>
        <v>2.0497367638568236E-5</v>
      </c>
      <c r="AZ2">
        <f t="shared" si="1"/>
        <v>2.0497367638568236E-5</v>
      </c>
      <c r="BA2">
        <f t="shared" si="1"/>
        <v>2.0497367638568236E-5</v>
      </c>
      <c r="BB2">
        <f t="shared" si="1"/>
        <v>2.0497367638568236E-5</v>
      </c>
      <c r="BC2">
        <f t="shared" si="1"/>
        <v>2.0497367638568236E-5</v>
      </c>
      <c r="BD2">
        <f t="shared" si="1"/>
        <v>2.0497367638568236E-5</v>
      </c>
      <c r="BE2">
        <f t="shared" si="1"/>
        <v>2.0497367638568236E-5</v>
      </c>
      <c r="BF2">
        <f t="shared" si="1"/>
        <v>2.0497367638568236E-5</v>
      </c>
      <c r="BG2">
        <f t="shared" si="1"/>
        <v>2.0497367638568236E-5</v>
      </c>
      <c r="BH2">
        <f t="shared" si="1"/>
        <v>2.0497367638568236E-5</v>
      </c>
      <c r="BI2">
        <f t="shared" si="1"/>
        <v>2.0497367638568236E-5</v>
      </c>
      <c r="BJ2">
        <f t="shared" si="1"/>
        <v>2.0497367638568236E-5</v>
      </c>
      <c r="BK2">
        <f t="shared" si="1"/>
        <v>2.0497367638568236E-5</v>
      </c>
      <c r="BL2">
        <f t="shared" si="1"/>
        <v>2.0497367638568236E-5</v>
      </c>
      <c r="BM2">
        <f t="shared" si="1"/>
        <v>2.0497367638568236E-5</v>
      </c>
      <c r="BN2">
        <f t="shared" si="1"/>
        <v>2.0497367638568236E-5</v>
      </c>
      <c r="BO2">
        <f t="shared" si="1"/>
        <v>2.0497367638568236E-5</v>
      </c>
      <c r="BP2">
        <f t="shared" si="1"/>
        <v>2.0497367638568236E-5</v>
      </c>
      <c r="BQ2">
        <f t="shared" si="1"/>
        <v>2.0497367638568236E-5</v>
      </c>
      <c r="BR2">
        <f t="shared" si="1"/>
        <v>2.0497367638568236E-5</v>
      </c>
      <c r="BS2">
        <f t="shared" si="1"/>
        <v>2.0497367638568236E-5</v>
      </c>
      <c r="BT2">
        <f t="shared" si="1"/>
        <v>2.0497367638568236E-5</v>
      </c>
      <c r="BU2">
        <f t="shared" si="1"/>
        <v>2.0497367638568236E-5</v>
      </c>
      <c r="BV2">
        <f t="shared" si="1"/>
        <v>2.0497367638568236E-5</v>
      </c>
      <c r="BW2">
        <f t="shared" si="1"/>
        <v>2.0497367638568236E-5</v>
      </c>
      <c r="BX2">
        <f t="shared" si="1"/>
        <v>2.0497367638568236E-5</v>
      </c>
      <c r="BY2">
        <f t="shared" si="1"/>
        <v>2.0497367638568236E-5</v>
      </c>
      <c r="BZ2">
        <f t="shared" si="1"/>
        <v>2.0497367638568236E-5</v>
      </c>
      <c r="CA2">
        <f t="shared" si="1"/>
        <v>2.0497367638568236E-5</v>
      </c>
      <c r="CB2">
        <f t="shared" si="1"/>
        <v>2.0497367638568236E-5</v>
      </c>
      <c r="CC2">
        <f t="shared" si="1"/>
        <v>2.0497367638568236E-5</v>
      </c>
    </row>
    <row r="3" spans="1:81">
      <c r="A3" s="1" t="s">
        <v>1422</v>
      </c>
      <c r="B3">
        <f>'Total Fuel Prices'!B190*(1-INDEX(Tax_share,MATCH('Total Fuel Prices'!$A$187,tax_fuel_labels,0),MATCH(B$1,'Tax_Share of Price'!$B$1:$AI$1,0)))</f>
        <v>0</v>
      </c>
      <c r="C3">
        <f>'Total Fuel Prices'!C190*(1-INDEX(Tax_share,MATCH('Total Fuel Prices'!$A$187,tax_fuel_labels,0),MATCH(C$1,'Tax_Share of Price'!$B$1:$AI$1,0)))</f>
        <v>0</v>
      </c>
      <c r="D3">
        <f>'Total Fuel Prices'!D190*(1-INDEX(Tax_share,MATCH('Total Fuel Prices'!$A$187,tax_fuel_labels,0),MATCH(D$1,'Tax_Share of Price'!$B$1:$AI$1,0)))</f>
        <v>0</v>
      </c>
      <c r="E3">
        <f>'Total Fuel Prices'!E190*(1-INDEX(Tax_share,MATCH('Total Fuel Prices'!$A$187,tax_fuel_labels,0),MATCH(E$1,'Tax_Share of Price'!$B$1:$AI$1,0)))</f>
        <v>0</v>
      </c>
      <c r="F3">
        <f>'Total Fuel Prices'!F190*(1-INDEX(Tax_share,MATCH('Total Fuel Prices'!$A$187,tax_fuel_labels,0),MATCH(F$1,'Tax_Share of Price'!$B$1:$AI$1,0)))</f>
        <v>0</v>
      </c>
      <c r="G3">
        <f>'Total Fuel Prices'!G190*(1-INDEX(Tax_share,MATCH('Total Fuel Prices'!$A$187,tax_fuel_labels,0),MATCH(G$1,'Tax_Share of Price'!$B$1:$AI$1,0)))</f>
        <v>0</v>
      </c>
      <c r="H3">
        <f>'Total Fuel Prices'!H190*(1-INDEX(Tax_share,MATCH('Total Fuel Prices'!$A$187,tax_fuel_labels,0),MATCH(H$1,'Tax_Share of Price'!$B$1:$AI$1,0)))</f>
        <v>0</v>
      </c>
      <c r="I3">
        <f>'Total Fuel Prices'!I190*(1-INDEX(Tax_share,MATCH('Total Fuel Prices'!$A$187,tax_fuel_labels,0),MATCH(I$1,'Tax_Share of Price'!$B$1:$AI$1,0)))</f>
        <v>0</v>
      </c>
      <c r="J3">
        <f>'Total Fuel Prices'!J190*(1-INDEX(Tax_share,MATCH('Total Fuel Prices'!$A$187,tax_fuel_labels,0),MATCH(J$1,'Tax_Share of Price'!$B$1:$AI$1,0)))</f>
        <v>0</v>
      </c>
      <c r="K3">
        <f>'Total Fuel Prices'!K190*(1-INDEX(Tax_share,MATCH('Total Fuel Prices'!$A$187,tax_fuel_labels,0),MATCH(K$1,'Tax_Share of Price'!$B$1:$AI$1,0)))</f>
        <v>0</v>
      </c>
      <c r="L3">
        <f>'Total Fuel Prices'!L190*(1-INDEX(Tax_share,MATCH('Total Fuel Prices'!$A$187,tax_fuel_labels,0),MATCH(L$1,'Tax_Share of Price'!$B$1:$AI$1,0)))</f>
        <v>0</v>
      </c>
      <c r="M3">
        <f>'Total Fuel Prices'!M190*(1-INDEX(Tax_share,MATCH('Total Fuel Prices'!$A$187,tax_fuel_labels,0),MATCH(M$1,'Tax_Share of Price'!$B$1:$AI$1,0)))</f>
        <v>0</v>
      </c>
      <c r="N3">
        <f>'Total Fuel Prices'!N190*(1-INDEX(Tax_share,MATCH('Total Fuel Prices'!$A$187,tax_fuel_labels,0),MATCH(N$1,'Tax_Share of Price'!$B$1:$AI$1,0)))</f>
        <v>0</v>
      </c>
      <c r="O3">
        <f>'Total Fuel Prices'!O190*(1-INDEX(Tax_share,MATCH('Total Fuel Prices'!$A$187,tax_fuel_labels,0),MATCH(O$1,'Tax_Share of Price'!$B$1:$AI$1,0)))</f>
        <v>0</v>
      </c>
      <c r="P3">
        <f>'Total Fuel Prices'!P190*(1-INDEX(Tax_share,MATCH('Total Fuel Prices'!$A$187,tax_fuel_labels,0),MATCH(P$1,'Tax_Share of Price'!$B$1:$AI$1,0)))</f>
        <v>0</v>
      </c>
      <c r="Q3">
        <f>'Total Fuel Prices'!Q190*(1-INDEX(Tax_share,MATCH('Total Fuel Prices'!$A$187,tax_fuel_labels,0),MATCH(Q$1,'Tax_Share of Price'!$B$1:$AI$1,0)))</f>
        <v>0</v>
      </c>
      <c r="R3">
        <f>'Total Fuel Prices'!R190*(1-INDEX(Tax_share,MATCH('Total Fuel Prices'!$A$187,tax_fuel_labels,0),MATCH(R$1,'Tax_Share of Price'!$B$1:$AI$1,0)))</f>
        <v>0</v>
      </c>
      <c r="S3">
        <f>'Total Fuel Prices'!S190*(1-INDEX(Tax_share,MATCH('Total Fuel Prices'!$A$187,tax_fuel_labels,0),MATCH(S$1,'Tax_Share of Price'!$B$1:$AI$1,0)))</f>
        <v>0</v>
      </c>
      <c r="T3">
        <f>'Total Fuel Prices'!T190*(1-INDEX(Tax_share,MATCH('Total Fuel Prices'!$A$187,tax_fuel_labels,0),MATCH(T$1,'Tax_Share of Price'!$B$1:$AI$1,0)))</f>
        <v>0</v>
      </c>
      <c r="U3">
        <f>'Total Fuel Prices'!U190*(1-INDEX(Tax_share,MATCH('Total Fuel Prices'!$A$187,tax_fuel_labels,0),MATCH(U$1,'Tax_Share of Price'!$B$1:$AI$1,0)))</f>
        <v>0</v>
      </c>
      <c r="V3">
        <f>'Total Fuel Prices'!V190*(1-INDEX(Tax_share,MATCH('Total Fuel Prices'!$A$187,tax_fuel_labels,0),MATCH(V$1,'Tax_Share of Price'!$B$1:$AI$1,0)))</f>
        <v>0</v>
      </c>
      <c r="W3">
        <f>'Total Fuel Prices'!W190*(1-INDEX(Tax_share,MATCH('Total Fuel Prices'!$A$187,tax_fuel_labels,0),MATCH(W$1,'Tax_Share of Price'!$B$1:$AI$1,0)))</f>
        <v>0</v>
      </c>
      <c r="X3">
        <f>'Total Fuel Prices'!X190*(1-INDEX(Tax_share,MATCH('Total Fuel Prices'!$A$187,tax_fuel_labels,0),MATCH(X$1,'Tax_Share of Price'!$B$1:$AI$1,0)))</f>
        <v>0</v>
      </c>
      <c r="Y3">
        <f>'Total Fuel Prices'!Y190*(1-INDEX(Tax_share,MATCH('Total Fuel Prices'!$A$187,tax_fuel_labels,0),MATCH(Y$1,'Tax_Share of Price'!$B$1:$AI$1,0)))</f>
        <v>0</v>
      </c>
      <c r="Z3">
        <f>'Total Fuel Prices'!Z190*(1-INDEX(Tax_share,MATCH('Total Fuel Prices'!$A$187,tax_fuel_labels,0),MATCH(Z$1,'Tax_Share of Price'!$B$1:$AI$1,0)))</f>
        <v>0</v>
      </c>
      <c r="AA3">
        <f>'Total Fuel Prices'!AA190*(1-INDEX(Tax_share,MATCH('Total Fuel Prices'!$A$187,tax_fuel_labels,0),MATCH(AA$1,'Tax_Share of Price'!$B$1:$AI$1,0)))</f>
        <v>0</v>
      </c>
      <c r="AB3">
        <f>'Total Fuel Prices'!AB190*(1-INDEX(Tax_share,MATCH('Total Fuel Prices'!$A$187,tax_fuel_labels,0),MATCH(AB$1,'Tax_Share of Price'!$B$1:$AI$1,0)))</f>
        <v>0</v>
      </c>
      <c r="AC3">
        <f>'Total Fuel Prices'!AC190*(1-INDEX(Tax_share,MATCH('Total Fuel Prices'!$A$187,tax_fuel_labels,0),MATCH(AC$1,'Tax_Share of Price'!$B$1:$AI$1,0)))</f>
        <v>0</v>
      </c>
      <c r="AD3">
        <f>'Total Fuel Prices'!AD190*(1-INDEX(Tax_share,MATCH('Total Fuel Prices'!$A$187,tax_fuel_labels,0),MATCH(AD$1,'Tax_Share of Price'!$B$1:$AI$1,0)))</f>
        <v>0</v>
      </c>
      <c r="AE3">
        <f>'Total Fuel Prices'!AE190*(1-INDEX(Tax_share,MATCH('Total Fuel Prices'!$A$187,tax_fuel_labels,0),MATCH(AE$1,'Tax_Share of Price'!$B$1:$AI$1,0)))</f>
        <v>0</v>
      </c>
      <c r="AF3">
        <f>$AE3</f>
        <v>0</v>
      </c>
      <c r="AG3">
        <f t="shared" ref="AF3:AU9" si="2">$AE3</f>
        <v>0</v>
      </c>
      <c r="AH3">
        <f t="shared" si="2"/>
        <v>0</v>
      </c>
      <c r="AI3">
        <f t="shared" si="2"/>
        <v>0</v>
      </c>
      <c r="AJ3">
        <f t="shared" si="2"/>
        <v>0</v>
      </c>
      <c r="AK3">
        <f t="shared" si="2"/>
        <v>0</v>
      </c>
      <c r="AL3">
        <f t="shared" si="2"/>
        <v>0</v>
      </c>
      <c r="AM3">
        <f t="shared" si="2"/>
        <v>0</v>
      </c>
      <c r="AN3">
        <f t="shared" si="2"/>
        <v>0</v>
      </c>
      <c r="AO3">
        <f t="shared" si="2"/>
        <v>0</v>
      </c>
      <c r="AP3">
        <f t="shared" si="2"/>
        <v>0</v>
      </c>
      <c r="AQ3">
        <f t="shared" si="2"/>
        <v>0</v>
      </c>
      <c r="AR3">
        <f t="shared" si="2"/>
        <v>0</v>
      </c>
      <c r="AS3">
        <f t="shared" si="2"/>
        <v>0</v>
      </c>
      <c r="AT3">
        <f t="shared" si="2"/>
        <v>0</v>
      </c>
      <c r="AU3">
        <f t="shared" si="2"/>
        <v>0</v>
      </c>
      <c r="AV3">
        <f t="shared" si="1"/>
        <v>0</v>
      </c>
      <c r="AW3">
        <f t="shared" si="1"/>
        <v>0</v>
      </c>
      <c r="AX3">
        <f t="shared" si="1"/>
        <v>0</v>
      </c>
      <c r="AY3">
        <f t="shared" si="1"/>
        <v>0</v>
      </c>
      <c r="AZ3">
        <f t="shared" si="1"/>
        <v>0</v>
      </c>
      <c r="BA3">
        <f t="shared" si="1"/>
        <v>0</v>
      </c>
      <c r="BB3">
        <f t="shared" si="1"/>
        <v>0</v>
      </c>
      <c r="BC3">
        <f t="shared" si="1"/>
        <v>0</v>
      </c>
      <c r="BD3">
        <f t="shared" si="1"/>
        <v>0</v>
      </c>
      <c r="BE3">
        <f t="shared" si="1"/>
        <v>0</v>
      </c>
      <c r="BF3">
        <f t="shared" si="1"/>
        <v>0</v>
      </c>
      <c r="BG3">
        <f t="shared" si="1"/>
        <v>0</v>
      </c>
      <c r="BH3">
        <f t="shared" si="1"/>
        <v>0</v>
      </c>
      <c r="BI3">
        <f t="shared" si="1"/>
        <v>0</v>
      </c>
      <c r="BJ3">
        <f t="shared" si="1"/>
        <v>0</v>
      </c>
      <c r="BK3">
        <f t="shared" si="1"/>
        <v>0</v>
      </c>
      <c r="BL3">
        <f t="shared" si="1"/>
        <v>0</v>
      </c>
      <c r="BM3">
        <f t="shared" si="1"/>
        <v>0</v>
      </c>
      <c r="BN3">
        <f t="shared" si="1"/>
        <v>0</v>
      </c>
      <c r="BO3">
        <f t="shared" si="1"/>
        <v>0</v>
      </c>
      <c r="BP3">
        <f t="shared" si="1"/>
        <v>0</v>
      </c>
      <c r="BQ3">
        <f t="shared" si="1"/>
        <v>0</v>
      </c>
      <c r="BR3">
        <f t="shared" si="1"/>
        <v>0</v>
      </c>
      <c r="BS3">
        <f t="shared" si="1"/>
        <v>0</v>
      </c>
      <c r="BT3">
        <f t="shared" si="1"/>
        <v>0</v>
      </c>
      <c r="BU3">
        <f t="shared" si="1"/>
        <v>0</v>
      </c>
      <c r="BV3">
        <f t="shared" si="1"/>
        <v>0</v>
      </c>
      <c r="BW3">
        <f t="shared" si="1"/>
        <v>0</v>
      </c>
      <c r="BX3">
        <f t="shared" si="1"/>
        <v>0</v>
      </c>
      <c r="BY3">
        <f t="shared" si="1"/>
        <v>0</v>
      </c>
      <c r="BZ3">
        <f t="shared" si="1"/>
        <v>0</v>
      </c>
      <c r="CA3">
        <f t="shared" si="1"/>
        <v>0</v>
      </c>
      <c r="CB3">
        <f t="shared" si="1"/>
        <v>0</v>
      </c>
      <c r="CC3">
        <f t="shared" si="1"/>
        <v>0</v>
      </c>
    </row>
    <row r="4" spans="1:81">
      <c r="A4" s="1" t="s">
        <v>1423</v>
      </c>
      <c r="B4">
        <f>'Total Fuel Prices'!B191*(1-INDEX(Tax_share,MATCH('Total Fuel Prices'!$A$187,tax_fuel_labels,0),MATCH(B$1,'Tax_Share of Price'!$B$1:$AI$1,0)))</f>
        <v>1.1741802274620854E-5</v>
      </c>
      <c r="C4">
        <f>'Total Fuel Prices'!C191*(1-INDEX(Tax_share,MATCH('Total Fuel Prices'!$A$187,tax_fuel_labels,0),MATCH(C$1,'Tax_Share of Price'!$B$1:$AI$1,0)))</f>
        <v>1.1741802274620854E-5</v>
      </c>
      <c r="D4">
        <f>'Total Fuel Prices'!D191*(1-INDEX(Tax_share,MATCH('Total Fuel Prices'!$A$187,tax_fuel_labels,0),MATCH(D$1,'Tax_Share of Price'!$B$1:$AI$1,0)))</f>
        <v>1.1892052825054392E-5</v>
      </c>
      <c r="E4">
        <f>'Total Fuel Prices'!E191*(1-INDEX(Tax_share,MATCH('Total Fuel Prices'!$A$187,tax_fuel_labels,0),MATCH(E$1,'Tax_Share of Price'!$B$1:$AI$1,0)))</f>
        <v>1.1741802274620854E-5</v>
      </c>
      <c r="F4">
        <f>'Total Fuel Prices'!F191*(1-INDEX(Tax_share,MATCH('Total Fuel Prices'!$A$187,tax_fuel_labels,0),MATCH(F$1,'Tax_Share of Price'!$B$1:$AI$1,0)))</f>
        <v>1.1947701177066808E-5</v>
      </c>
      <c r="G4">
        <f>'Total Fuel Prices'!G191*(1-INDEX(Tax_share,MATCH('Total Fuel Prices'!$A$187,tax_fuel_labels,0),MATCH(G$1,'Tax_Share of Price'!$B$1:$AI$1,0)))</f>
        <v>1.2342804476354999E-5</v>
      </c>
      <c r="H4">
        <f>'Total Fuel Prices'!H191*(1-INDEX(Tax_share,MATCH('Total Fuel Prices'!$A$187,tax_fuel_labels,0),MATCH(H$1,'Tax_Share of Price'!$B$1:$AI$1,0)))</f>
        <v>1.2732342940441947E-5</v>
      </c>
      <c r="I4">
        <f>'Total Fuel Prices'!I191*(1-INDEX(Tax_share,MATCH('Total Fuel Prices'!$A$187,tax_fuel_labels,0),MATCH(I$1,'Tax_Share of Price'!$B$1:$AI$1,0)))</f>
        <v>1.3160835250937588E-5</v>
      </c>
      <c r="J4">
        <f>'Total Fuel Prices'!J191*(1-INDEX(Tax_share,MATCH('Total Fuel Prices'!$A$187,tax_fuel_labels,0),MATCH(J$1,'Tax_Share of Price'!$B$1:$AI$1,0)))</f>
        <v>1.3706189100659316E-5</v>
      </c>
      <c r="K4">
        <f>'Total Fuel Prices'!K191*(1-INDEX(Tax_share,MATCH('Total Fuel Prices'!$A$187,tax_fuel_labels,0),MATCH(K$1,'Tax_Share of Price'!$B$1:$AI$1,0)))</f>
        <v>1.4296061631990982E-5</v>
      </c>
      <c r="L4">
        <f>'Total Fuel Prices'!L191*(1-INDEX(Tax_share,MATCH('Total Fuel Prices'!$A$187,tax_fuel_labels,0),MATCH(L$1,'Tax_Share of Price'!$B$1:$AI$1,0)))</f>
        <v>1.476907262409656E-5</v>
      </c>
      <c r="M4">
        <f>'Total Fuel Prices'!M191*(1-INDEX(Tax_share,MATCH('Total Fuel Prices'!$A$187,tax_fuel_labels,0),MATCH(M$1,'Tax_Share of Price'!$B$1:$AI$1,0)))</f>
        <v>1.5130786912177297E-5</v>
      </c>
      <c r="N4">
        <f>'Total Fuel Prices'!N191*(1-INDEX(Tax_share,MATCH('Total Fuel Prices'!$A$187,tax_fuel_labels,0),MATCH(N$1,'Tax_Share of Price'!$B$1:$AI$1,0)))</f>
        <v>1.5386769331434433E-5</v>
      </c>
      <c r="O4">
        <f>'Total Fuel Prices'!O191*(1-INDEX(Tax_share,MATCH('Total Fuel Prices'!$A$187,tax_fuel_labels,0),MATCH(O$1,'Tax_Share of Price'!$B$1:$AI$1,0)))</f>
        <v>1.5603797904282877E-5</v>
      </c>
      <c r="P4">
        <f>'Total Fuel Prices'!P191*(1-INDEX(Tax_share,MATCH('Total Fuel Prices'!$A$187,tax_fuel_labels,0),MATCH(P$1,'Tax_Share of Price'!$B$1:$AI$1,0)))</f>
        <v>1.5687270432301509E-5</v>
      </c>
      <c r="Q4">
        <f>'Total Fuel Prices'!Q191*(1-INDEX(Tax_share,MATCH('Total Fuel Prices'!$A$187,tax_fuel_labels,0),MATCH(Q$1,'Tax_Share of Price'!$B$1:$AI$1,0)))</f>
        <v>1.5776307795521383E-5</v>
      </c>
      <c r="R4">
        <f>'Total Fuel Prices'!R191*(1-INDEX(Tax_share,MATCH('Total Fuel Prices'!$A$187,tax_fuel_labels,0),MATCH(R$1,'Tax_Share of Price'!$B$1:$AI$1,0)))</f>
        <v>1.5954382521961128E-5</v>
      </c>
      <c r="S4">
        <f>'Total Fuel Prices'!S191*(1-INDEX(Tax_share,MATCH('Total Fuel Prices'!$A$187,tax_fuel_labels,0),MATCH(S$1,'Tax_Share of Price'!$B$1:$AI$1,0)))</f>
        <v>1.6138022083602119E-5</v>
      </c>
      <c r="T4">
        <f>'Total Fuel Prices'!T191*(1-INDEX(Tax_share,MATCH('Total Fuel Prices'!$A$187,tax_fuel_labels,0),MATCH(T$1,'Tax_Share of Price'!$B$1:$AI$1,0)))</f>
        <v>1.6343920986048078E-5</v>
      </c>
      <c r="U4">
        <f>'Total Fuel Prices'!U191*(1-INDEX(Tax_share,MATCH('Total Fuel Prices'!$A$187,tax_fuel_labels,0),MATCH(U$1,'Tax_Share of Price'!$B$1:$AI$1,0)))</f>
        <v>1.6572079229299004E-5</v>
      </c>
      <c r="V4">
        <f>'Total Fuel Prices'!V191*(1-INDEX(Tax_share,MATCH('Total Fuel Prices'!$A$187,tax_fuel_labels,0),MATCH(V$1,'Tax_Share of Price'!$B$1:$AI$1,0)))</f>
        <v>1.68224968133549E-5</v>
      </c>
      <c r="W4">
        <f>'Total Fuel Prices'!W191*(1-INDEX(Tax_share,MATCH('Total Fuel Prices'!$A$187,tax_fuel_labels,0),MATCH(W$1,'Tax_Share of Price'!$B$1:$AI$1,0)))</f>
        <v>1.7078479232612037E-5</v>
      </c>
      <c r="X4">
        <f>'Total Fuel Prices'!X191*(1-INDEX(Tax_share,MATCH('Total Fuel Prices'!$A$187,tax_fuel_labels,0),MATCH(X$1,'Tax_Share of Price'!$B$1:$AI$1,0)))</f>
        <v>1.7323331981466687E-5</v>
      </c>
      <c r="Y4">
        <f>'Total Fuel Prices'!Y191*(1-INDEX(Tax_share,MATCH('Total Fuel Prices'!$A$187,tax_fuel_labels,0),MATCH(Y$1,'Tax_Share of Price'!$B$1:$AI$1,0)))</f>
        <v>1.7551490224717613E-5</v>
      </c>
      <c r="Z4">
        <f>'Total Fuel Prices'!Z191*(1-INDEX(Tax_share,MATCH('Total Fuel Prices'!$A$187,tax_fuel_labels,0),MATCH(Z$1,'Tax_Share of Price'!$B$1:$AI$1,0)))</f>
        <v>1.7768518797566057E-5</v>
      </c>
      <c r="AA4">
        <f>'Total Fuel Prices'!AA191*(1-INDEX(Tax_share,MATCH('Total Fuel Prices'!$A$187,tax_fuel_labels,0),MATCH(AA$1,'Tax_Share of Price'!$B$1:$AI$1,0)))</f>
        <v>1.8035630887225676E-5</v>
      </c>
      <c r="AB4">
        <f>'Total Fuel Prices'!AB191*(1-INDEX(Tax_share,MATCH('Total Fuel Prices'!$A$187,tax_fuel_labels,0),MATCH(AB$1,'Tax_Share of Price'!$B$1:$AI$1,0)))</f>
        <v>1.8280483636080333E-5</v>
      </c>
      <c r="AC4">
        <f>'Total Fuel Prices'!AC191*(1-INDEX(Tax_share,MATCH('Total Fuel Prices'!$A$187,tax_fuel_labels,0),MATCH(AC$1,'Tax_Share of Price'!$B$1:$AI$1,0)))</f>
        <v>1.8519771549733743E-5</v>
      </c>
      <c r="AD4">
        <f>'Total Fuel Prices'!AD191*(1-INDEX(Tax_share,MATCH('Total Fuel Prices'!$A$187,tax_fuel_labels,0),MATCH(AD$1,'Tax_Share of Price'!$B$1:$AI$1,0)))</f>
        <v>1.8759059463387154E-5</v>
      </c>
      <c r="AE4">
        <f>'Total Fuel Prices'!AE191*(1-INDEX(Tax_share,MATCH('Total Fuel Prices'!$A$187,tax_fuel_labels,0),MATCH(AE$1,'Tax_Share of Price'!$B$1:$AI$1,0)))</f>
        <v>1.898721770663808E-5</v>
      </c>
      <c r="AF4">
        <f t="shared" si="2"/>
        <v>1.898721770663808E-5</v>
      </c>
      <c r="AG4">
        <f t="shared" si="1"/>
        <v>1.898721770663808E-5</v>
      </c>
      <c r="AH4">
        <f t="shared" si="1"/>
        <v>1.898721770663808E-5</v>
      </c>
      <c r="AI4">
        <f t="shared" si="1"/>
        <v>1.898721770663808E-5</v>
      </c>
      <c r="AJ4">
        <f t="shared" si="1"/>
        <v>1.898721770663808E-5</v>
      </c>
      <c r="AK4">
        <f t="shared" si="1"/>
        <v>1.898721770663808E-5</v>
      </c>
      <c r="AL4">
        <f t="shared" si="1"/>
        <v>1.898721770663808E-5</v>
      </c>
      <c r="AM4">
        <f t="shared" si="1"/>
        <v>1.898721770663808E-5</v>
      </c>
      <c r="AN4">
        <f t="shared" si="1"/>
        <v>1.898721770663808E-5</v>
      </c>
      <c r="AO4">
        <f t="shared" si="1"/>
        <v>1.898721770663808E-5</v>
      </c>
      <c r="AP4">
        <f t="shared" si="1"/>
        <v>1.898721770663808E-5</v>
      </c>
      <c r="AQ4">
        <f t="shared" si="1"/>
        <v>1.898721770663808E-5</v>
      </c>
      <c r="AR4">
        <f t="shared" si="1"/>
        <v>1.898721770663808E-5</v>
      </c>
      <c r="AS4">
        <f t="shared" si="1"/>
        <v>1.898721770663808E-5</v>
      </c>
      <c r="AT4">
        <f t="shared" si="1"/>
        <v>1.898721770663808E-5</v>
      </c>
      <c r="AU4">
        <f t="shared" si="1"/>
        <v>1.898721770663808E-5</v>
      </c>
      <c r="AV4">
        <f t="shared" si="1"/>
        <v>1.898721770663808E-5</v>
      </c>
      <c r="AW4">
        <f t="shared" si="1"/>
        <v>1.898721770663808E-5</v>
      </c>
      <c r="AX4">
        <f t="shared" si="1"/>
        <v>1.898721770663808E-5</v>
      </c>
      <c r="AY4">
        <f t="shared" si="1"/>
        <v>1.898721770663808E-5</v>
      </c>
      <c r="AZ4">
        <f t="shared" si="1"/>
        <v>1.898721770663808E-5</v>
      </c>
      <c r="BA4">
        <f t="shared" si="1"/>
        <v>1.898721770663808E-5</v>
      </c>
      <c r="BB4">
        <f t="shared" si="1"/>
        <v>1.898721770663808E-5</v>
      </c>
      <c r="BC4">
        <f t="shared" si="1"/>
        <v>1.898721770663808E-5</v>
      </c>
      <c r="BD4">
        <f t="shared" si="1"/>
        <v>1.898721770663808E-5</v>
      </c>
      <c r="BE4">
        <f t="shared" si="1"/>
        <v>1.898721770663808E-5</v>
      </c>
      <c r="BF4">
        <f t="shared" si="1"/>
        <v>1.898721770663808E-5</v>
      </c>
      <c r="BG4">
        <f t="shared" si="1"/>
        <v>1.898721770663808E-5</v>
      </c>
      <c r="BH4">
        <f t="shared" si="1"/>
        <v>1.898721770663808E-5</v>
      </c>
      <c r="BI4">
        <f t="shared" si="1"/>
        <v>1.898721770663808E-5</v>
      </c>
      <c r="BJ4">
        <f t="shared" si="1"/>
        <v>1.898721770663808E-5</v>
      </c>
      <c r="BK4">
        <f t="shared" si="1"/>
        <v>1.898721770663808E-5</v>
      </c>
      <c r="BL4">
        <f t="shared" si="1"/>
        <v>1.898721770663808E-5</v>
      </c>
      <c r="BM4">
        <f t="shared" si="1"/>
        <v>1.898721770663808E-5</v>
      </c>
      <c r="BN4">
        <f t="shared" si="1"/>
        <v>1.898721770663808E-5</v>
      </c>
      <c r="BO4">
        <f t="shared" si="1"/>
        <v>1.898721770663808E-5</v>
      </c>
      <c r="BP4">
        <f t="shared" si="1"/>
        <v>1.898721770663808E-5</v>
      </c>
      <c r="BQ4">
        <f t="shared" si="1"/>
        <v>1.898721770663808E-5</v>
      </c>
      <c r="BR4">
        <f t="shared" si="1"/>
        <v>1.898721770663808E-5</v>
      </c>
      <c r="BS4">
        <f t="shared" si="1"/>
        <v>1.898721770663808E-5</v>
      </c>
      <c r="BT4">
        <f t="shared" si="1"/>
        <v>1.898721770663808E-5</v>
      </c>
      <c r="BU4">
        <f t="shared" si="1"/>
        <v>1.898721770663808E-5</v>
      </c>
      <c r="BV4">
        <f t="shared" si="1"/>
        <v>1.898721770663808E-5</v>
      </c>
      <c r="BW4">
        <f t="shared" si="1"/>
        <v>1.898721770663808E-5</v>
      </c>
      <c r="BX4">
        <f t="shared" si="1"/>
        <v>1.898721770663808E-5</v>
      </c>
      <c r="BY4">
        <f t="shared" si="1"/>
        <v>1.898721770663808E-5</v>
      </c>
      <c r="BZ4">
        <f t="shared" si="1"/>
        <v>1.898721770663808E-5</v>
      </c>
      <c r="CA4">
        <f t="shared" si="1"/>
        <v>1.898721770663808E-5</v>
      </c>
      <c r="CB4">
        <f t="shared" si="1"/>
        <v>1.898721770663808E-5</v>
      </c>
      <c r="CC4">
        <f t="shared" si="1"/>
        <v>1.898721770663808E-5</v>
      </c>
    </row>
    <row r="5" spans="1:81">
      <c r="A5" s="1" t="s">
        <v>1424</v>
      </c>
      <c r="B5">
        <f>'Total Fuel Prices'!B192*(1-INDEX(Tax_share,MATCH('Total Fuel Prices'!$A$187,tax_fuel_labels,0),MATCH(B$1,'Tax_Share of Price'!$B$1:$AI$1,0)))</f>
        <v>1.1741802274620854E-5</v>
      </c>
      <c r="C5">
        <f>'Total Fuel Prices'!C192*(1-INDEX(Tax_share,MATCH('Total Fuel Prices'!$A$187,tax_fuel_labels,0),MATCH(C$1,'Tax_Share of Price'!$B$1:$AI$1,0)))</f>
        <v>1.1741802274620854E-5</v>
      </c>
      <c r="D5">
        <f>'Total Fuel Prices'!D192*(1-INDEX(Tax_share,MATCH('Total Fuel Prices'!$A$187,tax_fuel_labels,0),MATCH(D$1,'Tax_Share of Price'!$B$1:$AI$1,0)))</f>
        <v>1.2505090757843474E-5</v>
      </c>
      <c r="E5">
        <f>'Total Fuel Prices'!E192*(1-INDEX(Tax_share,MATCH('Total Fuel Prices'!$A$187,tax_fuel_labels,0),MATCH(E$1,'Tax_Share of Price'!$B$1:$AI$1,0)))</f>
        <v>1.1741802274620854E-5</v>
      </c>
      <c r="F5">
        <f>'Total Fuel Prices'!F192*(1-INDEX(Tax_share,MATCH('Total Fuel Prices'!$A$187,tax_fuel_labels,0),MATCH(F$1,'Tax_Share of Price'!$B$1:$AI$1,0)))</f>
        <v>1.2055677912581555E-5</v>
      </c>
      <c r="G5">
        <f>'Total Fuel Prices'!G192*(1-INDEX(Tax_share,MATCH('Total Fuel Prices'!$A$187,tax_fuel_labels,0),MATCH(G$1,'Tax_Share of Price'!$B$1:$AI$1,0)))</f>
        <v>1.2583559667333648E-5</v>
      </c>
      <c r="H5">
        <f>'Total Fuel Prices'!H192*(1-INDEX(Tax_share,MATCH('Total Fuel Prices'!$A$187,tax_fuel_labels,0),MATCH(H$1,'Tax_Share of Price'!$B$1:$AI$1,0)))</f>
        <v>1.2947370065879008E-5</v>
      </c>
      <c r="I5">
        <f>'Total Fuel Prices'!I192*(1-INDEX(Tax_share,MATCH('Total Fuel Prices'!$A$187,tax_fuel_labels,0),MATCH(I$1,'Tax_Share of Price'!$B$1:$AI$1,0)))</f>
        <v>1.3346848150556268E-5</v>
      </c>
      <c r="J5">
        <f>'Total Fuel Prices'!J192*(1-INDEX(Tax_share,MATCH('Total Fuel Prices'!$A$187,tax_fuel_labels,0),MATCH(J$1,'Tax_Share of Price'!$B$1:$AI$1,0)))</f>
        <v>1.3903264054213877E-5</v>
      </c>
      <c r="K5">
        <f>'Total Fuel Prices'!K192*(1-INDEX(Tax_share,MATCH('Total Fuel Prices'!$A$187,tax_fuel_labels,0),MATCH(K$1,'Tax_Share of Price'!$B$1:$AI$1,0)))</f>
        <v>1.4445412883418728E-5</v>
      </c>
      <c r="L5">
        <f>'Total Fuel Prices'!L192*(1-INDEX(Tax_share,MATCH('Total Fuel Prices'!$A$187,tax_fuel_labels,0),MATCH(L$1,'Tax_Share of Price'!$B$1:$AI$1,0)))</f>
        <v>1.4745021446926675E-5</v>
      </c>
      <c r="M5">
        <f>'Total Fuel Prices'!M192*(1-INDEX(Tax_share,MATCH('Total Fuel Prices'!$A$187,tax_fuel_labels,0),MATCH(M$1,'Tax_Share of Price'!$B$1:$AI$1,0)))</f>
        <v>1.4923359877586161E-5</v>
      </c>
      <c r="N5">
        <f>'Total Fuel Prices'!N192*(1-INDEX(Tax_share,MATCH('Total Fuel Prices'!$A$187,tax_fuel_labels,0),MATCH(N$1,'Tax_Share of Price'!$B$1:$AI$1,0)))</f>
        <v>1.5001828787076339E-5</v>
      </c>
      <c r="O5">
        <f>'Total Fuel Prices'!O192*(1-INDEX(Tax_share,MATCH('Total Fuel Prices'!$A$187,tax_fuel_labels,0),MATCH(O$1,'Tax_Share of Price'!$B$1:$AI$1,0)))</f>
        <v>1.5108831845472031E-5</v>
      </c>
      <c r="P5">
        <f>'Total Fuel Prices'!P192*(1-INDEX(Tax_share,MATCH('Total Fuel Prices'!$A$187,tax_fuel_labels,0),MATCH(P$1,'Tax_Share of Price'!$B$1:$AI$1,0)))</f>
        <v>1.5115965382698415E-5</v>
      </c>
      <c r="Q5">
        <f>'Total Fuel Prices'!Q192*(1-INDEX(Tax_share,MATCH('Total Fuel Prices'!$A$187,tax_fuel_labels,0),MATCH(Q$1,'Tax_Share of Price'!$B$1:$AI$1,0)))</f>
        <v>1.5173033680509448E-5</v>
      </c>
      <c r="R5">
        <f>'Total Fuel Prices'!R192*(1-INDEX(Tax_share,MATCH('Total Fuel Prices'!$A$187,tax_fuel_labels,0),MATCH(R$1,'Tax_Share of Price'!$B$1:$AI$1,0)))</f>
        <v>1.5379906260074458E-5</v>
      </c>
      <c r="S5">
        <f>'Total Fuel Prices'!S192*(1-INDEX(Tax_share,MATCH('Total Fuel Prices'!$A$187,tax_fuel_labels,0),MATCH(S$1,'Tax_Share of Price'!$B$1:$AI$1,0)))</f>
        <v>1.5558244690733949E-5</v>
      </c>
      <c r="T5">
        <f>'Total Fuel Prices'!T192*(1-INDEX(Tax_share,MATCH('Total Fuel Prices'!$A$187,tax_fuel_labels,0),MATCH(T$1,'Tax_Share of Price'!$B$1:$AI$1,0)))</f>
        <v>1.574371665861982E-5</v>
      </c>
      <c r="U5">
        <f>'Total Fuel Prices'!U192*(1-INDEX(Tax_share,MATCH('Total Fuel Prices'!$A$187,tax_fuel_labels,0),MATCH(U$1,'Tax_Share of Price'!$B$1:$AI$1,0)))</f>
        <v>1.5950589238184831E-5</v>
      </c>
      <c r="V5">
        <f>'Total Fuel Prices'!V192*(1-INDEX(Tax_share,MATCH('Total Fuel Prices'!$A$187,tax_fuel_labels,0),MATCH(V$1,'Tax_Share of Price'!$B$1:$AI$1,0)))</f>
        <v>1.6171728892202598E-5</v>
      </c>
      <c r="W5">
        <f>'Total Fuel Prices'!W192*(1-INDEX(Tax_share,MATCH('Total Fuel Prices'!$A$187,tax_fuel_labels,0),MATCH(W$1,'Tax_Share of Price'!$B$1:$AI$1,0)))</f>
        <v>1.6385735008993986E-5</v>
      </c>
      <c r="X5">
        <f>'Total Fuel Prices'!X192*(1-INDEX(Tax_share,MATCH('Total Fuel Prices'!$A$187,tax_fuel_labels,0),MATCH(X$1,'Tax_Share of Price'!$B$1:$AI$1,0)))</f>
        <v>1.6571206976879854E-5</v>
      </c>
      <c r="Y5">
        <f>'Total Fuel Prices'!Y192*(1-INDEX(Tax_share,MATCH('Total Fuel Prices'!$A$187,tax_fuel_labels,0),MATCH(Y$1,'Tax_Share of Price'!$B$1:$AI$1,0)))</f>
        <v>1.6735278333086588E-5</v>
      </c>
      <c r="Z5">
        <f>'Total Fuel Prices'!Z192*(1-INDEX(Tax_share,MATCH('Total Fuel Prices'!$A$187,tax_fuel_labels,0),MATCH(Z$1,'Tax_Share of Price'!$B$1:$AI$1,0)))</f>
        <v>1.6892216152066938E-5</v>
      </c>
      <c r="AA5">
        <f>'Total Fuel Prices'!AA192*(1-INDEX(Tax_share,MATCH('Total Fuel Prices'!$A$187,tax_fuel_labels,0),MATCH(AA$1,'Tax_Share of Price'!$B$1:$AI$1,0)))</f>
        <v>1.7134756417763843E-5</v>
      </c>
      <c r="AB5">
        <f>'Total Fuel Prices'!AB192*(1-INDEX(Tax_share,MATCH('Total Fuel Prices'!$A$187,tax_fuel_labels,0),MATCH(AB$1,'Tax_Share of Price'!$B$1:$AI$1,0)))</f>
        <v>1.7320228385649714E-5</v>
      </c>
      <c r="AC5">
        <f>'Total Fuel Prices'!AC192*(1-INDEX(Tax_share,MATCH('Total Fuel Prices'!$A$187,tax_fuel_labels,0),MATCH(AC$1,'Tax_Share of Price'!$B$1:$AI$1,0)))</f>
        <v>1.7498566816309205E-5</v>
      </c>
      <c r="AD5">
        <f>'Total Fuel Prices'!AD192*(1-INDEX(Tax_share,MATCH('Total Fuel Prices'!$A$187,tax_fuel_labels,0),MATCH(AD$1,'Tax_Share of Price'!$B$1:$AI$1,0)))</f>
        <v>1.7684038784195072E-5</v>
      </c>
      <c r="AE5">
        <f>'Total Fuel Prices'!AE192*(1-INDEX(Tax_share,MATCH('Total Fuel Prices'!$A$187,tax_fuel_labels,0),MATCH(AE$1,'Tax_Share of Price'!$B$1:$AI$1,0)))</f>
        <v>1.785524367762819E-5</v>
      </c>
      <c r="AF5">
        <f t="shared" si="2"/>
        <v>1.785524367762819E-5</v>
      </c>
      <c r="AG5">
        <f t="shared" si="1"/>
        <v>1.785524367762819E-5</v>
      </c>
      <c r="AH5">
        <f t="shared" si="1"/>
        <v>1.785524367762819E-5</v>
      </c>
      <c r="AI5">
        <f t="shared" si="1"/>
        <v>1.785524367762819E-5</v>
      </c>
      <c r="AJ5">
        <f t="shared" si="1"/>
        <v>1.785524367762819E-5</v>
      </c>
      <c r="AK5">
        <f t="shared" si="1"/>
        <v>1.785524367762819E-5</v>
      </c>
      <c r="AL5">
        <f t="shared" si="1"/>
        <v>1.785524367762819E-5</v>
      </c>
      <c r="AM5">
        <f t="shared" si="1"/>
        <v>1.785524367762819E-5</v>
      </c>
      <c r="AN5">
        <f t="shared" si="1"/>
        <v>1.785524367762819E-5</v>
      </c>
      <c r="AO5">
        <f t="shared" si="1"/>
        <v>1.785524367762819E-5</v>
      </c>
      <c r="AP5">
        <f t="shared" si="1"/>
        <v>1.785524367762819E-5</v>
      </c>
      <c r="AQ5">
        <f t="shared" si="1"/>
        <v>1.785524367762819E-5</v>
      </c>
      <c r="AR5">
        <f t="shared" si="1"/>
        <v>1.785524367762819E-5</v>
      </c>
      <c r="AS5">
        <f t="shared" si="1"/>
        <v>1.785524367762819E-5</v>
      </c>
      <c r="AT5">
        <f t="shared" si="1"/>
        <v>1.785524367762819E-5</v>
      </c>
      <c r="AU5">
        <f t="shared" si="1"/>
        <v>1.785524367762819E-5</v>
      </c>
      <c r="AV5">
        <f t="shared" si="1"/>
        <v>1.785524367762819E-5</v>
      </c>
      <c r="AW5">
        <f t="shared" si="1"/>
        <v>1.785524367762819E-5</v>
      </c>
      <c r="AX5">
        <f t="shared" si="1"/>
        <v>1.785524367762819E-5</v>
      </c>
      <c r="AY5">
        <f t="shared" si="1"/>
        <v>1.785524367762819E-5</v>
      </c>
      <c r="AZ5">
        <f t="shared" si="1"/>
        <v>1.785524367762819E-5</v>
      </c>
      <c r="BA5">
        <f t="shared" si="1"/>
        <v>1.785524367762819E-5</v>
      </c>
      <c r="BB5">
        <f t="shared" si="1"/>
        <v>1.785524367762819E-5</v>
      </c>
      <c r="BC5">
        <f t="shared" si="1"/>
        <v>1.785524367762819E-5</v>
      </c>
      <c r="BD5">
        <f t="shared" si="1"/>
        <v>1.785524367762819E-5</v>
      </c>
      <c r="BE5">
        <f t="shared" si="1"/>
        <v>1.785524367762819E-5</v>
      </c>
      <c r="BF5">
        <f t="shared" si="1"/>
        <v>1.785524367762819E-5</v>
      </c>
      <c r="BG5">
        <f t="shared" si="1"/>
        <v>1.785524367762819E-5</v>
      </c>
      <c r="BH5">
        <f t="shared" si="1"/>
        <v>1.785524367762819E-5</v>
      </c>
      <c r="BI5">
        <f t="shared" si="1"/>
        <v>1.785524367762819E-5</v>
      </c>
      <c r="BJ5">
        <f t="shared" si="1"/>
        <v>1.785524367762819E-5</v>
      </c>
      <c r="BK5">
        <f t="shared" si="1"/>
        <v>1.785524367762819E-5</v>
      </c>
      <c r="BL5">
        <f t="shared" si="1"/>
        <v>1.785524367762819E-5</v>
      </c>
      <c r="BM5">
        <f t="shared" si="1"/>
        <v>1.785524367762819E-5</v>
      </c>
      <c r="BN5">
        <f t="shared" si="1"/>
        <v>1.785524367762819E-5</v>
      </c>
      <c r="BO5">
        <f t="shared" si="1"/>
        <v>1.785524367762819E-5</v>
      </c>
      <c r="BP5">
        <f t="shared" si="1"/>
        <v>1.785524367762819E-5</v>
      </c>
      <c r="BQ5">
        <f t="shared" si="1"/>
        <v>1.785524367762819E-5</v>
      </c>
      <c r="BR5">
        <f t="shared" si="1"/>
        <v>1.785524367762819E-5</v>
      </c>
      <c r="BS5">
        <f t="shared" si="1"/>
        <v>1.785524367762819E-5</v>
      </c>
      <c r="BT5">
        <f t="shared" si="1"/>
        <v>1.785524367762819E-5</v>
      </c>
      <c r="BU5">
        <f t="shared" si="1"/>
        <v>1.785524367762819E-5</v>
      </c>
      <c r="BV5">
        <f t="shared" si="1"/>
        <v>1.785524367762819E-5</v>
      </c>
      <c r="BW5">
        <f t="shared" si="1"/>
        <v>1.785524367762819E-5</v>
      </c>
      <c r="BX5">
        <f t="shared" si="1"/>
        <v>1.785524367762819E-5</v>
      </c>
      <c r="BY5">
        <f t="shared" si="1"/>
        <v>1.785524367762819E-5</v>
      </c>
      <c r="BZ5">
        <f t="shared" si="1"/>
        <v>1.785524367762819E-5</v>
      </c>
      <c r="CA5">
        <f t="shared" si="1"/>
        <v>1.785524367762819E-5</v>
      </c>
      <c r="CB5">
        <f t="shared" si="1"/>
        <v>1.785524367762819E-5</v>
      </c>
      <c r="CC5">
        <f t="shared" si="1"/>
        <v>1.785524367762819E-5</v>
      </c>
    </row>
    <row r="6" spans="1:81">
      <c r="A6" s="1" t="s">
        <v>1425</v>
      </c>
      <c r="B6">
        <f>'Total Fuel Prices'!B193*(1-INDEX(Tax_share,MATCH('Total Fuel Prices'!$A$187,tax_fuel_labels,0),MATCH(B$1,'Tax_Share of Price'!$B$1:$AI$1,0)))</f>
        <v>1.1741802274620854E-5</v>
      </c>
      <c r="C6">
        <f>'Total Fuel Prices'!C193*(1-INDEX(Tax_share,MATCH('Total Fuel Prices'!$A$187,tax_fuel_labels,0),MATCH(C$1,'Tax_Share of Price'!$B$1:$AI$1,0)))</f>
        <v>1.1741802274620854E-5</v>
      </c>
      <c r="D6">
        <f>'Total Fuel Prices'!D193*(1-INDEX(Tax_share,MATCH('Total Fuel Prices'!$A$187,tax_fuel_labels,0),MATCH(D$1,'Tax_Share of Price'!$B$1:$AI$1,0)))</f>
        <v>1.2859101799022493E-5</v>
      </c>
      <c r="E6">
        <f>'Total Fuel Prices'!E193*(1-INDEX(Tax_share,MATCH('Total Fuel Prices'!$A$187,tax_fuel_labels,0),MATCH(E$1,'Tax_Share of Price'!$B$1:$AI$1,0)))</f>
        <v>1.1741802274620854E-5</v>
      </c>
      <c r="F6">
        <f>'Total Fuel Prices'!F193*(1-INDEX(Tax_share,MATCH('Total Fuel Prices'!$A$187,tax_fuel_labels,0),MATCH(F$1,'Tax_Share of Price'!$B$1:$AI$1,0)))</f>
        <v>1.2310609305225321E-5</v>
      </c>
      <c r="G6">
        <f>'Total Fuel Prices'!G193*(1-INDEX(Tax_share,MATCH('Total Fuel Prices'!$A$187,tax_fuel_labels,0),MATCH(G$1,'Tax_Share of Price'!$B$1:$AI$1,0)))</f>
        <v>1.310287624071012E-5</v>
      </c>
      <c r="H6">
        <f>'Total Fuel Prices'!H193*(1-INDEX(Tax_share,MATCH('Total Fuel Prices'!$A$187,tax_fuel_labels,0),MATCH(H$1,'Tax_Share of Price'!$B$1:$AI$1,0)))</f>
        <v>1.3590425124085383E-5</v>
      </c>
      <c r="I6">
        <f>'Total Fuel Prices'!I193*(1-INDEX(Tax_share,MATCH('Total Fuel Prices'!$A$187,tax_fuel_labels,0),MATCH(I$1,'Tax_Share of Price'!$B$1:$AI$1,0)))</f>
        <v>1.413891761788255E-5</v>
      </c>
      <c r="J6">
        <f>'Total Fuel Prices'!J193*(1-INDEX(Tax_share,MATCH('Total Fuel Prices'!$A$187,tax_fuel_labels,0),MATCH(J$1,'Tax_Share of Price'!$B$1:$AI$1,0)))</f>
        <v>1.4951499090174648E-5</v>
      </c>
      <c r="K6">
        <f>'Total Fuel Prices'!K193*(1-INDEX(Tax_share,MATCH('Total Fuel Prices'!$A$187,tax_fuel_labels,0),MATCH(K$1,'Tax_Share of Price'!$B$1:$AI$1,0)))</f>
        <v>1.57336087572558E-5</v>
      </c>
      <c r="L6">
        <f>'Total Fuel Prices'!L193*(1-INDEX(Tax_share,MATCH('Total Fuel Prices'!$A$187,tax_fuel_labels,0),MATCH(L$1,'Tax_Share of Price'!$B$1:$AI$1,0)))</f>
        <v>1.6119584956594545E-5</v>
      </c>
      <c r="M6">
        <f>'Total Fuel Prices'!M193*(1-INDEX(Tax_share,MATCH('Total Fuel Prices'!$A$187,tax_fuel_labels,0),MATCH(M$1,'Tax_Share of Price'!$B$1:$AI$1,0)))</f>
        <v>1.6343044861474872E-5</v>
      </c>
      <c r="N6">
        <f>'Total Fuel Prices'!N193*(1-INDEX(Tax_share,MATCH('Total Fuel Prices'!$A$187,tax_fuel_labels,0),MATCH(N$1,'Tax_Share of Price'!$B$1:$AI$1,0)))</f>
        <v>1.6444617545511385E-5</v>
      </c>
      <c r="O6">
        <f>'Total Fuel Prices'!O193*(1-INDEX(Tax_share,MATCH('Total Fuel Prices'!$A$187,tax_fuel_labels,0),MATCH(O$1,'Tax_Share of Price'!$B$1:$AI$1,0)))</f>
        <v>1.6363359398282174E-5</v>
      </c>
      <c r="P6">
        <f>'Total Fuel Prices'!P193*(1-INDEX(Tax_share,MATCH('Total Fuel Prices'!$A$187,tax_fuel_labels,0),MATCH(P$1,'Tax_Share of Price'!$B$1:$AI$1,0)))</f>
        <v>1.6383673935089476E-5</v>
      </c>
      <c r="Q6">
        <f>'Total Fuel Prices'!Q193*(1-INDEX(Tax_share,MATCH('Total Fuel Prices'!$A$187,tax_fuel_labels,0),MATCH(Q$1,'Tax_Share of Price'!$B$1:$AI$1,0)))</f>
        <v>1.6475089350722334E-5</v>
      </c>
      <c r="R6">
        <f>'Total Fuel Prices'!R193*(1-INDEX(Tax_share,MATCH('Total Fuel Prices'!$A$187,tax_fuel_labels,0),MATCH(R$1,'Tax_Share of Price'!$B$1:$AI$1,0)))</f>
        <v>1.6779807402831876E-5</v>
      </c>
      <c r="S6">
        <f>'Total Fuel Prices'!S193*(1-INDEX(Tax_share,MATCH('Total Fuel Prices'!$A$187,tax_fuel_labels,0),MATCH(S$1,'Tax_Share of Price'!$B$1:$AI$1,0)))</f>
        <v>1.704389638132681E-5</v>
      </c>
      <c r="T6">
        <f>'Total Fuel Prices'!T193*(1-INDEX(Tax_share,MATCH('Total Fuel Prices'!$A$187,tax_fuel_labels,0),MATCH(T$1,'Tax_Share of Price'!$B$1:$AI$1,0)))</f>
        <v>1.7307985359821741E-5</v>
      </c>
      <c r="U6">
        <f>'Total Fuel Prices'!U193*(1-INDEX(Tax_share,MATCH('Total Fuel Prices'!$A$187,tax_fuel_labels,0),MATCH(U$1,'Tax_Share of Price'!$B$1:$AI$1,0)))</f>
        <v>1.7622860680334929E-5</v>
      </c>
      <c r="V6">
        <f>'Total Fuel Prices'!V193*(1-INDEX(Tax_share,MATCH('Total Fuel Prices'!$A$187,tax_fuel_labels,0),MATCH(V$1,'Tax_Share of Price'!$B$1:$AI$1,0)))</f>
        <v>1.7958050537655424E-5</v>
      </c>
      <c r="W6">
        <f>'Total Fuel Prices'!W193*(1-INDEX(Tax_share,MATCH('Total Fuel Prices'!$A$187,tax_fuel_labels,0),MATCH(W$1,'Tax_Share of Price'!$B$1:$AI$1,0)))</f>
        <v>1.8262768589764958E-5</v>
      </c>
      <c r="X6">
        <f>'Total Fuel Prices'!X193*(1-INDEX(Tax_share,MATCH('Total Fuel Prices'!$A$187,tax_fuel_labels,0),MATCH(X$1,'Tax_Share of Price'!$B$1:$AI$1,0)))</f>
        <v>1.8547172105067194E-5</v>
      </c>
      <c r="Y6">
        <f>'Total Fuel Prices'!Y193*(1-INDEX(Tax_share,MATCH('Total Fuel Prices'!$A$187,tax_fuel_labels,0),MATCH(Y$1,'Tax_Share of Price'!$B$1:$AI$1,0)))</f>
        <v>1.8790946546754823E-5</v>
      </c>
      <c r="Z6">
        <f>'Total Fuel Prices'!Z193*(1-INDEX(Tax_share,MATCH('Total Fuel Prices'!$A$187,tax_fuel_labels,0),MATCH(Z$1,'Tax_Share of Price'!$B$1:$AI$1,0)))</f>
        <v>1.9024563720038801E-5</v>
      </c>
      <c r="AA6">
        <f>'Total Fuel Prices'!AA193*(1-INDEX(Tax_share,MATCH('Total Fuel Prices'!$A$187,tax_fuel_labels,0),MATCH(AA$1,'Tax_Share of Price'!$B$1:$AI$1,0)))</f>
        <v>1.9400382650973903E-5</v>
      </c>
      <c r="AB6">
        <f>'Total Fuel Prices'!AB193*(1-INDEX(Tax_share,MATCH('Total Fuel Prices'!$A$187,tax_fuel_labels,0),MATCH(AB$1,'Tax_Share of Price'!$B$1:$AI$1,0)))</f>
        <v>1.9674628897872488E-5</v>
      </c>
      <c r="AC6">
        <f>'Total Fuel Prices'!AC193*(1-INDEX(Tax_share,MATCH('Total Fuel Prices'!$A$187,tax_fuel_labels,0),MATCH(AC$1,'Tax_Share of Price'!$B$1:$AI$1,0)))</f>
        <v>1.994887514477107E-5</v>
      </c>
      <c r="AD6">
        <f>'Total Fuel Prices'!AD193*(1-INDEX(Tax_share,MATCH('Total Fuel Prices'!$A$187,tax_fuel_labels,0),MATCH(AD$1,'Tax_Share of Price'!$B$1:$AI$1,0)))</f>
        <v>2.0233278660073302E-5</v>
      </c>
      <c r="AE6">
        <f>'Total Fuel Prices'!AE193*(1-INDEX(Tax_share,MATCH('Total Fuel Prices'!$A$187,tax_fuel_labels,0),MATCH(AE$1,'Tax_Share of Price'!$B$1:$AI$1,0)))</f>
        <v>2.0497367638568236E-5</v>
      </c>
      <c r="AF6">
        <f t="shared" si="2"/>
        <v>2.0497367638568236E-5</v>
      </c>
      <c r="AG6">
        <f t="shared" si="1"/>
        <v>2.0497367638568236E-5</v>
      </c>
      <c r="AH6">
        <f t="shared" si="1"/>
        <v>2.0497367638568236E-5</v>
      </c>
      <c r="AI6">
        <f t="shared" si="1"/>
        <v>2.0497367638568236E-5</v>
      </c>
      <c r="AJ6">
        <f t="shared" si="1"/>
        <v>2.0497367638568236E-5</v>
      </c>
      <c r="AK6">
        <f t="shared" si="1"/>
        <v>2.0497367638568236E-5</v>
      </c>
      <c r="AL6">
        <f t="shared" si="1"/>
        <v>2.0497367638568236E-5</v>
      </c>
      <c r="AM6">
        <f t="shared" si="1"/>
        <v>2.0497367638568236E-5</v>
      </c>
      <c r="AN6">
        <f t="shared" si="1"/>
        <v>2.0497367638568236E-5</v>
      </c>
      <c r="AO6">
        <f t="shared" si="1"/>
        <v>2.0497367638568236E-5</v>
      </c>
      <c r="AP6">
        <f t="shared" si="1"/>
        <v>2.0497367638568236E-5</v>
      </c>
      <c r="AQ6">
        <f t="shared" si="1"/>
        <v>2.0497367638568236E-5</v>
      </c>
      <c r="AR6">
        <f t="shared" si="1"/>
        <v>2.0497367638568236E-5</v>
      </c>
      <c r="AS6">
        <f t="shared" si="1"/>
        <v>2.0497367638568236E-5</v>
      </c>
      <c r="AT6">
        <f t="shared" si="1"/>
        <v>2.0497367638568236E-5</v>
      </c>
      <c r="AU6">
        <f t="shared" si="1"/>
        <v>2.0497367638568236E-5</v>
      </c>
      <c r="AV6">
        <f t="shared" si="1"/>
        <v>2.0497367638568236E-5</v>
      </c>
      <c r="AW6">
        <f t="shared" si="1"/>
        <v>2.0497367638568236E-5</v>
      </c>
      <c r="AX6">
        <f t="shared" si="1"/>
        <v>2.0497367638568236E-5</v>
      </c>
      <c r="AY6">
        <f t="shared" si="1"/>
        <v>2.0497367638568236E-5</v>
      </c>
      <c r="AZ6">
        <f t="shared" si="1"/>
        <v>2.0497367638568236E-5</v>
      </c>
      <c r="BA6">
        <f t="shared" si="1"/>
        <v>2.0497367638568236E-5</v>
      </c>
      <c r="BB6">
        <f t="shared" si="1"/>
        <v>2.0497367638568236E-5</v>
      </c>
      <c r="BC6">
        <f t="shared" si="1"/>
        <v>2.0497367638568236E-5</v>
      </c>
      <c r="BD6">
        <f t="shared" si="1"/>
        <v>2.0497367638568236E-5</v>
      </c>
      <c r="BE6">
        <f t="shared" si="1"/>
        <v>2.0497367638568236E-5</v>
      </c>
      <c r="BF6">
        <f t="shared" si="1"/>
        <v>2.0497367638568236E-5</v>
      </c>
      <c r="BG6">
        <f t="shared" si="1"/>
        <v>2.0497367638568236E-5</v>
      </c>
      <c r="BH6">
        <f t="shared" si="1"/>
        <v>2.0497367638568236E-5</v>
      </c>
      <c r="BI6">
        <f t="shared" si="1"/>
        <v>2.0497367638568236E-5</v>
      </c>
      <c r="BJ6">
        <f t="shared" si="1"/>
        <v>2.0497367638568236E-5</v>
      </c>
      <c r="BK6">
        <f t="shared" si="1"/>
        <v>2.0497367638568236E-5</v>
      </c>
      <c r="BL6">
        <f t="shared" si="1"/>
        <v>2.0497367638568236E-5</v>
      </c>
      <c r="BM6">
        <f t="shared" si="1"/>
        <v>2.0497367638568236E-5</v>
      </c>
      <c r="BN6">
        <f t="shared" si="1"/>
        <v>2.0497367638568236E-5</v>
      </c>
      <c r="BO6">
        <f t="shared" si="1"/>
        <v>2.0497367638568236E-5</v>
      </c>
      <c r="BP6">
        <f t="shared" si="1"/>
        <v>2.0497367638568236E-5</v>
      </c>
      <c r="BQ6">
        <f t="shared" si="1"/>
        <v>2.0497367638568236E-5</v>
      </c>
      <c r="BR6">
        <f t="shared" si="1"/>
        <v>2.0497367638568236E-5</v>
      </c>
      <c r="BS6">
        <f t="shared" si="1"/>
        <v>2.0497367638568236E-5</v>
      </c>
      <c r="BT6">
        <f t="shared" si="1"/>
        <v>2.0497367638568236E-5</v>
      </c>
      <c r="BU6">
        <f t="shared" si="1"/>
        <v>2.0497367638568236E-5</v>
      </c>
      <c r="BV6">
        <f t="shared" si="1"/>
        <v>2.0497367638568236E-5</v>
      </c>
      <c r="BW6">
        <f t="shared" si="1"/>
        <v>2.0497367638568236E-5</v>
      </c>
      <c r="BX6">
        <f t="shared" si="1"/>
        <v>2.0497367638568236E-5</v>
      </c>
      <c r="BY6">
        <f t="shared" si="1"/>
        <v>2.0497367638568236E-5</v>
      </c>
      <c r="BZ6">
        <f t="shared" si="1"/>
        <v>2.0497367638568236E-5</v>
      </c>
      <c r="CA6">
        <f t="shared" si="1"/>
        <v>2.0497367638568236E-5</v>
      </c>
      <c r="CB6">
        <f t="shared" si="1"/>
        <v>2.0497367638568236E-5</v>
      </c>
      <c r="CC6">
        <f t="shared" si="1"/>
        <v>2.0497367638568236E-5</v>
      </c>
    </row>
    <row r="7" spans="1:81">
      <c r="A7" s="1" t="s">
        <v>1426</v>
      </c>
      <c r="B7">
        <f>B6</f>
        <v>1.1741802274620854E-5</v>
      </c>
      <c r="C7">
        <f t="shared" ref="C7:AE7" si="3">C6</f>
        <v>1.1741802274620854E-5</v>
      </c>
      <c r="D7">
        <f t="shared" si="3"/>
        <v>1.2859101799022493E-5</v>
      </c>
      <c r="E7">
        <f t="shared" si="3"/>
        <v>1.1741802274620854E-5</v>
      </c>
      <c r="F7">
        <f t="shared" si="3"/>
        <v>1.2310609305225321E-5</v>
      </c>
      <c r="G7">
        <f t="shared" si="3"/>
        <v>1.310287624071012E-5</v>
      </c>
      <c r="H7">
        <f t="shared" si="3"/>
        <v>1.3590425124085383E-5</v>
      </c>
      <c r="I7">
        <f t="shared" si="3"/>
        <v>1.413891761788255E-5</v>
      </c>
      <c r="J7">
        <f t="shared" si="3"/>
        <v>1.4951499090174648E-5</v>
      </c>
      <c r="K7">
        <f t="shared" si="3"/>
        <v>1.57336087572558E-5</v>
      </c>
      <c r="L7">
        <f t="shared" si="3"/>
        <v>1.6119584956594545E-5</v>
      </c>
      <c r="M7">
        <f t="shared" si="3"/>
        <v>1.6343044861474872E-5</v>
      </c>
      <c r="N7">
        <f t="shared" si="3"/>
        <v>1.6444617545511385E-5</v>
      </c>
      <c r="O7">
        <f t="shared" si="3"/>
        <v>1.6363359398282174E-5</v>
      </c>
      <c r="P7">
        <f t="shared" si="3"/>
        <v>1.6383673935089476E-5</v>
      </c>
      <c r="Q7">
        <f t="shared" si="3"/>
        <v>1.6475089350722334E-5</v>
      </c>
      <c r="R7">
        <f t="shared" si="3"/>
        <v>1.6779807402831876E-5</v>
      </c>
      <c r="S7">
        <f t="shared" si="3"/>
        <v>1.704389638132681E-5</v>
      </c>
      <c r="T7">
        <f t="shared" si="3"/>
        <v>1.7307985359821741E-5</v>
      </c>
      <c r="U7">
        <f t="shared" si="3"/>
        <v>1.7622860680334929E-5</v>
      </c>
      <c r="V7">
        <f t="shared" si="3"/>
        <v>1.7958050537655424E-5</v>
      </c>
      <c r="W7">
        <f t="shared" si="3"/>
        <v>1.8262768589764958E-5</v>
      </c>
      <c r="X7">
        <f t="shared" si="3"/>
        <v>1.8547172105067194E-5</v>
      </c>
      <c r="Y7">
        <f t="shared" si="3"/>
        <v>1.8790946546754823E-5</v>
      </c>
      <c r="Z7">
        <f t="shared" si="3"/>
        <v>1.9024563720038801E-5</v>
      </c>
      <c r="AA7">
        <f t="shared" si="3"/>
        <v>1.9400382650973903E-5</v>
      </c>
      <c r="AB7">
        <f t="shared" si="3"/>
        <v>1.9674628897872488E-5</v>
      </c>
      <c r="AC7">
        <f t="shared" si="3"/>
        <v>1.994887514477107E-5</v>
      </c>
      <c r="AD7">
        <f t="shared" si="3"/>
        <v>2.0233278660073302E-5</v>
      </c>
      <c r="AE7">
        <f t="shared" si="3"/>
        <v>2.0497367638568236E-5</v>
      </c>
      <c r="AF7">
        <f t="shared" si="2"/>
        <v>2.0497367638568236E-5</v>
      </c>
      <c r="AG7">
        <f t="shared" si="1"/>
        <v>2.0497367638568236E-5</v>
      </c>
      <c r="AH7">
        <f t="shared" si="1"/>
        <v>2.0497367638568236E-5</v>
      </c>
      <c r="AI7">
        <f t="shared" si="1"/>
        <v>2.0497367638568236E-5</v>
      </c>
      <c r="AJ7">
        <f t="shared" si="1"/>
        <v>2.0497367638568236E-5</v>
      </c>
      <c r="AK7">
        <f t="shared" si="1"/>
        <v>2.0497367638568236E-5</v>
      </c>
      <c r="AL7">
        <f t="shared" si="1"/>
        <v>2.0497367638568236E-5</v>
      </c>
      <c r="AM7">
        <f t="shared" si="1"/>
        <v>2.0497367638568236E-5</v>
      </c>
      <c r="AN7">
        <f t="shared" si="1"/>
        <v>2.0497367638568236E-5</v>
      </c>
      <c r="AO7">
        <f t="shared" si="1"/>
        <v>2.0497367638568236E-5</v>
      </c>
      <c r="AP7">
        <f t="shared" si="1"/>
        <v>2.0497367638568236E-5</v>
      </c>
      <c r="AQ7">
        <f t="shared" si="1"/>
        <v>2.0497367638568236E-5</v>
      </c>
      <c r="AR7">
        <f t="shared" si="1"/>
        <v>2.0497367638568236E-5</v>
      </c>
      <c r="AS7">
        <f t="shared" si="1"/>
        <v>2.0497367638568236E-5</v>
      </c>
      <c r="AT7">
        <f t="shared" si="1"/>
        <v>2.0497367638568236E-5</v>
      </c>
      <c r="AU7">
        <f t="shared" si="1"/>
        <v>2.0497367638568236E-5</v>
      </c>
      <c r="AV7">
        <f t="shared" si="1"/>
        <v>2.0497367638568236E-5</v>
      </c>
      <c r="AW7">
        <f t="shared" si="1"/>
        <v>2.0497367638568236E-5</v>
      </c>
      <c r="AX7">
        <f t="shared" si="1"/>
        <v>2.0497367638568236E-5</v>
      </c>
      <c r="AY7">
        <f t="shared" si="1"/>
        <v>2.0497367638568236E-5</v>
      </c>
      <c r="AZ7">
        <f t="shared" si="1"/>
        <v>2.0497367638568236E-5</v>
      </c>
      <c r="BA7">
        <f t="shared" si="1"/>
        <v>2.0497367638568236E-5</v>
      </c>
      <c r="BB7">
        <f t="shared" si="1"/>
        <v>2.0497367638568236E-5</v>
      </c>
      <c r="BC7">
        <f t="shared" si="1"/>
        <v>2.0497367638568236E-5</v>
      </c>
      <c r="BD7">
        <f t="shared" si="1"/>
        <v>2.0497367638568236E-5</v>
      </c>
      <c r="BE7">
        <f t="shared" si="1"/>
        <v>2.0497367638568236E-5</v>
      </c>
      <c r="BF7">
        <f t="shared" ref="AG7:CC9" si="4">$AE7</f>
        <v>2.0497367638568236E-5</v>
      </c>
      <c r="BG7">
        <f t="shared" si="4"/>
        <v>2.0497367638568236E-5</v>
      </c>
      <c r="BH7">
        <f t="shared" si="4"/>
        <v>2.0497367638568236E-5</v>
      </c>
      <c r="BI7">
        <f t="shared" si="4"/>
        <v>2.0497367638568236E-5</v>
      </c>
      <c r="BJ7">
        <f t="shared" si="4"/>
        <v>2.0497367638568236E-5</v>
      </c>
      <c r="BK7">
        <f t="shared" si="4"/>
        <v>2.0497367638568236E-5</v>
      </c>
      <c r="BL7">
        <f t="shared" si="4"/>
        <v>2.0497367638568236E-5</v>
      </c>
      <c r="BM7">
        <f t="shared" si="4"/>
        <v>2.0497367638568236E-5</v>
      </c>
      <c r="BN7">
        <f t="shared" si="4"/>
        <v>2.0497367638568236E-5</v>
      </c>
      <c r="BO7">
        <f t="shared" si="4"/>
        <v>2.0497367638568236E-5</v>
      </c>
      <c r="BP7">
        <f t="shared" si="4"/>
        <v>2.0497367638568236E-5</v>
      </c>
      <c r="BQ7">
        <f t="shared" si="4"/>
        <v>2.0497367638568236E-5</v>
      </c>
      <c r="BR7">
        <f t="shared" si="4"/>
        <v>2.0497367638568236E-5</v>
      </c>
      <c r="BS7">
        <f t="shared" si="4"/>
        <v>2.0497367638568236E-5</v>
      </c>
      <c r="BT7">
        <f t="shared" si="4"/>
        <v>2.0497367638568236E-5</v>
      </c>
      <c r="BU7">
        <f t="shared" si="4"/>
        <v>2.0497367638568236E-5</v>
      </c>
      <c r="BV7">
        <f t="shared" si="4"/>
        <v>2.0497367638568236E-5</v>
      </c>
      <c r="BW7">
        <f t="shared" si="4"/>
        <v>2.0497367638568236E-5</v>
      </c>
      <c r="BX7">
        <f t="shared" si="4"/>
        <v>2.0497367638568236E-5</v>
      </c>
      <c r="BY7">
        <f t="shared" si="4"/>
        <v>2.0497367638568236E-5</v>
      </c>
      <c r="BZ7">
        <f t="shared" si="4"/>
        <v>2.0497367638568236E-5</v>
      </c>
      <c r="CA7">
        <f t="shared" si="4"/>
        <v>2.0497367638568236E-5</v>
      </c>
      <c r="CB7">
        <f t="shared" si="4"/>
        <v>2.0497367638568236E-5</v>
      </c>
      <c r="CC7">
        <f t="shared" si="4"/>
        <v>2.0497367638568236E-5</v>
      </c>
    </row>
    <row r="8" spans="1:81">
      <c r="A8" s="1" t="s">
        <v>1427</v>
      </c>
      <c r="B8">
        <f>'Total Fuel Prices'!B195*(1-INDEX(Tax_share,MATCH('Total Fuel Prices'!$A$187,tax_fuel_labels,0),MATCH(B$1,'Tax_Share of Price'!$B$1:$AI$1,0)))</f>
        <v>0</v>
      </c>
      <c r="C8">
        <f>'Total Fuel Prices'!C195*(1-INDEX(Tax_share,MATCH('Total Fuel Prices'!$A$187,tax_fuel_labels,0),MATCH(C$1,'Tax_Share of Price'!$B$1:$AI$1,0)))</f>
        <v>0</v>
      </c>
      <c r="D8">
        <f>'Total Fuel Prices'!D195*(1-INDEX(Tax_share,MATCH('Total Fuel Prices'!$A$187,tax_fuel_labels,0),MATCH(D$1,'Tax_Share of Price'!$B$1:$AI$1,0)))</f>
        <v>0</v>
      </c>
      <c r="E8">
        <f>'Total Fuel Prices'!E195*(1-INDEX(Tax_share,MATCH('Total Fuel Prices'!$A$187,tax_fuel_labels,0),MATCH(E$1,'Tax_Share of Price'!$B$1:$AI$1,0)))</f>
        <v>0</v>
      </c>
      <c r="F8">
        <f>'Total Fuel Prices'!F195*(1-INDEX(Tax_share,MATCH('Total Fuel Prices'!$A$187,tax_fuel_labels,0),MATCH(F$1,'Tax_Share of Price'!$B$1:$AI$1,0)))</f>
        <v>0</v>
      </c>
      <c r="G8">
        <f>'Total Fuel Prices'!G195*(1-INDEX(Tax_share,MATCH('Total Fuel Prices'!$A$187,tax_fuel_labels,0),MATCH(G$1,'Tax_Share of Price'!$B$1:$AI$1,0)))</f>
        <v>0</v>
      </c>
      <c r="H8">
        <f>'Total Fuel Prices'!H195*(1-INDEX(Tax_share,MATCH('Total Fuel Prices'!$A$187,tax_fuel_labels,0),MATCH(H$1,'Tax_Share of Price'!$B$1:$AI$1,0)))</f>
        <v>0</v>
      </c>
      <c r="I8">
        <f>'Total Fuel Prices'!I195*(1-INDEX(Tax_share,MATCH('Total Fuel Prices'!$A$187,tax_fuel_labels,0),MATCH(I$1,'Tax_Share of Price'!$B$1:$AI$1,0)))</f>
        <v>0</v>
      </c>
      <c r="J8">
        <f>'Total Fuel Prices'!J195*(1-INDEX(Tax_share,MATCH('Total Fuel Prices'!$A$187,tax_fuel_labels,0),MATCH(J$1,'Tax_Share of Price'!$B$1:$AI$1,0)))</f>
        <v>0</v>
      </c>
      <c r="K8">
        <f>'Total Fuel Prices'!K195*(1-INDEX(Tax_share,MATCH('Total Fuel Prices'!$A$187,tax_fuel_labels,0),MATCH(K$1,'Tax_Share of Price'!$B$1:$AI$1,0)))</f>
        <v>0</v>
      </c>
      <c r="L8">
        <f>'Total Fuel Prices'!L195*(1-INDEX(Tax_share,MATCH('Total Fuel Prices'!$A$187,tax_fuel_labels,0),MATCH(L$1,'Tax_Share of Price'!$B$1:$AI$1,0)))</f>
        <v>0</v>
      </c>
      <c r="M8">
        <f>'Total Fuel Prices'!M195*(1-INDEX(Tax_share,MATCH('Total Fuel Prices'!$A$187,tax_fuel_labels,0),MATCH(M$1,'Tax_Share of Price'!$B$1:$AI$1,0)))</f>
        <v>0</v>
      </c>
      <c r="N8">
        <f>'Total Fuel Prices'!N195*(1-INDEX(Tax_share,MATCH('Total Fuel Prices'!$A$187,tax_fuel_labels,0),MATCH(N$1,'Tax_Share of Price'!$B$1:$AI$1,0)))</f>
        <v>0</v>
      </c>
      <c r="O8">
        <f>'Total Fuel Prices'!O195*(1-INDEX(Tax_share,MATCH('Total Fuel Prices'!$A$187,tax_fuel_labels,0),MATCH(O$1,'Tax_Share of Price'!$B$1:$AI$1,0)))</f>
        <v>0</v>
      </c>
      <c r="P8">
        <f>'Total Fuel Prices'!P195*(1-INDEX(Tax_share,MATCH('Total Fuel Prices'!$A$187,tax_fuel_labels,0),MATCH(P$1,'Tax_Share of Price'!$B$1:$AI$1,0)))</f>
        <v>0</v>
      </c>
      <c r="Q8">
        <f>'Total Fuel Prices'!Q195*(1-INDEX(Tax_share,MATCH('Total Fuel Prices'!$A$187,tax_fuel_labels,0),MATCH(Q$1,'Tax_Share of Price'!$B$1:$AI$1,0)))</f>
        <v>0</v>
      </c>
      <c r="R8">
        <f>'Total Fuel Prices'!R195*(1-INDEX(Tax_share,MATCH('Total Fuel Prices'!$A$187,tax_fuel_labels,0),MATCH(R$1,'Tax_Share of Price'!$B$1:$AI$1,0)))</f>
        <v>0</v>
      </c>
      <c r="S8">
        <f>'Total Fuel Prices'!S195*(1-INDEX(Tax_share,MATCH('Total Fuel Prices'!$A$187,tax_fuel_labels,0),MATCH(S$1,'Tax_Share of Price'!$B$1:$AI$1,0)))</f>
        <v>0</v>
      </c>
      <c r="T8">
        <f>'Total Fuel Prices'!T195*(1-INDEX(Tax_share,MATCH('Total Fuel Prices'!$A$187,tax_fuel_labels,0),MATCH(T$1,'Tax_Share of Price'!$B$1:$AI$1,0)))</f>
        <v>0</v>
      </c>
      <c r="U8">
        <f>'Total Fuel Prices'!U195*(1-INDEX(Tax_share,MATCH('Total Fuel Prices'!$A$187,tax_fuel_labels,0),MATCH(U$1,'Tax_Share of Price'!$B$1:$AI$1,0)))</f>
        <v>0</v>
      </c>
      <c r="V8">
        <f>'Total Fuel Prices'!V195*(1-INDEX(Tax_share,MATCH('Total Fuel Prices'!$A$187,tax_fuel_labels,0),MATCH(V$1,'Tax_Share of Price'!$B$1:$AI$1,0)))</f>
        <v>0</v>
      </c>
      <c r="W8">
        <f>'Total Fuel Prices'!W195*(1-INDEX(Tax_share,MATCH('Total Fuel Prices'!$A$187,tax_fuel_labels,0),MATCH(W$1,'Tax_Share of Price'!$B$1:$AI$1,0)))</f>
        <v>0</v>
      </c>
      <c r="X8">
        <f>'Total Fuel Prices'!X195*(1-INDEX(Tax_share,MATCH('Total Fuel Prices'!$A$187,tax_fuel_labels,0),MATCH(X$1,'Tax_Share of Price'!$B$1:$AI$1,0)))</f>
        <v>0</v>
      </c>
      <c r="Y8">
        <f>'Total Fuel Prices'!Y195*(1-INDEX(Tax_share,MATCH('Total Fuel Prices'!$A$187,tax_fuel_labels,0),MATCH(Y$1,'Tax_Share of Price'!$B$1:$AI$1,0)))</f>
        <v>0</v>
      </c>
      <c r="Z8">
        <f>'Total Fuel Prices'!Z195*(1-INDEX(Tax_share,MATCH('Total Fuel Prices'!$A$187,tax_fuel_labels,0),MATCH(Z$1,'Tax_Share of Price'!$B$1:$AI$1,0)))</f>
        <v>0</v>
      </c>
      <c r="AA8">
        <f>'Total Fuel Prices'!AA195*(1-INDEX(Tax_share,MATCH('Total Fuel Prices'!$A$187,tax_fuel_labels,0),MATCH(AA$1,'Tax_Share of Price'!$B$1:$AI$1,0)))</f>
        <v>0</v>
      </c>
      <c r="AB8">
        <f>'Total Fuel Prices'!AB195*(1-INDEX(Tax_share,MATCH('Total Fuel Prices'!$A$187,tax_fuel_labels,0),MATCH(AB$1,'Tax_Share of Price'!$B$1:$AI$1,0)))</f>
        <v>0</v>
      </c>
      <c r="AC8">
        <f>'Total Fuel Prices'!AC195*(1-INDEX(Tax_share,MATCH('Total Fuel Prices'!$A$187,tax_fuel_labels,0),MATCH(AC$1,'Tax_Share of Price'!$B$1:$AI$1,0)))</f>
        <v>0</v>
      </c>
      <c r="AD8">
        <f>'Total Fuel Prices'!AD195*(1-INDEX(Tax_share,MATCH('Total Fuel Prices'!$A$187,tax_fuel_labels,0),MATCH(AD$1,'Tax_Share of Price'!$B$1:$AI$1,0)))</f>
        <v>0</v>
      </c>
      <c r="AE8">
        <f>'Total Fuel Prices'!AE195*(1-INDEX(Tax_share,MATCH('Total Fuel Prices'!$A$187,tax_fuel_labels,0),MATCH(AE$1,'Tax_Share of Price'!$B$1:$AI$1,0)))</f>
        <v>0</v>
      </c>
      <c r="AF8">
        <f t="shared" si="2"/>
        <v>0</v>
      </c>
      <c r="AG8">
        <f t="shared" si="4"/>
        <v>0</v>
      </c>
      <c r="AH8">
        <f t="shared" si="4"/>
        <v>0</v>
      </c>
      <c r="AI8">
        <f t="shared" si="4"/>
        <v>0</v>
      </c>
      <c r="AJ8">
        <f t="shared" si="4"/>
        <v>0</v>
      </c>
      <c r="AK8">
        <f t="shared" si="4"/>
        <v>0</v>
      </c>
      <c r="AL8">
        <f t="shared" si="4"/>
        <v>0</v>
      </c>
      <c r="AM8">
        <f t="shared" si="4"/>
        <v>0</v>
      </c>
      <c r="AN8">
        <f t="shared" si="4"/>
        <v>0</v>
      </c>
      <c r="AO8">
        <f t="shared" si="4"/>
        <v>0</v>
      </c>
      <c r="AP8">
        <f t="shared" si="4"/>
        <v>0</v>
      </c>
      <c r="AQ8">
        <f t="shared" si="4"/>
        <v>0</v>
      </c>
      <c r="AR8">
        <f t="shared" si="4"/>
        <v>0</v>
      </c>
      <c r="AS8">
        <f t="shared" si="4"/>
        <v>0</v>
      </c>
      <c r="AT8">
        <f t="shared" si="4"/>
        <v>0</v>
      </c>
      <c r="AU8">
        <f t="shared" si="4"/>
        <v>0</v>
      </c>
      <c r="AV8">
        <f t="shared" si="4"/>
        <v>0</v>
      </c>
      <c r="AW8">
        <f t="shared" si="4"/>
        <v>0</v>
      </c>
      <c r="AX8">
        <f t="shared" si="4"/>
        <v>0</v>
      </c>
      <c r="AY8">
        <f t="shared" si="4"/>
        <v>0</v>
      </c>
      <c r="AZ8">
        <f t="shared" si="4"/>
        <v>0</v>
      </c>
      <c r="BA8">
        <f t="shared" si="4"/>
        <v>0</v>
      </c>
      <c r="BB8">
        <f t="shared" si="4"/>
        <v>0</v>
      </c>
      <c r="BC8">
        <f t="shared" si="4"/>
        <v>0</v>
      </c>
      <c r="BD8">
        <f t="shared" si="4"/>
        <v>0</v>
      </c>
      <c r="BE8">
        <f t="shared" si="4"/>
        <v>0</v>
      </c>
      <c r="BF8">
        <f t="shared" si="4"/>
        <v>0</v>
      </c>
      <c r="BG8">
        <f t="shared" si="4"/>
        <v>0</v>
      </c>
      <c r="BH8">
        <f t="shared" si="4"/>
        <v>0</v>
      </c>
      <c r="BI8">
        <f t="shared" si="4"/>
        <v>0</v>
      </c>
      <c r="BJ8">
        <f t="shared" si="4"/>
        <v>0</v>
      </c>
      <c r="BK8">
        <f t="shared" si="4"/>
        <v>0</v>
      </c>
      <c r="BL8">
        <f t="shared" si="4"/>
        <v>0</v>
      </c>
      <c r="BM8">
        <f t="shared" si="4"/>
        <v>0</v>
      </c>
      <c r="BN8">
        <f t="shared" si="4"/>
        <v>0</v>
      </c>
      <c r="BO8">
        <f t="shared" si="4"/>
        <v>0</v>
      </c>
      <c r="BP8">
        <f t="shared" si="4"/>
        <v>0</v>
      </c>
      <c r="BQ8">
        <f t="shared" si="4"/>
        <v>0</v>
      </c>
      <c r="BR8">
        <f t="shared" si="4"/>
        <v>0</v>
      </c>
      <c r="BS8">
        <f t="shared" si="4"/>
        <v>0</v>
      </c>
      <c r="BT8">
        <f t="shared" si="4"/>
        <v>0</v>
      </c>
      <c r="BU8">
        <f t="shared" si="4"/>
        <v>0</v>
      </c>
      <c r="BV8">
        <f t="shared" si="4"/>
        <v>0</v>
      </c>
      <c r="BW8">
        <f t="shared" si="4"/>
        <v>0</v>
      </c>
      <c r="BX8">
        <f t="shared" si="4"/>
        <v>0</v>
      </c>
      <c r="BY8">
        <f t="shared" si="4"/>
        <v>0</v>
      </c>
      <c r="BZ8">
        <f t="shared" si="4"/>
        <v>0</v>
      </c>
      <c r="CA8">
        <f t="shared" si="4"/>
        <v>0</v>
      </c>
      <c r="CB8">
        <f t="shared" si="4"/>
        <v>0</v>
      </c>
      <c r="CC8">
        <f t="shared" si="4"/>
        <v>0</v>
      </c>
    </row>
    <row r="9" spans="1:81">
      <c r="A9" s="1" t="s">
        <v>1428</v>
      </c>
      <c r="B9">
        <f>'Total Fuel Prices'!B196*(1-INDEX(Tax_share,MATCH('Total Fuel Prices'!$A$187,tax_fuel_labels,0),MATCH(B$1,'Tax_Share of Price'!$B$1:$AI$1,0)))</f>
        <v>1.1741802274620854E-5</v>
      </c>
      <c r="C9">
        <f>'Total Fuel Prices'!C196*(1-INDEX(Tax_share,MATCH('Total Fuel Prices'!$A$187,tax_fuel_labels,0),MATCH(C$1,'Tax_Share of Price'!$B$1:$AI$1,0)))</f>
        <v>1.1741802274620854E-5</v>
      </c>
      <c r="D9">
        <f>'Total Fuel Prices'!D196*(1-INDEX(Tax_share,MATCH('Total Fuel Prices'!$A$187,tax_fuel_labels,0),MATCH(D$1,'Tax_Share of Price'!$B$1:$AI$1,0)))</f>
        <v>1.2859101799022493E-5</v>
      </c>
      <c r="E9">
        <f>'Total Fuel Prices'!E196*(1-INDEX(Tax_share,MATCH('Total Fuel Prices'!$A$187,tax_fuel_labels,0),MATCH(E$1,'Tax_Share of Price'!$B$1:$AI$1,0)))</f>
        <v>1.1741802274620854E-5</v>
      </c>
      <c r="F9">
        <f>'Total Fuel Prices'!F196*(1-INDEX(Tax_share,MATCH('Total Fuel Prices'!$A$187,tax_fuel_labels,0),MATCH(F$1,'Tax_Share of Price'!$B$1:$AI$1,0)))</f>
        <v>1.2310609305225321E-5</v>
      </c>
      <c r="G9">
        <f>'Total Fuel Prices'!G196*(1-INDEX(Tax_share,MATCH('Total Fuel Prices'!$A$187,tax_fuel_labels,0),MATCH(G$1,'Tax_Share of Price'!$B$1:$AI$1,0)))</f>
        <v>1.310287624071012E-5</v>
      </c>
      <c r="H9">
        <f>'Total Fuel Prices'!H196*(1-INDEX(Tax_share,MATCH('Total Fuel Prices'!$A$187,tax_fuel_labels,0),MATCH(H$1,'Tax_Share of Price'!$B$1:$AI$1,0)))</f>
        <v>1.3590425124085383E-5</v>
      </c>
      <c r="I9">
        <f>'Total Fuel Prices'!I196*(1-INDEX(Tax_share,MATCH('Total Fuel Prices'!$A$187,tax_fuel_labels,0),MATCH(I$1,'Tax_Share of Price'!$B$1:$AI$1,0)))</f>
        <v>1.413891761788255E-5</v>
      </c>
      <c r="J9">
        <f>'Total Fuel Prices'!J196*(1-INDEX(Tax_share,MATCH('Total Fuel Prices'!$A$187,tax_fuel_labels,0),MATCH(J$1,'Tax_Share of Price'!$B$1:$AI$1,0)))</f>
        <v>1.4951499090174648E-5</v>
      </c>
      <c r="K9">
        <f>'Total Fuel Prices'!K196*(1-INDEX(Tax_share,MATCH('Total Fuel Prices'!$A$187,tax_fuel_labels,0),MATCH(K$1,'Tax_Share of Price'!$B$1:$AI$1,0)))</f>
        <v>1.57336087572558E-5</v>
      </c>
      <c r="L9">
        <f>'Total Fuel Prices'!L196*(1-INDEX(Tax_share,MATCH('Total Fuel Prices'!$A$187,tax_fuel_labels,0),MATCH(L$1,'Tax_Share of Price'!$B$1:$AI$1,0)))</f>
        <v>1.6119584956594545E-5</v>
      </c>
      <c r="M9">
        <f>'Total Fuel Prices'!M196*(1-INDEX(Tax_share,MATCH('Total Fuel Prices'!$A$187,tax_fuel_labels,0),MATCH(M$1,'Tax_Share of Price'!$B$1:$AI$1,0)))</f>
        <v>1.6343044861474872E-5</v>
      </c>
      <c r="N9">
        <f>'Total Fuel Prices'!N196*(1-INDEX(Tax_share,MATCH('Total Fuel Prices'!$A$187,tax_fuel_labels,0),MATCH(N$1,'Tax_Share of Price'!$B$1:$AI$1,0)))</f>
        <v>1.6444617545511385E-5</v>
      </c>
      <c r="O9">
        <f>'Total Fuel Prices'!O196*(1-INDEX(Tax_share,MATCH('Total Fuel Prices'!$A$187,tax_fuel_labels,0),MATCH(O$1,'Tax_Share of Price'!$B$1:$AI$1,0)))</f>
        <v>1.6363359398282174E-5</v>
      </c>
      <c r="P9">
        <f>'Total Fuel Prices'!P196*(1-INDEX(Tax_share,MATCH('Total Fuel Prices'!$A$187,tax_fuel_labels,0),MATCH(P$1,'Tax_Share of Price'!$B$1:$AI$1,0)))</f>
        <v>1.6383673935089476E-5</v>
      </c>
      <c r="Q9">
        <f>'Total Fuel Prices'!Q196*(1-INDEX(Tax_share,MATCH('Total Fuel Prices'!$A$187,tax_fuel_labels,0),MATCH(Q$1,'Tax_Share of Price'!$B$1:$AI$1,0)))</f>
        <v>1.6475089350722334E-5</v>
      </c>
      <c r="R9">
        <f>'Total Fuel Prices'!R196*(1-INDEX(Tax_share,MATCH('Total Fuel Prices'!$A$187,tax_fuel_labels,0),MATCH(R$1,'Tax_Share of Price'!$B$1:$AI$1,0)))</f>
        <v>1.6779807402831876E-5</v>
      </c>
      <c r="S9">
        <f>'Total Fuel Prices'!S196*(1-INDEX(Tax_share,MATCH('Total Fuel Prices'!$A$187,tax_fuel_labels,0),MATCH(S$1,'Tax_Share of Price'!$B$1:$AI$1,0)))</f>
        <v>1.704389638132681E-5</v>
      </c>
      <c r="T9">
        <f>'Total Fuel Prices'!T196*(1-INDEX(Tax_share,MATCH('Total Fuel Prices'!$A$187,tax_fuel_labels,0),MATCH(T$1,'Tax_Share of Price'!$B$1:$AI$1,0)))</f>
        <v>1.7307985359821741E-5</v>
      </c>
      <c r="U9">
        <f>'Total Fuel Prices'!U196*(1-INDEX(Tax_share,MATCH('Total Fuel Prices'!$A$187,tax_fuel_labels,0),MATCH(U$1,'Tax_Share of Price'!$B$1:$AI$1,0)))</f>
        <v>1.7622860680334929E-5</v>
      </c>
      <c r="V9">
        <f>'Total Fuel Prices'!V196*(1-INDEX(Tax_share,MATCH('Total Fuel Prices'!$A$187,tax_fuel_labels,0),MATCH(V$1,'Tax_Share of Price'!$B$1:$AI$1,0)))</f>
        <v>1.7958050537655424E-5</v>
      </c>
      <c r="W9">
        <f>'Total Fuel Prices'!W196*(1-INDEX(Tax_share,MATCH('Total Fuel Prices'!$A$187,tax_fuel_labels,0),MATCH(W$1,'Tax_Share of Price'!$B$1:$AI$1,0)))</f>
        <v>1.8262768589764958E-5</v>
      </c>
      <c r="X9">
        <f>'Total Fuel Prices'!X196*(1-INDEX(Tax_share,MATCH('Total Fuel Prices'!$A$187,tax_fuel_labels,0),MATCH(X$1,'Tax_Share of Price'!$B$1:$AI$1,0)))</f>
        <v>1.8547172105067194E-5</v>
      </c>
      <c r="Y9">
        <f>'Total Fuel Prices'!Y196*(1-INDEX(Tax_share,MATCH('Total Fuel Prices'!$A$187,tax_fuel_labels,0),MATCH(Y$1,'Tax_Share of Price'!$B$1:$AI$1,0)))</f>
        <v>1.8790946546754823E-5</v>
      </c>
      <c r="Z9">
        <f>'Total Fuel Prices'!Z196*(1-INDEX(Tax_share,MATCH('Total Fuel Prices'!$A$187,tax_fuel_labels,0),MATCH(Z$1,'Tax_Share of Price'!$B$1:$AI$1,0)))</f>
        <v>1.9024563720038801E-5</v>
      </c>
      <c r="AA9">
        <f>'Total Fuel Prices'!AA196*(1-INDEX(Tax_share,MATCH('Total Fuel Prices'!$A$187,tax_fuel_labels,0),MATCH(AA$1,'Tax_Share of Price'!$B$1:$AI$1,0)))</f>
        <v>1.9400382650973903E-5</v>
      </c>
      <c r="AB9">
        <f>'Total Fuel Prices'!AB196*(1-INDEX(Tax_share,MATCH('Total Fuel Prices'!$A$187,tax_fuel_labels,0),MATCH(AB$1,'Tax_Share of Price'!$B$1:$AI$1,0)))</f>
        <v>1.9674628897872488E-5</v>
      </c>
      <c r="AC9">
        <f>'Total Fuel Prices'!AC196*(1-INDEX(Tax_share,MATCH('Total Fuel Prices'!$A$187,tax_fuel_labels,0),MATCH(AC$1,'Tax_Share of Price'!$B$1:$AI$1,0)))</f>
        <v>1.994887514477107E-5</v>
      </c>
      <c r="AD9">
        <f>'Total Fuel Prices'!AD196*(1-INDEX(Tax_share,MATCH('Total Fuel Prices'!$A$187,tax_fuel_labels,0),MATCH(AD$1,'Tax_Share of Price'!$B$1:$AI$1,0)))</f>
        <v>2.0233278660073302E-5</v>
      </c>
      <c r="AE9">
        <f>'Total Fuel Prices'!AE196*(1-INDEX(Tax_share,MATCH('Total Fuel Prices'!$A$187,tax_fuel_labels,0),MATCH(AE$1,'Tax_Share of Price'!$B$1:$AI$1,0)))</f>
        <v>2.0497367638568236E-5</v>
      </c>
      <c r="AF9">
        <f t="shared" si="2"/>
        <v>2.0497367638568236E-5</v>
      </c>
      <c r="AG9">
        <f t="shared" si="4"/>
        <v>2.0497367638568236E-5</v>
      </c>
      <c r="AH9">
        <f t="shared" si="4"/>
        <v>2.0497367638568236E-5</v>
      </c>
      <c r="AI9">
        <f t="shared" si="4"/>
        <v>2.0497367638568236E-5</v>
      </c>
      <c r="AJ9">
        <f t="shared" si="4"/>
        <v>2.0497367638568236E-5</v>
      </c>
      <c r="AK9">
        <f t="shared" si="4"/>
        <v>2.0497367638568236E-5</v>
      </c>
      <c r="AL9">
        <f t="shared" si="4"/>
        <v>2.0497367638568236E-5</v>
      </c>
      <c r="AM9">
        <f t="shared" si="4"/>
        <v>2.0497367638568236E-5</v>
      </c>
      <c r="AN9">
        <f t="shared" si="4"/>
        <v>2.0497367638568236E-5</v>
      </c>
      <c r="AO9">
        <f t="shared" si="4"/>
        <v>2.0497367638568236E-5</v>
      </c>
      <c r="AP9">
        <f t="shared" si="4"/>
        <v>2.0497367638568236E-5</v>
      </c>
      <c r="AQ9">
        <f t="shared" si="4"/>
        <v>2.0497367638568236E-5</v>
      </c>
      <c r="AR9">
        <f t="shared" si="4"/>
        <v>2.0497367638568236E-5</v>
      </c>
      <c r="AS9">
        <f t="shared" si="4"/>
        <v>2.0497367638568236E-5</v>
      </c>
      <c r="AT9">
        <f t="shared" si="4"/>
        <v>2.0497367638568236E-5</v>
      </c>
      <c r="AU9">
        <f t="shared" si="4"/>
        <v>2.0497367638568236E-5</v>
      </c>
      <c r="AV9">
        <f t="shared" si="4"/>
        <v>2.0497367638568236E-5</v>
      </c>
      <c r="AW9">
        <f t="shared" si="4"/>
        <v>2.0497367638568236E-5</v>
      </c>
      <c r="AX9">
        <f t="shared" si="4"/>
        <v>2.0497367638568236E-5</v>
      </c>
      <c r="AY9">
        <f t="shared" si="4"/>
        <v>2.0497367638568236E-5</v>
      </c>
      <c r="AZ9">
        <f t="shared" si="4"/>
        <v>2.0497367638568236E-5</v>
      </c>
      <c r="BA9">
        <f t="shared" si="4"/>
        <v>2.0497367638568236E-5</v>
      </c>
      <c r="BB9">
        <f t="shared" si="4"/>
        <v>2.0497367638568236E-5</v>
      </c>
      <c r="BC9">
        <f t="shared" si="4"/>
        <v>2.0497367638568236E-5</v>
      </c>
      <c r="BD9">
        <f t="shared" si="4"/>
        <v>2.0497367638568236E-5</v>
      </c>
      <c r="BE9">
        <f t="shared" si="4"/>
        <v>2.0497367638568236E-5</v>
      </c>
      <c r="BF9">
        <f t="shared" si="4"/>
        <v>2.0497367638568236E-5</v>
      </c>
      <c r="BG9">
        <f t="shared" si="4"/>
        <v>2.0497367638568236E-5</v>
      </c>
      <c r="BH9">
        <f t="shared" si="4"/>
        <v>2.0497367638568236E-5</v>
      </c>
      <c r="BI9">
        <f t="shared" si="4"/>
        <v>2.0497367638568236E-5</v>
      </c>
      <c r="BJ9">
        <f t="shared" si="4"/>
        <v>2.0497367638568236E-5</v>
      </c>
      <c r="BK9">
        <f t="shared" si="4"/>
        <v>2.0497367638568236E-5</v>
      </c>
      <c r="BL9">
        <f t="shared" si="4"/>
        <v>2.0497367638568236E-5</v>
      </c>
      <c r="BM9">
        <f t="shared" si="4"/>
        <v>2.0497367638568236E-5</v>
      </c>
      <c r="BN9">
        <f t="shared" si="4"/>
        <v>2.0497367638568236E-5</v>
      </c>
      <c r="BO9">
        <f t="shared" si="4"/>
        <v>2.0497367638568236E-5</v>
      </c>
      <c r="BP9">
        <f t="shared" si="4"/>
        <v>2.0497367638568236E-5</v>
      </c>
      <c r="BQ9">
        <f t="shared" si="4"/>
        <v>2.0497367638568236E-5</v>
      </c>
      <c r="BR9">
        <f t="shared" si="4"/>
        <v>2.0497367638568236E-5</v>
      </c>
      <c r="BS9">
        <f t="shared" si="4"/>
        <v>2.0497367638568236E-5</v>
      </c>
      <c r="BT9">
        <f t="shared" si="4"/>
        <v>2.0497367638568236E-5</v>
      </c>
      <c r="BU9">
        <f t="shared" si="4"/>
        <v>2.0497367638568236E-5</v>
      </c>
      <c r="BV9">
        <f t="shared" si="4"/>
        <v>2.0497367638568236E-5</v>
      </c>
      <c r="BW9">
        <f t="shared" si="4"/>
        <v>2.0497367638568236E-5</v>
      </c>
      <c r="BX9">
        <f t="shared" si="4"/>
        <v>2.0497367638568236E-5</v>
      </c>
      <c r="BY9">
        <f t="shared" si="4"/>
        <v>2.0497367638568236E-5</v>
      </c>
      <c r="BZ9">
        <f t="shared" si="4"/>
        <v>2.0497367638568236E-5</v>
      </c>
      <c r="CA9">
        <f t="shared" si="4"/>
        <v>2.0497367638568236E-5</v>
      </c>
      <c r="CB9">
        <f t="shared" si="4"/>
        <v>2.0497367638568236E-5</v>
      </c>
      <c r="CC9">
        <f t="shared" si="4"/>
        <v>2.0497367638568236E-5</v>
      </c>
    </row>
  </sheetData>
  <pageMargins left="0.7" right="0.7" top="0.75" bottom="0.75" header="0.3" footer="0.3"/>
  <pageSetup orientation="portrait" r:id="rId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sheetPr>
    <tabColor rgb="FF002060"/>
  </sheetPr>
  <dimension ref="A1:CC9"/>
  <sheetViews>
    <sheetView topLeftCell="X1" workbookViewId="0">
      <selection activeCell="AF4" sqref="AF4"/>
    </sheetView>
  </sheetViews>
  <sheetFormatPr defaultColWidth="9.140625" defaultRowHeight="15"/>
  <cols>
    <col min="1" max="1" width="41.42578125" customWidth="1"/>
    <col min="2" max="3" width="14.140625" customWidth="1"/>
    <col min="4" max="27" width="10" customWidth="1"/>
  </cols>
  <sheetData>
    <row r="1" spans="1:81">
      <c r="A1" s="1" t="s">
        <v>1420</v>
      </c>
      <c r="B1" s="1">
        <v>2021</v>
      </c>
      <c r="C1" s="1">
        <v>2022</v>
      </c>
      <c r="D1" s="1">
        <v>2023</v>
      </c>
      <c r="E1" s="1">
        <v>2024</v>
      </c>
      <c r="F1" s="1">
        <v>2025</v>
      </c>
      <c r="G1" s="1">
        <v>2026</v>
      </c>
      <c r="H1" s="1">
        <v>2027</v>
      </c>
      <c r="I1" s="1">
        <v>2028</v>
      </c>
      <c r="J1" s="1">
        <v>2029</v>
      </c>
      <c r="K1" s="1">
        <v>2030</v>
      </c>
      <c r="L1" s="1">
        <v>2031</v>
      </c>
      <c r="M1" s="1">
        <v>2032</v>
      </c>
      <c r="N1" s="1">
        <v>2033</v>
      </c>
      <c r="O1" s="1">
        <v>2034</v>
      </c>
      <c r="P1" s="1">
        <v>2035</v>
      </c>
      <c r="Q1" s="1">
        <v>2036</v>
      </c>
      <c r="R1" s="1">
        <v>2037</v>
      </c>
      <c r="S1" s="1">
        <v>2038</v>
      </c>
      <c r="T1" s="1">
        <v>2039</v>
      </c>
      <c r="U1" s="1">
        <v>2040</v>
      </c>
      <c r="V1" s="1">
        <v>2041</v>
      </c>
      <c r="W1" s="1">
        <v>2042</v>
      </c>
      <c r="X1" s="1">
        <v>2043</v>
      </c>
      <c r="Y1" s="1">
        <v>2044</v>
      </c>
      <c r="Z1" s="1">
        <v>2045</v>
      </c>
      <c r="AA1" s="1">
        <v>2046</v>
      </c>
      <c r="AB1" s="1">
        <v>2047</v>
      </c>
      <c r="AC1" s="1">
        <v>2048</v>
      </c>
      <c r="AD1" s="1">
        <v>2049</v>
      </c>
      <c r="AE1" s="1">
        <v>2050</v>
      </c>
      <c r="AF1" s="1">
        <v>2051</v>
      </c>
      <c r="AG1" s="1">
        <v>2052</v>
      </c>
      <c r="AH1" s="1">
        <v>2053</v>
      </c>
      <c r="AI1" s="1">
        <v>2054</v>
      </c>
      <c r="AJ1" s="1">
        <v>2055</v>
      </c>
      <c r="AK1" s="1">
        <v>2056</v>
      </c>
      <c r="AL1" s="1">
        <v>2057</v>
      </c>
      <c r="AM1" s="1">
        <v>2058</v>
      </c>
      <c r="AN1" s="1">
        <v>2059</v>
      </c>
      <c r="AO1" s="1">
        <v>2060</v>
      </c>
      <c r="AP1" s="1">
        <v>2061</v>
      </c>
      <c r="AQ1" s="1">
        <v>2062</v>
      </c>
      <c r="AR1" s="1">
        <v>2063</v>
      </c>
      <c r="AS1" s="1">
        <v>2064</v>
      </c>
      <c r="AT1" s="1">
        <v>2065</v>
      </c>
      <c r="AU1" s="1">
        <v>2066</v>
      </c>
      <c r="AV1" s="1">
        <v>2067</v>
      </c>
      <c r="AW1" s="1">
        <v>2068</v>
      </c>
      <c r="AX1" s="1">
        <v>2069</v>
      </c>
      <c r="AY1" s="1">
        <v>2070</v>
      </c>
      <c r="AZ1" s="1">
        <v>2071</v>
      </c>
      <c r="BA1" s="1">
        <v>2072</v>
      </c>
      <c r="BB1" s="1">
        <v>2073</v>
      </c>
      <c r="BC1" s="1">
        <v>2074</v>
      </c>
      <c r="BD1" s="1">
        <v>2075</v>
      </c>
      <c r="BE1" s="1">
        <v>2076</v>
      </c>
      <c r="BF1" s="1">
        <v>2077</v>
      </c>
      <c r="BG1" s="1">
        <v>2078</v>
      </c>
      <c r="BH1" s="1">
        <v>2079</v>
      </c>
      <c r="BI1" s="1">
        <v>2080</v>
      </c>
      <c r="BJ1" s="1">
        <v>2081</v>
      </c>
      <c r="BK1" s="1">
        <v>2082</v>
      </c>
      <c r="BL1" s="1">
        <v>2083</v>
      </c>
      <c r="BM1" s="1">
        <v>2084</v>
      </c>
      <c r="BN1" s="1">
        <v>2085</v>
      </c>
      <c r="BO1" s="1">
        <v>2086</v>
      </c>
      <c r="BP1" s="1">
        <v>2087</v>
      </c>
      <c r="BQ1" s="1">
        <v>2088</v>
      </c>
      <c r="BR1" s="1">
        <v>2089</v>
      </c>
      <c r="BS1" s="1">
        <v>2090</v>
      </c>
      <c r="BT1" s="1">
        <v>2091</v>
      </c>
      <c r="BU1" s="1">
        <v>2092</v>
      </c>
      <c r="BV1" s="1">
        <v>2093</v>
      </c>
      <c r="BW1" s="1">
        <v>2094</v>
      </c>
      <c r="BX1" s="1">
        <v>2095</v>
      </c>
      <c r="BY1" s="1">
        <v>2096</v>
      </c>
      <c r="BZ1" s="1">
        <v>2097</v>
      </c>
      <c r="CA1" s="1">
        <v>2098</v>
      </c>
      <c r="CB1" s="1">
        <v>2099</v>
      </c>
      <c r="CC1" s="1">
        <v>2100</v>
      </c>
    </row>
    <row r="2" spans="1:81">
      <c r="A2" s="1" t="s">
        <v>1421</v>
      </c>
      <c r="B2">
        <f>'Total Fuel Prices'!B199*(1-INDEX(Tax_share,MATCH('Total Fuel Prices'!$A$197,tax_fuel_labels,0),MATCH(B$1,'Tax_Share of Price'!$B$1:$AI$1,0)))</f>
        <v>0</v>
      </c>
      <c r="C2">
        <f>'Total Fuel Prices'!C199*(1-INDEX(Tax_share,MATCH('Total Fuel Prices'!$A$197,tax_fuel_labels,0),MATCH(C$1,'Tax_Share of Price'!$B$1:$AI$1,0)))</f>
        <v>0</v>
      </c>
      <c r="D2">
        <f>'Total Fuel Prices'!D199*(1-INDEX(Tax_share,MATCH('Total Fuel Prices'!$A$197,tax_fuel_labels,0),MATCH(D$1,'Tax_Share of Price'!$B$1:$AI$1,0)))</f>
        <v>0</v>
      </c>
      <c r="E2">
        <f>'Total Fuel Prices'!E199*(1-INDEX(Tax_share,MATCH('Total Fuel Prices'!$A$197,tax_fuel_labels,0),MATCH(E$1,'Tax_Share of Price'!$B$1:$AI$1,0)))</f>
        <v>0</v>
      </c>
      <c r="F2">
        <f>'Total Fuel Prices'!F199*(1-INDEX(Tax_share,MATCH('Total Fuel Prices'!$A$197,tax_fuel_labels,0),MATCH(F$1,'Tax_Share of Price'!$B$1:$AI$1,0)))</f>
        <v>0</v>
      </c>
      <c r="G2">
        <f>'Total Fuel Prices'!G199*(1-INDEX(Tax_share,MATCH('Total Fuel Prices'!$A$197,tax_fuel_labels,0),MATCH(G$1,'Tax_Share of Price'!$B$1:$AI$1,0)))</f>
        <v>0</v>
      </c>
      <c r="H2">
        <f>'Total Fuel Prices'!H199*(1-INDEX(Tax_share,MATCH('Total Fuel Prices'!$A$197,tax_fuel_labels,0),MATCH(H$1,'Tax_Share of Price'!$B$1:$AI$1,0)))</f>
        <v>0</v>
      </c>
      <c r="I2">
        <f>'Total Fuel Prices'!I199*(1-INDEX(Tax_share,MATCH('Total Fuel Prices'!$A$197,tax_fuel_labels,0),MATCH(I$1,'Tax_Share of Price'!$B$1:$AI$1,0)))</f>
        <v>0</v>
      </c>
      <c r="J2">
        <f>'Total Fuel Prices'!J199*(1-INDEX(Tax_share,MATCH('Total Fuel Prices'!$A$197,tax_fuel_labels,0),MATCH(J$1,'Tax_Share of Price'!$B$1:$AI$1,0)))</f>
        <v>0</v>
      </c>
      <c r="K2">
        <f>'Total Fuel Prices'!K199*(1-INDEX(Tax_share,MATCH('Total Fuel Prices'!$A$197,tax_fuel_labels,0),MATCH(K$1,'Tax_Share of Price'!$B$1:$AI$1,0)))</f>
        <v>0</v>
      </c>
      <c r="L2">
        <f>'Total Fuel Prices'!L199*(1-INDEX(Tax_share,MATCH('Total Fuel Prices'!$A$197,tax_fuel_labels,0),MATCH(L$1,'Tax_Share of Price'!$B$1:$AI$1,0)))</f>
        <v>0</v>
      </c>
      <c r="M2">
        <f>'Total Fuel Prices'!M199*(1-INDEX(Tax_share,MATCH('Total Fuel Prices'!$A$197,tax_fuel_labels,0),MATCH(M$1,'Tax_Share of Price'!$B$1:$AI$1,0)))</f>
        <v>0</v>
      </c>
      <c r="N2">
        <f>'Total Fuel Prices'!N199*(1-INDEX(Tax_share,MATCH('Total Fuel Prices'!$A$197,tax_fuel_labels,0),MATCH(N$1,'Tax_Share of Price'!$B$1:$AI$1,0)))</f>
        <v>0</v>
      </c>
      <c r="O2">
        <f>'Total Fuel Prices'!O199*(1-INDEX(Tax_share,MATCH('Total Fuel Prices'!$A$197,tax_fuel_labels,0),MATCH(O$1,'Tax_Share of Price'!$B$1:$AI$1,0)))</f>
        <v>0</v>
      </c>
      <c r="P2">
        <f>'Total Fuel Prices'!P199*(1-INDEX(Tax_share,MATCH('Total Fuel Prices'!$A$197,tax_fuel_labels,0),MATCH(P$1,'Tax_Share of Price'!$B$1:$AI$1,0)))</f>
        <v>0</v>
      </c>
      <c r="Q2">
        <f>'Total Fuel Prices'!Q199*(1-INDEX(Tax_share,MATCH('Total Fuel Prices'!$A$197,tax_fuel_labels,0),MATCH(Q$1,'Tax_Share of Price'!$B$1:$AI$1,0)))</f>
        <v>0</v>
      </c>
      <c r="R2">
        <f>'Total Fuel Prices'!R199*(1-INDEX(Tax_share,MATCH('Total Fuel Prices'!$A$197,tax_fuel_labels,0),MATCH(R$1,'Tax_Share of Price'!$B$1:$AI$1,0)))</f>
        <v>0</v>
      </c>
      <c r="S2">
        <f>'Total Fuel Prices'!S199*(1-INDEX(Tax_share,MATCH('Total Fuel Prices'!$A$197,tax_fuel_labels,0),MATCH(S$1,'Tax_Share of Price'!$B$1:$AI$1,0)))</f>
        <v>0</v>
      </c>
      <c r="T2">
        <f>'Total Fuel Prices'!T199*(1-INDEX(Tax_share,MATCH('Total Fuel Prices'!$A$197,tax_fuel_labels,0),MATCH(T$1,'Tax_Share of Price'!$B$1:$AI$1,0)))</f>
        <v>0</v>
      </c>
      <c r="U2">
        <f>'Total Fuel Prices'!U199*(1-INDEX(Tax_share,MATCH('Total Fuel Prices'!$A$197,tax_fuel_labels,0),MATCH(U$1,'Tax_Share of Price'!$B$1:$AI$1,0)))</f>
        <v>0</v>
      </c>
      <c r="V2">
        <f>'Total Fuel Prices'!V199*(1-INDEX(Tax_share,MATCH('Total Fuel Prices'!$A$197,tax_fuel_labels,0),MATCH(V$1,'Tax_Share of Price'!$B$1:$AI$1,0)))</f>
        <v>0</v>
      </c>
      <c r="W2">
        <f>'Total Fuel Prices'!W199*(1-INDEX(Tax_share,MATCH('Total Fuel Prices'!$A$197,tax_fuel_labels,0),MATCH(W$1,'Tax_Share of Price'!$B$1:$AI$1,0)))</f>
        <v>0</v>
      </c>
      <c r="X2">
        <f>'Total Fuel Prices'!X199*(1-INDEX(Tax_share,MATCH('Total Fuel Prices'!$A$197,tax_fuel_labels,0),MATCH(X$1,'Tax_Share of Price'!$B$1:$AI$1,0)))</f>
        <v>0</v>
      </c>
      <c r="Y2">
        <f>'Total Fuel Prices'!Y199*(1-INDEX(Tax_share,MATCH('Total Fuel Prices'!$A$197,tax_fuel_labels,0),MATCH(Y$1,'Tax_Share of Price'!$B$1:$AI$1,0)))</f>
        <v>0</v>
      </c>
      <c r="Z2">
        <f>'Total Fuel Prices'!Z199*(1-INDEX(Tax_share,MATCH('Total Fuel Prices'!$A$197,tax_fuel_labels,0),MATCH(Z$1,'Tax_Share of Price'!$B$1:$AI$1,0)))</f>
        <v>0</v>
      </c>
      <c r="AA2">
        <f>'Total Fuel Prices'!AA199*(1-INDEX(Tax_share,MATCH('Total Fuel Prices'!$A$197,tax_fuel_labels,0),MATCH(AA$1,'Tax_Share of Price'!$B$1:$AI$1,0)))</f>
        <v>0</v>
      </c>
      <c r="AB2">
        <f>'Total Fuel Prices'!AB199*(1-INDEX(Tax_share,MATCH('Total Fuel Prices'!$A$197,tax_fuel_labels,0),MATCH(AB$1,'Tax_Share of Price'!$B$1:$AI$1,0)))</f>
        <v>0</v>
      </c>
      <c r="AC2">
        <f>'Total Fuel Prices'!AC199*(1-INDEX(Tax_share,MATCH('Total Fuel Prices'!$A$197,tax_fuel_labels,0),MATCH(AC$1,'Tax_Share of Price'!$B$1:$AI$1,0)))</f>
        <v>0</v>
      </c>
      <c r="AD2">
        <f>'Total Fuel Prices'!AD199*(1-INDEX(Tax_share,MATCH('Total Fuel Prices'!$A$197,tax_fuel_labels,0),MATCH(AD$1,'Tax_Share of Price'!$B$1:$AI$1,0)))</f>
        <v>0</v>
      </c>
      <c r="AE2">
        <f>'Total Fuel Prices'!AE199*(1-INDEX(Tax_share,MATCH('Total Fuel Prices'!$A$197,tax_fuel_labels,0),MATCH(AE$1,'Tax_Share of Price'!$B$1:$AI$1,0)))</f>
        <v>0</v>
      </c>
      <c r="AF2">
        <f>$AE2</f>
        <v>0</v>
      </c>
      <c r="AG2">
        <f t="shared" ref="AG2:CC7" si="0">$AE2</f>
        <v>0</v>
      </c>
      <c r="AH2">
        <f t="shared" si="0"/>
        <v>0</v>
      </c>
      <c r="AI2">
        <f t="shared" si="0"/>
        <v>0</v>
      </c>
      <c r="AJ2">
        <f t="shared" si="0"/>
        <v>0</v>
      </c>
      <c r="AK2">
        <f t="shared" si="0"/>
        <v>0</v>
      </c>
      <c r="AL2">
        <f t="shared" si="0"/>
        <v>0</v>
      </c>
      <c r="AM2">
        <f t="shared" si="0"/>
        <v>0</v>
      </c>
      <c r="AN2">
        <f t="shared" si="0"/>
        <v>0</v>
      </c>
      <c r="AO2">
        <f t="shared" si="0"/>
        <v>0</v>
      </c>
      <c r="AP2">
        <f t="shared" si="0"/>
        <v>0</v>
      </c>
      <c r="AQ2">
        <f t="shared" si="0"/>
        <v>0</v>
      </c>
      <c r="AR2">
        <f t="shared" si="0"/>
        <v>0</v>
      </c>
      <c r="AS2">
        <f t="shared" si="0"/>
        <v>0</v>
      </c>
      <c r="AT2">
        <f t="shared" si="0"/>
        <v>0</v>
      </c>
      <c r="AU2">
        <f t="shared" si="0"/>
        <v>0</v>
      </c>
      <c r="AV2">
        <f t="shared" si="0"/>
        <v>0</v>
      </c>
      <c r="AW2">
        <f t="shared" si="0"/>
        <v>0</v>
      </c>
      <c r="AX2">
        <f t="shared" si="0"/>
        <v>0</v>
      </c>
      <c r="AY2">
        <f t="shared" si="0"/>
        <v>0</v>
      </c>
      <c r="AZ2">
        <f t="shared" si="0"/>
        <v>0</v>
      </c>
      <c r="BA2">
        <f t="shared" si="0"/>
        <v>0</v>
      </c>
      <c r="BB2">
        <f t="shared" si="0"/>
        <v>0</v>
      </c>
      <c r="BC2">
        <f t="shared" si="0"/>
        <v>0</v>
      </c>
      <c r="BD2">
        <f t="shared" si="0"/>
        <v>0</v>
      </c>
      <c r="BE2">
        <f t="shared" si="0"/>
        <v>0</v>
      </c>
      <c r="BF2">
        <f t="shared" si="0"/>
        <v>0</v>
      </c>
      <c r="BG2">
        <f t="shared" si="0"/>
        <v>0</v>
      </c>
      <c r="BH2">
        <f t="shared" si="0"/>
        <v>0</v>
      </c>
      <c r="BI2">
        <f t="shared" si="0"/>
        <v>0</v>
      </c>
      <c r="BJ2">
        <f t="shared" si="0"/>
        <v>0</v>
      </c>
      <c r="BK2">
        <f t="shared" si="0"/>
        <v>0</v>
      </c>
      <c r="BL2">
        <f t="shared" si="0"/>
        <v>0</v>
      </c>
      <c r="BM2">
        <f t="shared" si="0"/>
        <v>0</v>
      </c>
      <c r="BN2">
        <f t="shared" si="0"/>
        <v>0</v>
      </c>
      <c r="BO2">
        <f t="shared" si="0"/>
        <v>0</v>
      </c>
      <c r="BP2">
        <f t="shared" si="0"/>
        <v>0</v>
      </c>
      <c r="BQ2">
        <f t="shared" si="0"/>
        <v>0</v>
      </c>
      <c r="BR2">
        <f t="shared" si="0"/>
        <v>0</v>
      </c>
      <c r="BS2">
        <f t="shared" si="0"/>
        <v>0</v>
      </c>
      <c r="BT2">
        <f t="shared" si="0"/>
        <v>0</v>
      </c>
      <c r="BU2">
        <f t="shared" si="0"/>
        <v>0</v>
      </c>
      <c r="BV2">
        <f t="shared" si="0"/>
        <v>0</v>
      </c>
      <c r="BW2">
        <f t="shared" si="0"/>
        <v>0</v>
      </c>
      <c r="BX2">
        <f t="shared" si="0"/>
        <v>0</v>
      </c>
      <c r="BY2">
        <f t="shared" si="0"/>
        <v>0</v>
      </c>
      <c r="BZ2">
        <f t="shared" si="0"/>
        <v>0</v>
      </c>
      <c r="CA2">
        <f t="shared" si="0"/>
        <v>0</v>
      </c>
      <c r="CB2">
        <f t="shared" si="0"/>
        <v>0</v>
      </c>
      <c r="CC2">
        <f t="shared" si="0"/>
        <v>0</v>
      </c>
    </row>
    <row r="3" spans="1:81">
      <c r="A3" s="1" t="s">
        <v>1422</v>
      </c>
      <c r="B3">
        <f>'Total Fuel Prices'!B200*(1-INDEX(Tax_share,MATCH('Total Fuel Prices'!$A$197,tax_fuel_labels,0),MATCH(B$1,'Tax_Share of Price'!$B$1:$AI$1,0)))</f>
        <v>2.0261479263456279E-6</v>
      </c>
      <c r="C3">
        <f>'Total Fuel Prices'!C200*(1-INDEX(Tax_share,MATCH('Total Fuel Prices'!$A$197,tax_fuel_labels,0),MATCH(C$1,'Tax_Share of Price'!$B$1:$AI$1,0)))</f>
        <v>2.0261479263456279E-6</v>
      </c>
      <c r="D3">
        <f>'Total Fuel Prices'!D200*(1-INDEX(Tax_share,MATCH('Total Fuel Prices'!$A$197,tax_fuel_labels,0),MATCH(D$1,'Tax_Share of Price'!$B$1:$AI$1,0)))</f>
        <v>2.0261479263456279E-6</v>
      </c>
      <c r="E3">
        <f>'Total Fuel Prices'!E200*(1-INDEX(Tax_share,MATCH('Total Fuel Prices'!$A$197,tax_fuel_labels,0),MATCH(E$1,'Tax_Share of Price'!$B$1:$AI$1,0)))</f>
        <v>2.0261479263456279E-6</v>
      </c>
      <c r="F3">
        <f>'Total Fuel Prices'!F200*(1-INDEX(Tax_share,MATCH('Total Fuel Prices'!$A$197,tax_fuel_labels,0),MATCH(F$1,'Tax_Share of Price'!$B$1:$AI$1,0)))</f>
        <v>2.0261479263456279E-6</v>
      </c>
      <c r="G3">
        <f>'Total Fuel Prices'!G200*(1-INDEX(Tax_share,MATCH('Total Fuel Prices'!$A$197,tax_fuel_labels,0),MATCH(G$1,'Tax_Share of Price'!$B$1:$AI$1,0)))</f>
        <v>2.0261479263456279E-6</v>
      </c>
      <c r="H3">
        <f>'Total Fuel Prices'!H200*(1-INDEX(Tax_share,MATCH('Total Fuel Prices'!$A$197,tax_fuel_labels,0),MATCH(H$1,'Tax_Share of Price'!$B$1:$AI$1,0)))</f>
        <v>2.0261479263456279E-6</v>
      </c>
      <c r="I3">
        <f>'Total Fuel Prices'!I200*(1-INDEX(Tax_share,MATCH('Total Fuel Prices'!$A$197,tax_fuel_labels,0),MATCH(I$1,'Tax_Share of Price'!$B$1:$AI$1,0)))</f>
        <v>2.0261479263456279E-6</v>
      </c>
      <c r="J3">
        <f>'Total Fuel Prices'!J200*(1-INDEX(Tax_share,MATCH('Total Fuel Prices'!$A$197,tax_fuel_labels,0),MATCH(J$1,'Tax_Share of Price'!$B$1:$AI$1,0)))</f>
        <v>2.0261479263456279E-6</v>
      </c>
      <c r="K3">
        <f>'Total Fuel Prices'!K200*(1-INDEX(Tax_share,MATCH('Total Fuel Prices'!$A$197,tax_fuel_labels,0),MATCH(K$1,'Tax_Share of Price'!$B$1:$AI$1,0)))</f>
        <v>2.0261479263456279E-6</v>
      </c>
      <c r="L3">
        <f>'Total Fuel Prices'!L200*(1-INDEX(Tax_share,MATCH('Total Fuel Prices'!$A$197,tax_fuel_labels,0),MATCH(L$1,'Tax_Share of Price'!$B$1:$AI$1,0)))</f>
        <v>2.0261479263456279E-6</v>
      </c>
      <c r="M3">
        <f>'Total Fuel Prices'!M200*(1-INDEX(Tax_share,MATCH('Total Fuel Prices'!$A$197,tax_fuel_labels,0),MATCH(M$1,'Tax_Share of Price'!$B$1:$AI$1,0)))</f>
        <v>2.0261479263456279E-6</v>
      </c>
      <c r="N3">
        <f>'Total Fuel Prices'!N200*(1-INDEX(Tax_share,MATCH('Total Fuel Prices'!$A$197,tax_fuel_labels,0),MATCH(N$1,'Tax_Share of Price'!$B$1:$AI$1,0)))</f>
        <v>2.0261479263456279E-6</v>
      </c>
      <c r="O3">
        <f>'Total Fuel Prices'!O200*(1-INDEX(Tax_share,MATCH('Total Fuel Prices'!$A$197,tax_fuel_labels,0),MATCH(O$1,'Tax_Share of Price'!$B$1:$AI$1,0)))</f>
        <v>2.0261479263456279E-6</v>
      </c>
      <c r="P3">
        <f>'Total Fuel Prices'!P200*(1-INDEX(Tax_share,MATCH('Total Fuel Prices'!$A$197,tax_fuel_labels,0),MATCH(P$1,'Tax_Share of Price'!$B$1:$AI$1,0)))</f>
        <v>2.0261479263456279E-6</v>
      </c>
      <c r="Q3">
        <f>'Total Fuel Prices'!Q200*(1-INDEX(Tax_share,MATCH('Total Fuel Prices'!$A$197,tax_fuel_labels,0),MATCH(Q$1,'Tax_Share of Price'!$B$1:$AI$1,0)))</f>
        <v>2.0261479263456279E-6</v>
      </c>
      <c r="R3">
        <f>'Total Fuel Prices'!R200*(1-INDEX(Tax_share,MATCH('Total Fuel Prices'!$A$197,tax_fuel_labels,0),MATCH(R$1,'Tax_Share of Price'!$B$1:$AI$1,0)))</f>
        <v>2.0261479263456279E-6</v>
      </c>
      <c r="S3">
        <f>'Total Fuel Prices'!S200*(1-INDEX(Tax_share,MATCH('Total Fuel Prices'!$A$197,tax_fuel_labels,0),MATCH(S$1,'Tax_Share of Price'!$B$1:$AI$1,0)))</f>
        <v>2.0261479263456279E-6</v>
      </c>
      <c r="T3">
        <f>'Total Fuel Prices'!T200*(1-INDEX(Tax_share,MATCH('Total Fuel Prices'!$A$197,tax_fuel_labels,0),MATCH(T$1,'Tax_Share of Price'!$B$1:$AI$1,0)))</f>
        <v>2.0261479263456279E-6</v>
      </c>
      <c r="U3">
        <f>'Total Fuel Prices'!U200*(1-INDEX(Tax_share,MATCH('Total Fuel Prices'!$A$197,tax_fuel_labels,0),MATCH(U$1,'Tax_Share of Price'!$B$1:$AI$1,0)))</f>
        <v>2.0261479263456279E-6</v>
      </c>
      <c r="V3">
        <f>'Total Fuel Prices'!V200*(1-INDEX(Tax_share,MATCH('Total Fuel Prices'!$A$197,tax_fuel_labels,0),MATCH(V$1,'Tax_Share of Price'!$B$1:$AI$1,0)))</f>
        <v>2.0261479263456279E-6</v>
      </c>
      <c r="W3">
        <f>'Total Fuel Prices'!W200*(1-INDEX(Tax_share,MATCH('Total Fuel Prices'!$A$197,tax_fuel_labels,0),MATCH(W$1,'Tax_Share of Price'!$B$1:$AI$1,0)))</f>
        <v>2.0261479263456279E-6</v>
      </c>
      <c r="X3">
        <f>'Total Fuel Prices'!X200*(1-INDEX(Tax_share,MATCH('Total Fuel Prices'!$A$197,tax_fuel_labels,0),MATCH(X$1,'Tax_Share of Price'!$B$1:$AI$1,0)))</f>
        <v>2.0261479263456279E-6</v>
      </c>
      <c r="Y3">
        <f>'Total Fuel Prices'!Y200*(1-INDEX(Tax_share,MATCH('Total Fuel Prices'!$A$197,tax_fuel_labels,0),MATCH(Y$1,'Tax_Share of Price'!$B$1:$AI$1,0)))</f>
        <v>2.0261479263456279E-6</v>
      </c>
      <c r="Z3">
        <f>'Total Fuel Prices'!Z200*(1-INDEX(Tax_share,MATCH('Total Fuel Prices'!$A$197,tax_fuel_labels,0),MATCH(Z$1,'Tax_Share of Price'!$B$1:$AI$1,0)))</f>
        <v>2.0261479263456279E-6</v>
      </c>
      <c r="AA3">
        <f>'Total Fuel Prices'!AA200*(1-INDEX(Tax_share,MATCH('Total Fuel Prices'!$A$197,tax_fuel_labels,0),MATCH(AA$1,'Tax_Share of Price'!$B$1:$AI$1,0)))</f>
        <v>2.0261479263456279E-6</v>
      </c>
      <c r="AB3">
        <f>'Total Fuel Prices'!AB200*(1-INDEX(Tax_share,MATCH('Total Fuel Prices'!$A$197,tax_fuel_labels,0),MATCH(AB$1,'Tax_Share of Price'!$B$1:$AI$1,0)))</f>
        <v>2.0261479263456279E-6</v>
      </c>
      <c r="AC3">
        <f>'Total Fuel Prices'!AC200*(1-INDEX(Tax_share,MATCH('Total Fuel Prices'!$A$197,tax_fuel_labels,0),MATCH(AC$1,'Tax_Share of Price'!$B$1:$AI$1,0)))</f>
        <v>2.0261479263456279E-6</v>
      </c>
      <c r="AD3">
        <f>'Total Fuel Prices'!AD200*(1-INDEX(Tax_share,MATCH('Total Fuel Prices'!$A$197,tax_fuel_labels,0),MATCH(AD$1,'Tax_Share of Price'!$B$1:$AI$1,0)))</f>
        <v>2.0261479263456279E-6</v>
      </c>
      <c r="AE3">
        <f>'Total Fuel Prices'!AE200*(1-INDEX(Tax_share,MATCH('Total Fuel Prices'!$A$197,tax_fuel_labels,0),MATCH(AE$1,'Tax_Share of Price'!$B$1:$AI$1,0)))</f>
        <v>2.0261479263456279E-6</v>
      </c>
      <c r="AF3">
        <f>$AE3</f>
        <v>2.0261479263456279E-6</v>
      </c>
      <c r="AG3">
        <f t="shared" ref="AF3:AU9" si="1">$AE3</f>
        <v>2.0261479263456279E-6</v>
      </c>
      <c r="AH3">
        <f t="shared" si="1"/>
        <v>2.0261479263456279E-6</v>
      </c>
      <c r="AI3">
        <f t="shared" si="1"/>
        <v>2.0261479263456279E-6</v>
      </c>
      <c r="AJ3">
        <f t="shared" si="1"/>
        <v>2.0261479263456279E-6</v>
      </c>
      <c r="AK3">
        <f t="shared" si="1"/>
        <v>2.0261479263456279E-6</v>
      </c>
      <c r="AL3">
        <f t="shared" si="1"/>
        <v>2.0261479263456279E-6</v>
      </c>
      <c r="AM3">
        <f t="shared" si="1"/>
        <v>2.0261479263456279E-6</v>
      </c>
      <c r="AN3">
        <f t="shared" si="1"/>
        <v>2.0261479263456279E-6</v>
      </c>
      <c r="AO3">
        <f t="shared" si="1"/>
        <v>2.0261479263456279E-6</v>
      </c>
      <c r="AP3">
        <f t="shared" si="1"/>
        <v>2.0261479263456279E-6</v>
      </c>
      <c r="AQ3">
        <f t="shared" si="1"/>
        <v>2.0261479263456279E-6</v>
      </c>
      <c r="AR3">
        <f t="shared" si="1"/>
        <v>2.0261479263456279E-6</v>
      </c>
      <c r="AS3">
        <f t="shared" si="1"/>
        <v>2.0261479263456279E-6</v>
      </c>
      <c r="AT3">
        <f t="shared" si="1"/>
        <v>2.0261479263456279E-6</v>
      </c>
      <c r="AU3">
        <f t="shared" si="1"/>
        <v>2.0261479263456279E-6</v>
      </c>
      <c r="AV3">
        <f t="shared" si="0"/>
        <v>2.0261479263456279E-6</v>
      </c>
      <c r="AW3">
        <f t="shared" si="0"/>
        <v>2.0261479263456279E-6</v>
      </c>
      <c r="AX3">
        <f t="shared" si="0"/>
        <v>2.0261479263456279E-6</v>
      </c>
      <c r="AY3">
        <f t="shared" si="0"/>
        <v>2.0261479263456279E-6</v>
      </c>
      <c r="AZ3">
        <f t="shared" si="0"/>
        <v>2.0261479263456279E-6</v>
      </c>
      <c r="BA3">
        <f t="shared" si="0"/>
        <v>2.0261479263456279E-6</v>
      </c>
      <c r="BB3">
        <f t="shared" si="0"/>
        <v>2.0261479263456279E-6</v>
      </c>
      <c r="BC3">
        <f t="shared" si="0"/>
        <v>2.0261479263456279E-6</v>
      </c>
      <c r="BD3">
        <f t="shared" si="0"/>
        <v>2.0261479263456279E-6</v>
      </c>
      <c r="BE3">
        <f t="shared" si="0"/>
        <v>2.0261479263456279E-6</v>
      </c>
      <c r="BF3">
        <f t="shared" si="0"/>
        <v>2.0261479263456279E-6</v>
      </c>
      <c r="BG3">
        <f t="shared" si="0"/>
        <v>2.0261479263456279E-6</v>
      </c>
      <c r="BH3">
        <f t="shared" si="0"/>
        <v>2.0261479263456279E-6</v>
      </c>
      <c r="BI3">
        <f t="shared" si="0"/>
        <v>2.0261479263456279E-6</v>
      </c>
      <c r="BJ3">
        <f t="shared" si="0"/>
        <v>2.0261479263456279E-6</v>
      </c>
      <c r="BK3">
        <f t="shared" si="0"/>
        <v>2.0261479263456279E-6</v>
      </c>
      <c r="BL3">
        <f t="shared" si="0"/>
        <v>2.0261479263456279E-6</v>
      </c>
      <c r="BM3">
        <f t="shared" si="0"/>
        <v>2.0261479263456279E-6</v>
      </c>
      <c r="BN3">
        <f t="shared" si="0"/>
        <v>2.0261479263456279E-6</v>
      </c>
      <c r="BO3">
        <f t="shared" si="0"/>
        <v>2.0261479263456279E-6</v>
      </c>
      <c r="BP3">
        <f t="shared" si="0"/>
        <v>2.0261479263456279E-6</v>
      </c>
      <c r="BQ3">
        <f t="shared" si="0"/>
        <v>2.0261479263456279E-6</v>
      </c>
      <c r="BR3">
        <f t="shared" si="0"/>
        <v>2.0261479263456279E-6</v>
      </c>
      <c r="BS3">
        <f t="shared" si="0"/>
        <v>2.0261479263456279E-6</v>
      </c>
      <c r="BT3">
        <f t="shared" si="0"/>
        <v>2.0261479263456279E-6</v>
      </c>
      <c r="BU3">
        <f t="shared" si="0"/>
        <v>2.0261479263456279E-6</v>
      </c>
      <c r="BV3">
        <f t="shared" si="0"/>
        <v>2.0261479263456279E-6</v>
      </c>
      <c r="BW3">
        <f t="shared" si="0"/>
        <v>2.0261479263456279E-6</v>
      </c>
      <c r="BX3">
        <f t="shared" si="0"/>
        <v>2.0261479263456279E-6</v>
      </c>
      <c r="BY3">
        <f t="shared" si="0"/>
        <v>2.0261479263456279E-6</v>
      </c>
      <c r="BZ3">
        <f t="shared" si="0"/>
        <v>2.0261479263456279E-6</v>
      </c>
      <c r="CA3">
        <f t="shared" si="0"/>
        <v>2.0261479263456279E-6</v>
      </c>
      <c r="CB3">
        <f t="shared" si="0"/>
        <v>2.0261479263456279E-6</v>
      </c>
      <c r="CC3">
        <f t="shared" si="0"/>
        <v>2.0261479263456279E-6</v>
      </c>
    </row>
    <row r="4" spans="1:81">
      <c r="A4" s="1" t="s">
        <v>1423</v>
      </c>
      <c r="B4">
        <f>'Total Fuel Prices'!B201*(1-INDEX(Tax_share,MATCH('Total Fuel Prices'!$A$197,tax_fuel_labels,0),MATCH(B$1,'Tax_Share of Price'!$B$1:$AI$1,0)))</f>
        <v>0</v>
      </c>
      <c r="C4">
        <f>'Total Fuel Prices'!C201*(1-INDEX(Tax_share,MATCH('Total Fuel Prices'!$A$197,tax_fuel_labels,0),MATCH(C$1,'Tax_Share of Price'!$B$1:$AI$1,0)))</f>
        <v>0</v>
      </c>
      <c r="D4">
        <f>'Total Fuel Prices'!D201*(1-INDEX(Tax_share,MATCH('Total Fuel Prices'!$A$197,tax_fuel_labels,0),MATCH(D$1,'Tax_Share of Price'!$B$1:$AI$1,0)))</f>
        <v>0</v>
      </c>
      <c r="E4">
        <f>'Total Fuel Prices'!E201*(1-INDEX(Tax_share,MATCH('Total Fuel Prices'!$A$197,tax_fuel_labels,0),MATCH(E$1,'Tax_Share of Price'!$B$1:$AI$1,0)))</f>
        <v>0</v>
      </c>
      <c r="F4">
        <f>'Total Fuel Prices'!F201*(1-INDEX(Tax_share,MATCH('Total Fuel Prices'!$A$197,tax_fuel_labels,0),MATCH(F$1,'Tax_Share of Price'!$B$1:$AI$1,0)))</f>
        <v>0</v>
      </c>
      <c r="G4">
        <f>'Total Fuel Prices'!G201*(1-INDEX(Tax_share,MATCH('Total Fuel Prices'!$A$197,tax_fuel_labels,0),MATCH(G$1,'Tax_Share of Price'!$B$1:$AI$1,0)))</f>
        <v>0</v>
      </c>
      <c r="H4">
        <f>'Total Fuel Prices'!H201*(1-INDEX(Tax_share,MATCH('Total Fuel Prices'!$A$197,tax_fuel_labels,0),MATCH(H$1,'Tax_Share of Price'!$B$1:$AI$1,0)))</f>
        <v>0</v>
      </c>
      <c r="I4">
        <f>'Total Fuel Prices'!I201*(1-INDEX(Tax_share,MATCH('Total Fuel Prices'!$A$197,tax_fuel_labels,0),MATCH(I$1,'Tax_Share of Price'!$B$1:$AI$1,0)))</f>
        <v>0</v>
      </c>
      <c r="J4">
        <f>'Total Fuel Prices'!J201*(1-INDEX(Tax_share,MATCH('Total Fuel Prices'!$A$197,tax_fuel_labels,0),MATCH(J$1,'Tax_Share of Price'!$B$1:$AI$1,0)))</f>
        <v>0</v>
      </c>
      <c r="K4">
        <f>'Total Fuel Prices'!K201*(1-INDEX(Tax_share,MATCH('Total Fuel Prices'!$A$197,tax_fuel_labels,0),MATCH(K$1,'Tax_Share of Price'!$B$1:$AI$1,0)))</f>
        <v>0</v>
      </c>
      <c r="L4">
        <f>'Total Fuel Prices'!L201*(1-INDEX(Tax_share,MATCH('Total Fuel Prices'!$A$197,tax_fuel_labels,0),MATCH(L$1,'Tax_Share of Price'!$B$1:$AI$1,0)))</f>
        <v>0</v>
      </c>
      <c r="M4">
        <f>'Total Fuel Prices'!M201*(1-INDEX(Tax_share,MATCH('Total Fuel Prices'!$A$197,tax_fuel_labels,0),MATCH(M$1,'Tax_Share of Price'!$B$1:$AI$1,0)))</f>
        <v>0</v>
      </c>
      <c r="N4">
        <f>'Total Fuel Prices'!N201*(1-INDEX(Tax_share,MATCH('Total Fuel Prices'!$A$197,tax_fuel_labels,0),MATCH(N$1,'Tax_Share of Price'!$B$1:$AI$1,0)))</f>
        <v>0</v>
      </c>
      <c r="O4">
        <f>'Total Fuel Prices'!O201*(1-INDEX(Tax_share,MATCH('Total Fuel Prices'!$A$197,tax_fuel_labels,0),MATCH(O$1,'Tax_Share of Price'!$B$1:$AI$1,0)))</f>
        <v>0</v>
      </c>
      <c r="P4">
        <f>'Total Fuel Prices'!P201*(1-INDEX(Tax_share,MATCH('Total Fuel Prices'!$A$197,tax_fuel_labels,0),MATCH(P$1,'Tax_Share of Price'!$B$1:$AI$1,0)))</f>
        <v>0</v>
      </c>
      <c r="Q4">
        <f>'Total Fuel Prices'!Q201*(1-INDEX(Tax_share,MATCH('Total Fuel Prices'!$A$197,tax_fuel_labels,0),MATCH(Q$1,'Tax_Share of Price'!$B$1:$AI$1,0)))</f>
        <v>0</v>
      </c>
      <c r="R4">
        <f>'Total Fuel Prices'!R201*(1-INDEX(Tax_share,MATCH('Total Fuel Prices'!$A$197,tax_fuel_labels,0),MATCH(R$1,'Tax_Share of Price'!$B$1:$AI$1,0)))</f>
        <v>0</v>
      </c>
      <c r="S4">
        <f>'Total Fuel Prices'!S201*(1-INDEX(Tax_share,MATCH('Total Fuel Prices'!$A$197,tax_fuel_labels,0),MATCH(S$1,'Tax_Share of Price'!$B$1:$AI$1,0)))</f>
        <v>0</v>
      </c>
      <c r="T4">
        <f>'Total Fuel Prices'!T201*(1-INDEX(Tax_share,MATCH('Total Fuel Prices'!$A$197,tax_fuel_labels,0),MATCH(T$1,'Tax_Share of Price'!$B$1:$AI$1,0)))</f>
        <v>0</v>
      </c>
      <c r="U4">
        <f>'Total Fuel Prices'!U201*(1-INDEX(Tax_share,MATCH('Total Fuel Prices'!$A$197,tax_fuel_labels,0),MATCH(U$1,'Tax_Share of Price'!$B$1:$AI$1,0)))</f>
        <v>0</v>
      </c>
      <c r="V4">
        <f>'Total Fuel Prices'!V201*(1-INDEX(Tax_share,MATCH('Total Fuel Prices'!$A$197,tax_fuel_labels,0),MATCH(V$1,'Tax_Share of Price'!$B$1:$AI$1,0)))</f>
        <v>0</v>
      </c>
      <c r="W4">
        <f>'Total Fuel Prices'!W201*(1-INDEX(Tax_share,MATCH('Total Fuel Prices'!$A$197,tax_fuel_labels,0),MATCH(W$1,'Tax_Share of Price'!$B$1:$AI$1,0)))</f>
        <v>0</v>
      </c>
      <c r="X4">
        <f>'Total Fuel Prices'!X201*(1-INDEX(Tax_share,MATCH('Total Fuel Prices'!$A$197,tax_fuel_labels,0),MATCH(X$1,'Tax_Share of Price'!$B$1:$AI$1,0)))</f>
        <v>0</v>
      </c>
      <c r="Y4">
        <f>'Total Fuel Prices'!Y201*(1-INDEX(Tax_share,MATCH('Total Fuel Prices'!$A$197,tax_fuel_labels,0),MATCH(Y$1,'Tax_Share of Price'!$B$1:$AI$1,0)))</f>
        <v>0</v>
      </c>
      <c r="Z4">
        <f>'Total Fuel Prices'!Z201*(1-INDEX(Tax_share,MATCH('Total Fuel Prices'!$A$197,tax_fuel_labels,0),MATCH(Z$1,'Tax_Share of Price'!$B$1:$AI$1,0)))</f>
        <v>0</v>
      </c>
      <c r="AA4">
        <f>'Total Fuel Prices'!AA201*(1-INDEX(Tax_share,MATCH('Total Fuel Prices'!$A$197,tax_fuel_labels,0),MATCH(AA$1,'Tax_Share of Price'!$B$1:$AI$1,0)))</f>
        <v>0</v>
      </c>
      <c r="AB4">
        <f>'Total Fuel Prices'!AB201*(1-INDEX(Tax_share,MATCH('Total Fuel Prices'!$A$197,tax_fuel_labels,0),MATCH(AB$1,'Tax_Share of Price'!$B$1:$AI$1,0)))</f>
        <v>0</v>
      </c>
      <c r="AC4">
        <f>'Total Fuel Prices'!AC201*(1-INDEX(Tax_share,MATCH('Total Fuel Prices'!$A$197,tax_fuel_labels,0),MATCH(AC$1,'Tax_Share of Price'!$B$1:$AI$1,0)))</f>
        <v>0</v>
      </c>
      <c r="AD4">
        <f>'Total Fuel Prices'!AD201*(1-INDEX(Tax_share,MATCH('Total Fuel Prices'!$A$197,tax_fuel_labels,0),MATCH(AD$1,'Tax_Share of Price'!$B$1:$AI$1,0)))</f>
        <v>0</v>
      </c>
      <c r="AE4">
        <f>'Total Fuel Prices'!AE201*(1-INDEX(Tax_share,MATCH('Total Fuel Prices'!$A$197,tax_fuel_labels,0),MATCH(AE$1,'Tax_Share of Price'!$B$1:$AI$1,0)))</f>
        <v>0</v>
      </c>
      <c r="AF4">
        <f t="shared" si="1"/>
        <v>0</v>
      </c>
      <c r="AG4">
        <f t="shared" si="0"/>
        <v>0</v>
      </c>
      <c r="AH4">
        <f t="shared" si="0"/>
        <v>0</v>
      </c>
      <c r="AI4">
        <f t="shared" si="0"/>
        <v>0</v>
      </c>
      <c r="AJ4">
        <f t="shared" si="0"/>
        <v>0</v>
      </c>
      <c r="AK4">
        <f t="shared" si="0"/>
        <v>0</v>
      </c>
      <c r="AL4">
        <f t="shared" si="0"/>
        <v>0</v>
      </c>
      <c r="AM4">
        <f t="shared" si="0"/>
        <v>0</v>
      </c>
      <c r="AN4">
        <f t="shared" si="0"/>
        <v>0</v>
      </c>
      <c r="AO4">
        <f t="shared" si="0"/>
        <v>0</v>
      </c>
      <c r="AP4">
        <f t="shared" si="0"/>
        <v>0</v>
      </c>
      <c r="AQ4">
        <f t="shared" si="0"/>
        <v>0</v>
      </c>
      <c r="AR4">
        <f t="shared" si="0"/>
        <v>0</v>
      </c>
      <c r="AS4">
        <f t="shared" si="0"/>
        <v>0</v>
      </c>
      <c r="AT4">
        <f t="shared" si="0"/>
        <v>0</v>
      </c>
      <c r="AU4">
        <f t="shared" si="0"/>
        <v>0</v>
      </c>
      <c r="AV4">
        <f t="shared" si="0"/>
        <v>0</v>
      </c>
      <c r="AW4">
        <f t="shared" si="0"/>
        <v>0</v>
      </c>
      <c r="AX4">
        <f t="shared" si="0"/>
        <v>0</v>
      </c>
      <c r="AY4">
        <f t="shared" si="0"/>
        <v>0</v>
      </c>
      <c r="AZ4">
        <f t="shared" si="0"/>
        <v>0</v>
      </c>
      <c r="BA4">
        <f t="shared" si="0"/>
        <v>0</v>
      </c>
      <c r="BB4">
        <f t="shared" si="0"/>
        <v>0</v>
      </c>
      <c r="BC4">
        <f t="shared" si="0"/>
        <v>0</v>
      </c>
      <c r="BD4">
        <f t="shared" si="0"/>
        <v>0</v>
      </c>
      <c r="BE4">
        <f t="shared" si="0"/>
        <v>0</v>
      </c>
      <c r="BF4">
        <f t="shared" si="0"/>
        <v>0</v>
      </c>
      <c r="BG4">
        <f t="shared" si="0"/>
        <v>0</v>
      </c>
      <c r="BH4">
        <f t="shared" si="0"/>
        <v>0</v>
      </c>
      <c r="BI4">
        <f t="shared" si="0"/>
        <v>0</v>
      </c>
      <c r="BJ4">
        <f t="shared" si="0"/>
        <v>0</v>
      </c>
      <c r="BK4">
        <f t="shared" si="0"/>
        <v>0</v>
      </c>
      <c r="BL4">
        <f t="shared" si="0"/>
        <v>0</v>
      </c>
      <c r="BM4">
        <f t="shared" si="0"/>
        <v>0</v>
      </c>
      <c r="BN4">
        <f t="shared" si="0"/>
        <v>0</v>
      </c>
      <c r="BO4">
        <f t="shared" si="0"/>
        <v>0</v>
      </c>
      <c r="BP4">
        <f t="shared" si="0"/>
        <v>0</v>
      </c>
      <c r="BQ4">
        <f t="shared" si="0"/>
        <v>0</v>
      </c>
      <c r="BR4">
        <f t="shared" si="0"/>
        <v>0</v>
      </c>
      <c r="BS4">
        <f t="shared" si="0"/>
        <v>0</v>
      </c>
      <c r="BT4">
        <f t="shared" si="0"/>
        <v>0</v>
      </c>
      <c r="BU4">
        <f t="shared" si="0"/>
        <v>0</v>
      </c>
      <c r="BV4">
        <f t="shared" si="0"/>
        <v>0</v>
      </c>
      <c r="BW4">
        <f t="shared" si="0"/>
        <v>0</v>
      </c>
      <c r="BX4">
        <f t="shared" si="0"/>
        <v>0</v>
      </c>
      <c r="BY4">
        <f t="shared" si="0"/>
        <v>0</v>
      </c>
      <c r="BZ4">
        <f t="shared" si="0"/>
        <v>0</v>
      </c>
      <c r="CA4">
        <f t="shared" si="0"/>
        <v>0</v>
      </c>
      <c r="CB4">
        <f t="shared" si="0"/>
        <v>0</v>
      </c>
      <c r="CC4">
        <f t="shared" si="0"/>
        <v>0</v>
      </c>
    </row>
    <row r="5" spans="1:81">
      <c r="A5" s="1" t="s">
        <v>1424</v>
      </c>
      <c r="B5">
        <f>'Total Fuel Prices'!B202*(1-INDEX(Tax_share,MATCH('Total Fuel Prices'!$A$197,tax_fuel_labels,0),MATCH(B$1,'Tax_Share of Price'!$B$1:$AI$1,0)))</f>
        <v>0</v>
      </c>
      <c r="C5">
        <f>'Total Fuel Prices'!C202*(1-INDEX(Tax_share,MATCH('Total Fuel Prices'!$A$197,tax_fuel_labels,0),MATCH(C$1,'Tax_Share of Price'!$B$1:$AI$1,0)))</f>
        <v>0</v>
      </c>
      <c r="D5">
        <f>'Total Fuel Prices'!D202*(1-INDEX(Tax_share,MATCH('Total Fuel Prices'!$A$197,tax_fuel_labels,0),MATCH(D$1,'Tax_Share of Price'!$B$1:$AI$1,0)))</f>
        <v>0</v>
      </c>
      <c r="E5">
        <f>'Total Fuel Prices'!E202*(1-INDEX(Tax_share,MATCH('Total Fuel Prices'!$A$197,tax_fuel_labels,0),MATCH(E$1,'Tax_Share of Price'!$B$1:$AI$1,0)))</f>
        <v>0</v>
      </c>
      <c r="F5">
        <f>'Total Fuel Prices'!F202*(1-INDEX(Tax_share,MATCH('Total Fuel Prices'!$A$197,tax_fuel_labels,0),MATCH(F$1,'Tax_Share of Price'!$B$1:$AI$1,0)))</f>
        <v>0</v>
      </c>
      <c r="G5">
        <f>'Total Fuel Prices'!G202*(1-INDEX(Tax_share,MATCH('Total Fuel Prices'!$A$197,tax_fuel_labels,0),MATCH(G$1,'Tax_Share of Price'!$B$1:$AI$1,0)))</f>
        <v>0</v>
      </c>
      <c r="H5">
        <f>'Total Fuel Prices'!H202*(1-INDEX(Tax_share,MATCH('Total Fuel Prices'!$A$197,tax_fuel_labels,0),MATCH(H$1,'Tax_Share of Price'!$B$1:$AI$1,0)))</f>
        <v>0</v>
      </c>
      <c r="I5">
        <f>'Total Fuel Prices'!I202*(1-INDEX(Tax_share,MATCH('Total Fuel Prices'!$A$197,tax_fuel_labels,0),MATCH(I$1,'Tax_Share of Price'!$B$1:$AI$1,0)))</f>
        <v>0</v>
      </c>
      <c r="J5">
        <f>'Total Fuel Prices'!J202*(1-INDEX(Tax_share,MATCH('Total Fuel Prices'!$A$197,tax_fuel_labels,0),MATCH(J$1,'Tax_Share of Price'!$B$1:$AI$1,0)))</f>
        <v>0</v>
      </c>
      <c r="K5">
        <f>'Total Fuel Prices'!K202*(1-INDEX(Tax_share,MATCH('Total Fuel Prices'!$A$197,tax_fuel_labels,0),MATCH(K$1,'Tax_Share of Price'!$B$1:$AI$1,0)))</f>
        <v>0</v>
      </c>
      <c r="L5">
        <f>'Total Fuel Prices'!L202*(1-INDEX(Tax_share,MATCH('Total Fuel Prices'!$A$197,tax_fuel_labels,0),MATCH(L$1,'Tax_Share of Price'!$B$1:$AI$1,0)))</f>
        <v>0</v>
      </c>
      <c r="M5">
        <f>'Total Fuel Prices'!M202*(1-INDEX(Tax_share,MATCH('Total Fuel Prices'!$A$197,tax_fuel_labels,0),MATCH(M$1,'Tax_Share of Price'!$B$1:$AI$1,0)))</f>
        <v>0</v>
      </c>
      <c r="N5">
        <f>'Total Fuel Prices'!N202*(1-INDEX(Tax_share,MATCH('Total Fuel Prices'!$A$197,tax_fuel_labels,0),MATCH(N$1,'Tax_Share of Price'!$B$1:$AI$1,0)))</f>
        <v>0</v>
      </c>
      <c r="O5">
        <f>'Total Fuel Prices'!O202*(1-INDEX(Tax_share,MATCH('Total Fuel Prices'!$A$197,tax_fuel_labels,0),MATCH(O$1,'Tax_Share of Price'!$B$1:$AI$1,0)))</f>
        <v>0</v>
      </c>
      <c r="P5">
        <f>'Total Fuel Prices'!P202*(1-INDEX(Tax_share,MATCH('Total Fuel Prices'!$A$197,tax_fuel_labels,0),MATCH(P$1,'Tax_Share of Price'!$B$1:$AI$1,0)))</f>
        <v>0</v>
      </c>
      <c r="Q5">
        <f>'Total Fuel Prices'!Q202*(1-INDEX(Tax_share,MATCH('Total Fuel Prices'!$A$197,tax_fuel_labels,0),MATCH(Q$1,'Tax_Share of Price'!$B$1:$AI$1,0)))</f>
        <v>0</v>
      </c>
      <c r="R5">
        <f>'Total Fuel Prices'!R202*(1-INDEX(Tax_share,MATCH('Total Fuel Prices'!$A$197,tax_fuel_labels,0),MATCH(R$1,'Tax_Share of Price'!$B$1:$AI$1,0)))</f>
        <v>0</v>
      </c>
      <c r="S5">
        <f>'Total Fuel Prices'!S202*(1-INDEX(Tax_share,MATCH('Total Fuel Prices'!$A$197,tax_fuel_labels,0),MATCH(S$1,'Tax_Share of Price'!$B$1:$AI$1,0)))</f>
        <v>0</v>
      </c>
      <c r="T5">
        <f>'Total Fuel Prices'!T202*(1-INDEX(Tax_share,MATCH('Total Fuel Prices'!$A$197,tax_fuel_labels,0),MATCH(T$1,'Tax_Share of Price'!$B$1:$AI$1,0)))</f>
        <v>0</v>
      </c>
      <c r="U5">
        <f>'Total Fuel Prices'!U202*(1-INDEX(Tax_share,MATCH('Total Fuel Prices'!$A$197,tax_fuel_labels,0),MATCH(U$1,'Tax_Share of Price'!$B$1:$AI$1,0)))</f>
        <v>0</v>
      </c>
      <c r="V5">
        <f>'Total Fuel Prices'!V202*(1-INDEX(Tax_share,MATCH('Total Fuel Prices'!$A$197,tax_fuel_labels,0),MATCH(V$1,'Tax_Share of Price'!$B$1:$AI$1,0)))</f>
        <v>0</v>
      </c>
      <c r="W5">
        <f>'Total Fuel Prices'!W202*(1-INDEX(Tax_share,MATCH('Total Fuel Prices'!$A$197,tax_fuel_labels,0),MATCH(W$1,'Tax_Share of Price'!$B$1:$AI$1,0)))</f>
        <v>0</v>
      </c>
      <c r="X5">
        <f>'Total Fuel Prices'!X202*(1-INDEX(Tax_share,MATCH('Total Fuel Prices'!$A$197,tax_fuel_labels,0),MATCH(X$1,'Tax_Share of Price'!$B$1:$AI$1,0)))</f>
        <v>0</v>
      </c>
      <c r="Y5">
        <f>'Total Fuel Prices'!Y202*(1-INDEX(Tax_share,MATCH('Total Fuel Prices'!$A$197,tax_fuel_labels,0),MATCH(Y$1,'Tax_Share of Price'!$B$1:$AI$1,0)))</f>
        <v>0</v>
      </c>
      <c r="Z5">
        <f>'Total Fuel Prices'!Z202*(1-INDEX(Tax_share,MATCH('Total Fuel Prices'!$A$197,tax_fuel_labels,0),MATCH(Z$1,'Tax_Share of Price'!$B$1:$AI$1,0)))</f>
        <v>0</v>
      </c>
      <c r="AA5">
        <f>'Total Fuel Prices'!AA202*(1-INDEX(Tax_share,MATCH('Total Fuel Prices'!$A$197,tax_fuel_labels,0),MATCH(AA$1,'Tax_Share of Price'!$B$1:$AI$1,0)))</f>
        <v>0</v>
      </c>
      <c r="AB5">
        <f>'Total Fuel Prices'!AB202*(1-INDEX(Tax_share,MATCH('Total Fuel Prices'!$A$197,tax_fuel_labels,0),MATCH(AB$1,'Tax_Share of Price'!$B$1:$AI$1,0)))</f>
        <v>0</v>
      </c>
      <c r="AC5">
        <f>'Total Fuel Prices'!AC202*(1-INDEX(Tax_share,MATCH('Total Fuel Prices'!$A$197,tax_fuel_labels,0),MATCH(AC$1,'Tax_Share of Price'!$B$1:$AI$1,0)))</f>
        <v>0</v>
      </c>
      <c r="AD5">
        <f>'Total Fuel Prices'!AD202*(1-INDEX(Tax_share,MATCH('Total Fuel Prices'!$A$197,tax_fuel_labels,0),MATCH(AD$1,'Tax_Share of Price'!$B$1:$AI$1,0)))</f>
        <v>0</v>
      </c>
      <c r="AE5">
        <f>'Total Fuel Prices'!AE202*(1-INDEX(Tax_share,MATCH('Total Fuel Prices'!$A$197,tax_fuel_labels,0),MATCH(AE$1,'Tax_Share of Price'!$B$1:$AI$1,0)))</f>
        <v>0</v>
      </c>
      <c r="AF5">
        <f t="shared" si="1"/>
        <v>0</v>
      </c>
      <c r="AG5">
        <f t="shared" si="0"/>
        <v>0</v>
      </c>
      <c r="AH5">
        <f t="shared" si="0"/>
        <v>0</v>
      </c>
      <c r="AI5">
        <f t="shared" si="0"/>
        <v>0</v>
      </c>
      <c r="AJ5">
        <f t="shared" si="0"/>
        <v>0</v>
      </c>
      <c r="AK5">
        <f t="shared" si="0"/>
        <v>0</v>
      </c>
      <c r="AL5">
        <f t="shared" si="0"/>
        <v>0</v>
      </c>
      <c r="AM5">
        <f t="shared" si="0"/>
        <v>0</v>
      </c>
      <c r="AN5">
        <f t="shared" si="0"/>
        <v>0</v>
      </c>
      <c r="AO5">
        <f t="shared" si="0"/>
        <v>0</v>
      </c>
      <c r="AP5">
        <f t="shared" si="0"/>
        <v>0</v>
      </c>
      <c r="AQ5">
        <f t="shared" si="0"/>
        <v>0</v>
      </c>
      <c r="AR5">
        <f t="shared" si="0"/>
        <v>0</v>
      </c>
      <c r="AS5">
        <f t="shared" si="0"/>
        <v>0</v>
      </c>
      <c r="AT5">
        <f t="shared" si="0"/>
        <v>0</v>
      </c>
      <c r="AU5">
        <f t="shared" si="0"/>
        <v>0</v>
      </c>
      <c r="AV5">
        <f t="shared" si="0"/>
        <v>0</v>
      </c>
      <c r="AW5">
        <f t="shared" si="0"/>
        <v>0</v>
      </c>
      <c r="AX5">
        <f t="shared" si="0"/>
        <v>0</v>
      </c>
      <c r="AY5">
        <f t="shared" si="0"/>
        <v>0</v>
      </c>
      <c r="AZ5">
        <f t="shared" si="0"/>
        <v>0</v>
      </c>
      <c r="BA5">
        <f t="shared" si="0"/>
        <v>0</v>
      </c>
      <c r="BB5">
        <f t="shared" si="0"/>
        <v>0</v>
      </c>
      <c r="BC5">
        <f t="shared" si="0"/>
        <v>0</v>
      </c>
      <c r="BD5">
        <f t="shared" si="0"/>
        <v>0</v>
      </c>
      <c r="BE5">
        <f t="shared" si="0"/>
        <v>0</v>
      </c>
      <c r="BF5">
        <f t="shared" si="0"/>
        <v>0</v>
      </c>
      <c r="BG5">
        <f t="shared" si="0"/>
        <v>0</v>
      </c>
      <c r="BH5">
        <f t="shared" si="0"/>
        <v>0</v>
      </c>
      <c r="BI5">
        <f t="shared" si="0"/>
        <v>0</v>
      </c>
      <c r="BJ5">
        <f t="shared" si="0"/>
        <v>0</v>
      </c>
      <c r="BK5">
        <f t="shared" si="0"/>
        <v>0</v>
      </c>
      <c r="BL5">
        <f t="shared" si="0"/>
        <v>0</v>
      </c>
      <c r="BM5">
        <f t="shared" si="0"/>
        <v>0</v>
      </c>
      <c r="BN5">
        <f t="shared" si="0"/>
        <v>0</v>
      </c>
      <c r="BO5">
        <f t="shared" si="0"/>
        <v>0</v>
      </c>
      <c r="BP5">
        <f t="shared" si="0"/>
        <v>0</v>
      </c>
      <c r="BQ5">
        <f t="shared" si="0"/>
        <v>0</v>
      </c>
      <c r="BR5">
        <f t="shared" si="0"/>
        <v>0</v>
      </c>
      <c r="BS5">
        <f t="shared" si="0"/>
        <v>0</v>
      </c>
      <c r="BT5">
        <f t="shared" si="0"/>
        <v>0</v>
      </c>
      <c r="BU5">
        <f t="shared" si="0"/>
        <v>0</v>
      </c>
      <c r="BV5">
        <f t="shared" si="0"/>
        <v>0</v>
      </c>
      <c r="BW5">
        <f t="shared" si="0"/>
        <v>0</v>
      </c>
      <c r="BX5">
        <f t="shared" si="0"/>
        <v>0</v>
      </c>
      <c r="BY5">
        <f t="shared" si="0"/>
        <v>0</v>
      </c>
      <c r="BZ5">
        <f t="shared" si="0"/>
        <v>0</v>
      </c>
      <c r="CA5">
        <f t="shared" si="0"/>
        <v>0</v>
      </c>
      <c r="CB5">
        <f t="shared" si="0"/>
        <v>0</v>
      </c>
      <c r="CC5">
        <f t="shared" si="0"/>
        <v>0</v>
      </c>
    </row>
    <row r="6" spans="1:81">
      <c r="A6" s="1" t="s">
        <v>1425</v>
      </c>
      <c r="B6">
        <f>'Total Fuel Prices'!B203*(1-INDEX(Tax_share,MATCH('Total Fuel Prices'!$A$197,tax_fuel_labels,0),MATCH(B$1,'Tax_Share of Price'!$B$1:$AI$1,0)))</f>
        <v>2.0261479263456279E-6</v>
      </c>
      <c r="C6">
        <f>'Total Fuel Prices'!C203*(1-INDEX(Tax_share,MATCH('Total Fuel Prices'!$A$197,tax_fuel_labels,0),MATCH(C$1,'Tax_Share of Price'!$B$1:$AI$1,0)))</f>
        <v>2.0261479263456279E-6</v>
      </c>
      <c r="D6">
        <f>'Total Fuel Prices'!D203*(1-INDEX(Tax_share,MATCH('Total Fuel Prices'!$A$197,tax_fuel_labels,0),MATCH(D$1,'Tax_Share of Price'!$B$1:$AI$1,0)))</f>
        <v>2.0261479263456279E-6</v>
      </c>
      <c r="E6">
        <f>'Total Fuel Prices'!E203*(1-INDEX(Tax_share,MATCH('Total Fuel Prices'!$A$197,tax_fuel_labels,0),MATCH(E$1,'Tax_Share of Price'!$B$1:$AI$1,0)))</f>
        <v>2.0261479263456279E-6</v>
      </c>
      <c r="F6">
        <f>'Total Fuel Prices'!F203*(1-INDEX(Tax_share,MATCH('Total Fuel Prices'!$A$197,tax_fuel_labels,0),MATCH(F$1,'Tax_Share of Price'!$B$1:$AI$1,0)))</f>
        <v>2.0261479263456279E-6</v>
      </c>
      <c r="G6">
        <f>'Total Fuel Prices'!G203*(1-INDEX(Tax_share,MATCH('Total Fuel Prices'!$A$197,tax_fuel_labels,0),MATCH(G$1,'Tax_Share of Price'!$B$1:$AI$1,0)))</f>
        <v>2.0261479263456279E-6</v>
      </c>
      <c r="H6">
        <f>'Total Fuel Prices'!H203*(1-INDEX(Tax_share,MATCH('Total Fuel Prices'!$A$197,tax_fuel_labels,0),MATCH(H$1,'Tax_Share of Price'!$B$1:$AI$1,0)))</f>
        <v>2.0261479263456279E-6</v>
      </c>
      <c r="I6">
        <f>'Total Fuel Prices'!I203*(1-INDEX(Tax_share,MATCH('Total Fuel Prices'!$A$197,tax_fuel_labels,0),MATCH(I$1,'Tax_Share of Price'!$B$1:$AI$1,0)))</f>
        <v>2.0261479263456279E-6</v>
      </c>
      <c r="J6">
        <f>'Total Fuel Prices'!J203*(1-INDEX(Tax_share,MATCH('Total Fuel Prices'!$A$197,tax_fuel_labels,0),MATCH(J$1,'Tax_Share of Price'!$B$1:$AI$1,0)))</f>
        <v>2.0261479263456279E-6</v>
      </c>
      <c r="K6">
        <f>'Total Fuel Prices'!K203*(1-INDEX(Tax_share,MATCH('Total Fuel Prices'!$A$197,tax_fuel_labels,0),MATCH(K$1,'Tax_Share of Price'!$B$1:$AI$1,0)))</f>
        <v>2.0261479263456279E-6</v>
      </c>
      <c r="L6">
        <f>'Total Fuel Prices'!L203*(1-INDEX(Tax_share,MATCH('Total Fuel Prices'!$A$197,tax_fuel_labels,0),MATCH(L$1,'Tax_Share of Price'!$B$1:$AI$1,0)))</f>
        <v>2.0261479263456279E-6</v>
      </c>
      <c r="M6">
        <f>'Total Fuel Prices'!M203*(1-INDEX(Tax_share,MATCH('Total Fuel Prices'!$A$197,tax_fuel_labels,0),MATCH(M$1,'Tax_Share of Price'!$B$1:$AI$1,0)))</f>
        <v>2.0261479263456279E-6</v>
      </c>
      <c r="N6">
        <f>'Total Fuel Prices'!N203*(1-INDEX(Tax_share,MATCH('Total Fuel Prices'!$A$197,tax_fuel_labels,0),MATCH(N$1,'Tax_Share of Price'!$B$1:$AI$1,0)))</f>
        <v>2.0261479263456279E-6</v>
      </c>
      <c r="O6">
        <f>'Total Fuel Prices'!O203*(1-INDEX(Tax_share,MATCH('Total Fuel Prices'!$A$197,tax_fuel_labels,0),MATCH(O$1,'Tax_Share of Price'!$B$1:$AI$1,0)))</f>
        <v>2.0261479263456279E-6</v>
      </c>
      <c r="P6">
        <f>'Total Fuel Prices'!P203*(1-INDEX(Tax_share,MATCH('Total Fuel Prices'!$A$197,tax_fuel_labels,0),MATCH(P$1,'Tax_Share of Price'!$B$1:$AI$1,0)))</f>
        <v>2.0261479263456279E-6</v>
      </c>
      <c r="Q6">
        <f>'Total Fuel Prices'!Q203*(1-INDEX(Tax_share,MATCH('Total Fuel Prices'!$A$197,tax_fuel_labels,0),MATCH(Q$1,'Tax_Share of Price'!$B$1:$AI$1,0)))</f>
        <v>2.0261479263456279E-6</v>
      </c>
      <c r="R6">
        <f>'Total Fuel Prices'!R203*(1-INDEX(Tax_share,MATCH('Total Fuel Prices'!$A$197,tax_fuel_labels,0),MATCH(R$1,'Tax_Share of Price'!$B$1:$AI$1,0)))</f>
        <v>2.0261479263456279E-6</v>
      </c>
      <c r="S6">
        <f>'Total Fuel Prices'!S203*(1-INDEX(Tax_share,MATCH('Total Fuel Prices'!$A$197,tax_fuel_labels,0),MATCH(S$1,'Tax_Share of Price'!$B$1:$AI$1,0)))</f>
        <v>2.0261479263456279E-6</v>
      </c>
      <c r="T6">
        <f>'Total Fuel Prices'!T203*(1-INDEX(Tax_share,MATCH('Total Fuel Prices'!$A$197,tax_fuel_labels,0),MATCH(T$1,'Tax_Share of Price'!$B$1:$AI$1,0)))</f>
        <v>2.0261479263456279E-6</v>
      </c>
      <c r="U6">
        <f>'Total Fuel Prices'!U203*(1-INDEX(Tax_share,MATCH('Total Fuel Prices'!$A$197,tax_fuel_labels,0),MATCH(U$1,'Tax_Share of Price'!$B$1:$AI$1,0)))</f>
        <v>2.0261479263456279E-6</v>
      </c>
      <c r="V6">
        <f>'Total Fuel Prices'!V203*(1-INDEX(Tax_share,MATCH('Total Fuel Prices'!$A$197,tax_fuel_labels,0),MATCH(V$1,'Tax_Share of Price'!$B$1:$AI$1,0)))</f>
        <v>2.0261479263456279E-6</v>
      </c>
      <c r="W6">
        <f>'Total Fuel Prices'!W203*(1-INDEX(Tax_share,MATCH('Total Fuel Prices'!$A$197,tax_fuel_labels,0),MATCH(W$1,'Tax_Share of Price'!$B$1:$AI$1,0)))</f>
        <v>2.0261479263456279E-6</v>
      </c>
      <c r="X6">
        <f>'Total Fuel Prices'!X203*(1-INDEX(Tax_share,MATCH('Total Fuel Prices'!$A$197,tax_fuel_labels,0),MATCH(X$1,'Tax_Share of Price'!$B$1:$AI$1,0)))</f>
        <v>2.0261479263456279E-6</v>
      </c>
      <c r="Y6">
        <f>'Total Fuel Prices'!Y203*(1-INDEX(Tax_share,MATCH('Total Fuel Prices'!$A$197,tax_fuel_labels,0),MATCH(Y$1,'Tax_Share of Price'!$B$1:$AI$1,0)))</f>
        <v>2.0261479263456279E-6</v>
      </c>
      <c r="Z6">
        <f>'Total Fuel Prices'!Z203*(1-INDEX(Tax_share,MATCH('Total Fuel Prices'!$A$197,tax_fuel_labels,0),MATCH(Z$1,'Tax_Share of Price'!$B$1:$AI$1,0)))</f>
        <v>2.0261479263456279E-6</v>
      </c>
      <c r="AA6">
        <f>'Total Fuel Prices'!AA203*(1-INDEX(Tax_share,MATCH('Total Fuel Prices'!$A$197,tax_fuel_labels,0),MATCH(AA$1,'Tax_Share of Price'!$B$1:$AI$1,0)))</f>
        <v>2.0261479263456279E-6</v>
      </c>
      <c r="AB6">
        <f>'Total Fuel Prices'!AB203*(1-INDEX(Tax_share,MATCH('Total Fuel Prices'!$A$197,tax_fuel_labels,0),MATCH(AB$1,'Tax_Share of Price'!$B$1:$AI$1,0)))</f>
        <v>2.0261479263456279E-6</v>
      </c>
      <c r="AC6">
        <f>'Total Fuel Prices'!AC203*(1-INDEX(Tax_share,MATCH('Total Fuel Prices'!$A$197,tax_fuel_labels,0),MATCH(AC$1,'Tax_Share of Price'!$B$1:$AI$1,0)))</f>
        <v>2.0261479263456279E-6</v>
      </c>
      <c r="AD6">
        <f>'Total Fuel Prices'!AD203*(1-INDEX(Tax_share,MATCH('Total Fuel Prices'!$A$197,tax_fuel_labels,0),MATCH(AD$1,'Tax_Share of Price'!$B$1:$AI$1,0)))</f>
        <v>2.0261479263456279E-6</v>
      </c>
      <c r="AE6">
        <f>'Total Fuel Prices'!AE203*(1-INDEX(Tax_share,MATCH('Total Fuel Prices'!$A$197,tax_fuel_labels,0),MATCH(AE$1,'Tax_Share of Price'!$B$1:$AI$1,0)))</f>
        <v>2.0261479263456279E-6</v>
      </c>
      <c r="AF6">
        <f t="shared" si="1"/>
        <v>2.0261479263456279E-6</v>
      </c>
      <c r="AG6">
        <f t="shared" si="0"/>
        <v>2.0261479263456279E-6</v>
      </c>
      <c r="AH6">
        <f t="shared" si="0"/>
        <v>2.0261479263456279E-6</v>
      </c>
      <c r="AI6">
        <f t="shared" si="0"/>
        <v>2.0261479263456279E-6</v>
      </c>
      <c r="AJ6">
        <f t="shared" si="0"/>
        <v>2.0261479263456279E-6</v>
      </c>
      <c r="AK6">
        <f t="shared" si="0"/>
        <v>2.0261479263456279E-6</v>
      </c>
      <c r="AL6">
        <f t="shared" si="0"/>
        <v>2.0261479263456279E-6</v>
      </c>
      <c r="AM6">
        <f t="shared" si="0"/>
        <v>2.0261479263456279E-6</v>
      </c>
      <c r="AN6">
        <f t="shared" si="0"/>
        <v>2.0261479263456279E-6</v>
      </c>
      <c r="AO6">
        <f t="shared" si="0"/>
        <v>2.0261479263456279E-6</v>
      </c>
      <c r="AP6">
        <f t="shared" si="0"/>
        <v>2.0261479263456279E-6</v>
      </c>
      <c r="AQ6">
        <f t="shared" si="0"/>
        <v>2.0261479263456279E-6</v>
      </c>
      <c r="AR6">
        <f t="shared" si="0"/>
        <v>2.0261479263456279E-6</v>
      </c>
      <c r="AS6">
        <f t="shared" si="0"/>
        <v>2.0261479263456279E-6</v>
      </c>
      <c r="AT6">
        <f t="shared" si="0"/>
        <v>2.0261479263456279E-6</v>
      </c>
      <c r="AU6">
        <f t="shared" si="0"/>
        <v>2.0261479263456279E-6</v>
      </c>
      <c r="AV6">
        <f t="shared" si="0"/>
        <v>2.0261479263456279E-6</v>
      </c>
      <c r="AW6">
        <f t="shared" si="0"/>
        <v>2.0261479263456279E-6</v>
      </c>
      <c r="AX6">
        <f t="shared" si="0"/>
        <v>2.0261479263456279E-6</v>
      </c>
      <c r="AY6">
        <f t="shared" si="0"/>
        <v>2.0261479263456279E-6</v>
      </c>
      <c r="AZ6">
        <f t="shared" si="0"/>
        <v>2.0261479263456279E-6</v>
      </c>
      <c r="BA6">
        <f t="shared" si="0"/>
        <v>2.0261479263456279E-6</v>
      </c>
      <c r="BB6">
        <f t="shared" si="0"/>
        <v>2.0261479263456279E-6</v>
      </c>
      <c r="BC6">
        <f t="shared" si="0"/>
        <v>2.0261479263456279E-6</v>
      </c>
      <c r="BD6">
        <f t="shared" si="0"/>
        <v>2.0261479263456279E-6</v>
      </c>
      <c r="BE6">
        <f t="shared" si="0"/>
        <v>2.0261479263456279E-6</v>
      </c>
      <c r="BF6">
        <f t="shared" si="0"/>
        <v>2.0261479263456279E-6</v>
      </c>
      <c r="BG6">
        <f t="shared" si="0"/>
        <v>2.0261479263456279E-6</v>
      </c>
      <c r="BH6">
        <f t="shared" si="0"/>
        <v>2.0261479263456279E-6</v>
      </c>
      <c r="BI6">
        <f t="shared" si="0"/>
        <v>2.0261479263456279E-6</v>
      </c>
      <c r="BJ6">
        <f t="shared" si="0"/>
        <v>2.0261479263456279E-6</v>
      </c>
      <c r="BK6">
        <f t="shared" si="0"/>
        <v>2.0261479263456279E-6</v>
      </c>
      <c r="BL6">
        <f t="shared" si="0"/>
        <v>2.0261479263456279E-6</v>
      </c>
      <c r="BM6">
        <f t="shared" si="0"/>
        <v>2.0261479263456279E-6</v>
      </c>
      <c r="BN6">
        <f t="shared" si="0"/>
        <v>2.0261479263456279E-6</v>
      </c>
      <c r="BO6">
        <f t="shared" si="0"/>
        <v>2.0261479263456279E-6</v>
      </c>
      <c r="BP6">
        <f t="shared" si="0"/>
        <v>2.0261479263456279E-6</v>
      </c>
      <c r="BQ6">
        <f t="shared" si="0"/>
        <v>2.0261479263456279E-6</v>
      </c>
      <c r="BR6">
        <f t="shared" si="0"/>
        <v>2.0261479263456279E-6</v>
      </c>
      <c r="BS6">
        <f t="shared" si="0"/>
        <v>2.0261479263456279E-6</v>
      </c>
      <c r="BT6">
        <f t="shared" si="0"/>
        <v>2.0261479263456279E-6</v>
      </c>
      <c r="BU6">
        <f t="shared" si="0"/>
        <v>2.0261479263456279E-6</v>
      </c>
      <c r="BV6">
        <f t="shared" si="0"/>
        <v>2.0261479263456279E-6</v>
      </c>
      <c r="BW6">
        <f t="shared" si="0"/>
        <v>2.0261479263456279E-6</v>
      </c>
      <c r="BX6">
        <f t="shared" si="0"/>
        <v>2.0261479263456279E-6</v>
      </c>
      <c r="BY6">
        <f t="shared" si="0"/>
        <v>2.0261479263456279E-6</v>
      </c>
      <c r="BZ6">
        <f t="shared" si="0"/>
        <v>2.0261479263456279E-6</v>
      </c>
      <c r="CA6">
        <f t="shared" si="0"/>
        <v>2.0261479263456279E-6</v>
      </c>
      <c r="CB6">
        <f t="shared" si="0"/>
        <v>2.0261479263456279E-6</v>
      </c>
      <c r="CC6">
        <f t="shared" si="0"/>
        <v>2.0261479263456279E-6</v>
      </c>
    </row>
    <row r="7" spans="1:81">
      <c r="A7" s="1" t="s">
        <v>1426</v>
      </c>
      <c r="B7">
        <f>'Total Fuel Prices'!B204*(1-INDEX(Tax_share,MATCH('Total Fuel Prices'!$A$197,tax_fuel_labels,0),MATCH(B$1,'Tax_Share of Price'!$B$1:$AI$1,0)))</f>
        <v>0</v>
      </c>
      <c r="C7">
        <f>'Total Fuel Prices'!C204*(1-INDEX(Tax_share,MATCH('Total Fuel Prices'!$A$197,tax_fuel_labels,0),MATCH(C$1,'Tax_Share of Price'!$B$1:$AI$1,0)))</f>
        <v>0</v>
      </c>
      <c r="D7">
        <f>'Total Fuel Prices'!D204*(1-INDEX(Tax_share,MATCH('Total Fuel Prices'!$A$197,tax_fuel_labels,0),MATCH(D$1,'Tax_Share of Price'!$B$1:$AI$1,0)))</f>
        <v>0</v>
      </c>
      <c r="E7">
        <f>'Total Fuel Prices'!E204*(1-INDEX(Tax_share,MATCH('Total Fuel Prices'!$A$197,tax_fuel_labels,0),MATCH(E$1,'Tax_Share of Price'!$B$1:$AI$1,0)))</f>
        <v>0</v>
      </c>
      <c r="F7">
        <f>'Total Fuel Prices'!F204*(1-INDEX(Tax_share,MATCH('Total Fuel Prices'!$A$197,tax_fuel_labels,0),MATCH(F$1,'Tax_Share of Price'!$B$1:$AI$1,0)))</f>
        <v>0</v>
      </c>
      <c r="G7">
        <f>'Total Fuel Prices'!G204*(1-INDEX(Tax_share,MATCH('Total Fuel Prices'!$A$197,tax_fuel_labels,0),MATCH(G$1,'Tax_Share of Price'!$B$1:$AI$1,0)))</f>
        <v>0</v>
      </c>
      <c r="H7">
        <f>'Total Fuel Prices'!H204*(1-INDEX(Tax_share,MATCH('Total Fuel Prices'!$A$197,tax_fuel_labels,0),MATCH(H$1,'Tax_Share of Price'!$B$1:$AI$1,0)))</f>
        <v>0</v>
      </c>
      <c r="I7">
        <f>'Total Fuel Prices'!I204*(1-INDEX(Tax_share,MATCH('Total Fuel Prices'!$A$197,tax_fuel_labels,0),MATCH(I$1,'Tax_Share of Price'!$B$1:$AI$1,0)))</f>
        <v>0</v>
      </c>
      <c r="J7">
        <f>'Total Fuel Prices'!J204*(1-INDEX(Tax_share,MATCH('Total Fuel Prices'!$A$197,tax_fuel_labels,0),MATCH(J$1,'Tax_Share of Price'!$B$1:$AI$1,0)))</f>
        <v>0</v>
      </c>
      <c r="K7">
        <f>'Total Fuel Prices'!K204*(1-INDEX(Tax_share,MATCH('Total Fuel Prices'!$A$197,tax_fuel_labels,0),MATCH(K$1,'Tax_Share of Price'!$B$1:$AI$1,0)))</f>
        <v>0</v>
      </c>
      <c r="L7">
        <f>'Total Fuel Prices'!L204*(1-INDEX(Tax_share,MATCH('Total Fuel Prices'!$A$197,tax_fuel_labels,0),MATCH(L$1,'Tax_Share of Price'!$B$1:$AI$1,0)))</f>
        <v>0</v>
      </c>
      <c r="M7">
        <f>'Total Fuel Prices'!M204*(1-INDEX(Tax_share,MATCH('Total Fuel Prices'!$A$197,tax_fuel_labels,0),MATCH(M$1,'Tax_Share of Price'!$B$1:$AI$1,0)))</f>
        <v>0</v>
      </c>
      <c r="N7">
        <f>'Total Fuel Prices'!N204*(1-INDEX(Tax_share,MATCH('Total Fuel Prices'!$A$197,tax_fuel_labels,0),MATCH(N$1,'Tax_Share of Price'!$B$1:$AI$1,0)))</f>
        <v>0</v>
      </c>
      <c r="O7">
        <f>'Total Fuel Prices'!O204*(1-INDEX(Tax_share,MATCH('Total Fuel Prices'!$A$197,tax_fuel_labels,0),MATCH(O$1,'Tax_Share of Price'!$B$1:$AI$1,0)))</f>
        <v>0</v>
      </c>
      <c r="P7">
        <f>'Total Fuel Prices'!P204*(1-INDEX(Tax_share,MATCH('Total Fuel Prices'!$A$197,tax_fuel_labels,0),MATCH(P$1,'Tax_Share of Price'!$B$1:$AI$1,0)))</f>
        <v>0</v>
      </c>
      <c r="Q7">
        <f>'Total Fuel Prices'!Q204*(1-INDEX(Tax_share,MATCH('Total Fuel Prices'!$A$197,tax_fuel_labels,0),MATCH(Q$1,'Tax_Share of Price'!$B$1:$AI$1,0)))</f>
        <v>0</v>
      </c>
      <c r="R7">
        <f>'Total Fuel Prices'!R204*(1-INDEX(Tax_share,MATCH('Total Fuel Prices'!$A$197,tax_fuel_labels,0),MATCH(R$1,'Tax_Share of Price'!$B$1:$AI$1,0)))</f>
        <v>0</v>
      </c>
      <c r="S7">
        <f>'Total Fuel Prices'!S204*(1-INDEX(Tax_share,MATCH('Total Fuel Prices'!$A$197,tax_fuel_labels,0),MATCH(S$1,'Tax_Share of Price'!$B$1:$AI$1,0)))</f>
        <v>0</v>
      </c>
      <c r="T7">
        <f>'Total Fuel Prices'!T204*(1-INDEX(Tax_share,MATCH('Total Fuel Prices'!$A$197,tax_fuel_labels,0),MATCH(T$1,'Tax_Share of Price'!$B$1:$AI$1,0)))</f>
        <v>0</v>
      </c>
      <c r="U7">
        <f>'Total Fuel Prices'!U204*(1-INDEX(Tax_share,MATCH('Total Fuel Prices'!$A$197,tax_fuel_labels,0),MATCH(U$1,'Tax_Share of Price'!$B$1:$AI$1,0)))</f>
        <v>0</v>
      </c>
      <c r="V7">
        <f>'Total Fuel Prices'!V204*(1-INDEX(Tax_share,MATCH('Total Fuel Prices'!$A$197,tax_fuel_labels,0),MATCH(V$1,'Tax_Share of Price'!$B$1:$AI$1,0)))</f>
        <v>0</v>
      </c>
      <c r="W7">
        <f>'Total Fuel Prices'!W204*(1-INDEX(Tax_share,MATCH('Total Fuel Prices'!$A$197,tax_fuel_labels,0),MATCH(W$1,'Tax_Share of Price'!$B$1:$AI$1,0)))</f>
        <v>0</v>
      </c>
      <c r="X7">
        <f>'Total Fuel Prices'!X204*(1-INDEX(Tax_share,MATCH('Total Fuel Prices'!$A$197,tax_fuel_labels,0),MATCH(X$1,'Tax_Share of Price'!$B$1:$AI$1,0)))</f>
        <v>0</v>
      </c>
      <c r="Y7">
        <f>'Total Fuel Prices'!Y204*(1-INDEX(Tax_share,MATCH('Total Fuel Prices'!$A$197,tax_fuel_labels,0),MATCH(Y$1,'Tax_Share of Price'!$B$1:$AI$1,0)))</f>
        <v>0</v>
      </c>
      <c r="Z7">
        <f>'Total Fuel Prices'!Z204*(1-INDEX(Tax_share,MATCH('Total Fuel Prices'!$A$197,tax_fuel_labels,0),MATCH(Z$1,'Tax_Share of Price'!$B$1:$AI$1,0)))</f>
        <v>0</v>
      </c>
      <c r="AA7">
        <f>'Total Fuel Prices'!AA204*(1-INDEX(Tax_share,MATCH('Total Fuel Prices'!$A$197,tax_fuel_labels,0),MATCH(AA$1,'Tax_Share of Price'!$B$1:$AI$1,0)))</f>
        <v>0</v>
      </c>
      <c r="AB7">
        <f>'Total Fuel Prices'!AB204*(1-INDEX(Tax_share,MATCH('Total Fuel Prices'!$A$197,tax_fuel_labels,0),MATCH(AB$1,'Tax_Share of Price'!$B$1:$AI$1,0)))</f>
        <v>0</v>
      </c>
      <c r="AC7">
        <f>'Total Fuel Prices'!AC204*(1-INDEX(Tax_share,MATCH('Total Fuel Prices'!$A$197,tax_fuel_labels,0),MATCH(AC$1,'Tax_Share of Price'!$B$1:$AI$1,0)))</f>
        <v>0</v>
      </c>
      <c r="AD7">
        <f>'Total Fuel Prices'!AD204*(1-INDEX(Tax_share,MATCH('Total Fuel Prices'!$A$197,tax_fuel_labels,0),MATCH(AD$1,'Tax_Share of Price'!$B$1:$AI$1,0)))</f>
        <v>0</v>
      </c>
      <c r="AE7">
        <f>'Total Fuel Prices'!AE204*(1-INDEX(Tax_share,MATCH('Total Fuel Prices'!$A$197,tax_fuel_labels,0),MATCH(AE$1,'Tax_Share of Price'!$B$1:$AI$1,0)))</f>
        <v>0</v>
      </c>
      <c r="AF7">
        <f t="shared" si="1"/>
        <v>0</v>
      </c>
      <c r="AG7">
        <f t="shared" si="0"/>
        <v>0</v>
      </c>
      <c r="AH7">
        <f t="shared" si="0"/>
        <v>0</v>
      </c>
      <c r="AI7">
        <f t="shared" si="0"/>
        <v>0</v>
      </c>
      <c r="AJ7">
        <f t="shared" si="0"/>
        <v>0</v>
      </c>
      <c r="AK7">
        <f t="shared" si="0"/>
        <v>0</v>
      </c>
      <c r="AL7">
        <f t="shared" si="0"/>
        <v>0</v>
      </c>
      <c r="AM7">
        <f t="shared" si="0"/>
        <v>0</v>
      </c>
      <c r="AN7">
        <f t="shared" si="0"/>
        <v>0</v>
      </c>
      <c r="AO7">
        <f t="shared" si="0"/>
        <v>0</v>
      </c>
      <c r="AP7">
        <f t="shared" si="0"/>
        <v>0</v>
      </c>
      <c r="AQ7">
        <f t="shared" si="0"/>
        <v>0</v>
      </c>
      <c r="AR7">
        <f t="shared" si="0"/>
        <v>0</v>
      </c>
      <c r="AS7">
        <f t="shared" si="0"/>
        <v>0</v>
      </c>
      <c r="AT7">
        <f t="shared" si="0"/>
        <v>0</v>
      </c>
      <c r="AU7">
        <f t="shared" si="0"/>
        <v>0</v>
      </c>
      <c r="AV7">
        <f t="shared" si="0"/>
        <v>0</v>
      </c>
      <c r="AW7">
        <f t="shared" si="0"/>
        <v>0</v>
      </c>
      <c r="AX7">
        <f t="shared" si="0"/>
        <v>0</v>
      </c>
      <c r="AY7">
        <f t="shared" si="0"/>
        <v>0</v>
      </c>
      <c r="AZ7">
        <f t="shared" si="0"/>
        <v>0</v>
      </c>
      <c r="BA7">
        <f t="shared" si="0"/>
        <v>0</v>
      </c>
      <c r="BB7">
        <f t="shared" si="0"/>
        <v>0</v>
      </c>
      <c r="BC7">
        <f t="shared" si="0"/>
        <v>0</v>
      </c>
      <c r="BD7">
        <f t="shared" si="0"/>
        <v>0</v>
      </c>
      <c r="BE7">
        <f t="shared" si="0"/>
        <v>0</v>
      </c>
      <c r="BF7">
        <f t="shared" ref="AG7:CC9" si="2">$AE7</f>
        <v>0</v>
      </c>
      <c r="BG7">
        <f t="shared" si="2"/>
        <v>0</v>
      </c>
      <c r="BH7">
        <f t="shared" si="2"/>
        <v>0</v>
      </c>
      <c r="BI7">
        <f t="shared" si="2"/>
        <v>0</v>
      </c>
      <c r="BJ7">
        <f t="shared" si="2"/>
        <v>0</v>
      </c>
      <c r="BK7">
        <f t="shared" si="2"/>
        <v>0</v>
      </c>
      <c r="BL7">
        <f t="shared" si="2"/>
        <v>0</v>
      </c>
      <c r="BM7">
        <f t="shared" si="2"/>
        <v>0</v>
      </c>
      <c r="BN7">
        <f t="shared" si="2"/>
        <v>0</v>
      </c>
      <c r="BO7">
        <f t="shared" si="2"/>
        <v>0</v>
      </c>
      <c r="BP7">
        <f t="shared" si="2"/>
        <v>0</v>
      </c>
      <c r="BQ7">
        <f t="shared" si="2"/>
        <v>0</v>
      </c>
      <c r="BR7">
        <f t="shared" si="2"/>
        <v>0</v>
      </c>
      <c r="BS7">
        <f t="shared" si="2"/>
        <v>0</v>
      </c>
      <c r="BT7">
        <f t="shared" si="2"/>
        <v>0</v>
      </c>
      <c r="BU7">
        <f t="shared" si="2"/>
        <v>0</v>
      </c>
      <c r="BV7">
        <f t="shared" si="2"/>
        <v>0</v>
      </c>
      <c r="BW7">
        <f t="shared" si="2"/>
        <v>0</v>
      </c>
      <c r="BX7">
        <f t="shared" si="2"/>
        <v>0</v>
      </c>
      <c r="BY7">
        <f t="shared" si="2"/>
        <v>0</v>
      </c>
      <c r="BZ7">
        <f t="shared" si="2"/>
        <v>0</v>
      </c>
      <c r="CA7">
        <f t="shared" si="2"/>
        <v>0</v>
      </c>
      <c r="CB7">
        <f t="shared" si="2"/>
        <v>0</v>
      </c>
      <c r="CC7">
        <f t="shared" si="2"/>
        <v>0</v>
      </c>
    </row>
    <row r="8" spans="1:81">
      <c r="A8" s="1" t="s">
        <v>1427</v>
      </c>
      <c r="B8">
        <f>'Total Fuel Prices'!B205*(1-INDEX(Tax_share,MATCH('Total Fuel Prices'!$A$197,tax_fuel_labels,0),MATCH(B$1,'Tax_Share of Price'!$B$1:$AI$1,0)))</f>
        <v>0</v>
      </c>
      <c r="C8">
        <f>'Total Fuel Prices'!C205*(1-INDEX(Tax_share,MATCH('Total Fuel Prices'!$A$197,tax_fuel_labels,0),MATCH(C$1,'Tax_Share of Price'!$B$1:$AI$1,0)))</f>
        <v>0</v>
      </c>
      <c r="D8">
        <f>'Total Fuel Prices'!D205*(1-INDEX(Tax_share,MATCH('Total Fuel Prices'!$A$197,tax_fuel_labels,0),MATCH(D$1,'Tax_Share of Price'!$B$1:$AI$1,0)))</f>
        <v>0</v>
      </c>
      <c r="E8">
        <f>'Total Fuel Prices'!E205*(1-INDEX(Tax_share,MATCH('Total Fuel Prices'!$A$197,tax_fuel_labels,0),MATCH(E$1,'Tax_Share of Price'!$B$1:$AI$1,0)))</f>
        <v>0</v>
      </c>
      <c r="F8">
        <f>'Total Fuel Prices'!F205*(1-INDEX(Tax_share,MATCH('Total Fuel Prices'!$A$197,tax_fuel_labels,0),MATCH(F$1,'Tax_Share of Price'!$B$1:$AI$1,0)))</f>
        <v>0</v>
      </c>
      <c r="G8">
        <f>'Total Fuel Prices'!G205*(1-INDEX(Tax_share,MATCH('Total Fuel Prices'!$A$197,tax_fuel_labels,0),MATCH(G$1,'Tax_Share of Price'!$B$1:$AI$1,0)))</f>
        <v>0</v>
      </c>
      <c r="H8">
        <f>'Total Fuel Prices'!H205*(1-INDEX(Tax_share,MATCH('Total Fuel Prices'!$A$197,tax_fuel_labels,0),MATCH(H$1,'Tax_Share of Price'!$B$1:$AI$1,0)))</f>
        <v>0</v>
      </c>
      <c r="I8">
        <f>'Total Fuel Prices'!I205*(1-INDEX(Tax_share,MATCH('Total Fuel Prices'!$A$197,tax_fuel_labels,0),MATCH(I$1,'Tax_Share of Price'!$B$1:$AI$1,0)))</f>
        <v>0</v>
      </c>
      <c r="J8">
        <f>'Total Fuel Prices'!J205*(1-INDEX(Tax_share,MATCH('Total Fuel Prices'!$A$197,tax_fuel_labels,0),MATCH(J$1,'Tax_Share of Price'!$B$1:$AI$1,0)))</f>
        <v>0</v>
      </c>
      <c r="K8">
        <f>'Total Fuel Prices'!K205*(1-INDEX(Tax_share,MATCH('Total Fuel Prices'!$A$197,tax_fuel_labels,0),MATCH(K$1,'Tax_Share of Price'!$B$1:$AI$1,0)))</f>
        <v>0</v>
      </c>
      <c r="L8">
        <f>'Total Fuel Prices'!L205*(1-INDEX(Tax_share,MATCH('Total Fuel Prices'!$A$197,tax_fuel_labels,0),MATCH(L$1,'Tax_Share of Price'!$B$1:$AI$1,0)))</f>
        <v>0</v>
      </c>
      <c r="M8">
        <f>'Total Fuel Prices'!M205*(1-INDEX(Tax_share,MATCH('Total Fuel Prices'!$A$197,tax_fuel_labels,0),MATCH(M$1,'Tax_Share of Price'!$B$1:$AI$1,0)))</f>
        <v>0</v>
      </c>
      <c r="N8">
        <f>'Total Fuel Prices'!N205*(1-INDEX(Tax_share,MATCH('Total Fuel Prices'!$A$197,tax_fuel_labels,0),MATCH(N$1,'Tax_Share of Price'!$B$1:$AI$1,0)))</f>
        <v>0</v>
      </c>
      <c r="O8">
        <f>'Total Fuel Prices'!O205*(1-INDEX(Tax_share,MATCH('Total Fuel Prices'!$A$197,tax_fuel_labels,0),MATCH(O$1,'Tax_Share of Price'!$B$1:$AI$1,0)))</f>
        <v>0</v>
      </c>
      <c r="P8">
        <f>'Total Fuel Prices'!P205*(1-INDEX(Tax_share,MATCH('Total Fuel Prices'!$A$197,tax_fuel_labels,0),MATCH(P$1,'Tax_Share of Price'!$B$1:$AI$1,0)))</f>
        <v>0</v>
      </c>
      <c r="Q8">
        <f>'Total Fuel Prices'!Q205*(1-INDEX(Tax_share,MATCH('Total Fuel Prices'!$A$197,tax_fuel_labels,0),MATCH(Q$1,'Tax_Share of Price'!$B$1:$AI$1,0)))</f>
        <v>0</v>
      </c>
      <c r="R8">
        <f>'Total Fuel Prices'!R205*(1-INDEX(Tax_share,MATCH('Total Fuel Prices'!$A$197,tax_fuel_labels,0),MATCH(R$1,'Tax_Share of Price'!$B$1:$AI$1,0)))</f>
        <v>0</v>
      </c>
      <c r="S8">
        <f>'Total Fuel Prices'!S205*(1-INDEX(Tax_share,MATCH('Total Fuel Prices'!$A$197,tax_fuel_labels,0),MATCH(S$1,'Tax_Share of Price'!$B$1:$AI$1,0)))</f>
        <v>0</v>
      </c>
      <c r="T8">
        <f>'Total Fuel Prices'!T205*(1-INDEX(Tax_share,MATCH('Total Fuel Prices'!$A$197,tax_fuel_labels,0),MATCH(T$1,'Tax_Share of Price'!$B$1:$AI$1,0)))</f>
        <v>0</v>
      </c>
      <c r="U8">
        <f>'Total Fuel Prices'!U205*(1-INDEX(Tax_share,MATCH('Total Fuel Prices'!$A$197,tax_fuel_labels,0),MATCH(U$1,'Tax_Share of Price'!$B$1:$AI$1,0)))</f>
        <v>0</v>
      </c>
      <c r="V8">
        <f>'Total Fuel Prices'!V205*(1-INDEX(Tax_share,MATCH('Total Fuel Prices'!$A$197,tax_fuel_labels,0),MATCH(V$1,'Tax_Share of Price'!$B$1:$AI$1,0)))</f>
        <v>0</v>
      </c>
      <c r="W8">
        <f>'Total Fuel Prices'!W205*(1-INDEX(Tax_share,MATCH('Total Fuel Prices'!$A$197,tax_fuel_labels,0),MATCH(W$1,'Tax_Share of Price'!$B$1:$AI$1,0)))</f>
        <v>0</v>
      </c>
      <c r="X8">
        <f>'Total Fuel Prices'!X205*(1-INDEX(Tax_share,MATCH('Total Fuel Prices'!$A$197,tax_fuel_labels,0),MATCH(X$1,'Tax_Share of Price'!$B$1:$AI$1,0)))</f>
        <v>0</v>
      </c>
      <c r="Y8">
        <f>'Total Fuel Prices'!Y205*(1-INDEX(Tax_share,MATCH('Total Fuel Prices'!$A$197,tax_fuel_labels,0),MATCH(Y$1,'Tax_Share of Price'!$B$1:$AI$1,0)))</f>
        <v>0</v>
      </c>
      <c r="Z8">
        <f>'Total Fuel Prices'!Z205*(1-INDEX(Tax_share,MATCH('Total Fuel Prices'!$A$197,tax_fuel_labels,0),MATCH(Z$1,'Tax_Share of Price'!$B$1:$AI$1,0)))</f>
        <v>0</v>
      </c>
      <c r="AA8">
        <f>'Total Fuel Prices'!AA205*(1-INDEX(Tax_share,MATCH('Total Fuel Prices'!$A$197,tax_fuel_labels,0),MATCH(AA$1,'Tax_Share of Price'!$B$1:$AI$1,0)))</f>
        <v>0</v>
      </c>
      <c r="AB8">
        <f>'Total Fuel Prices'!AB205*(1-INDEX(Tax_share,MATCH('Total Fuel Prices'!$A$197,tax_fuel_labels,0),MATCH(AB$1,'Tax_Share of Price'!$B$1:$AI$1,0)))</f>
        <v>0</v>
      </c>
      <c r="AC8">
        <f>'Total Fuel Prices'!AC205*(1-INDEX(Tax_share,MATCH('Total Fuel Prices'!$A$197,tax_fuel_labels,0),MATCH(AC$1,'Tax_Share of Price'!$B$1:$AI$1,0)))</f>
        <v>0</v>
      </c>
      <c r="AD8">
        <f>'Total Fuel Prices'!AD205*(1-INDEX(Tax_share,MATCH('Total Fuel Prices'!$A$197,tax_fuel_labels,0),MATCH(AD$1,'Tax_Share of Price'!$B$1:$AI$1,0)))</f>
        <v>0</v>
      </c>
      <c r="AE8">
        <f>'Total Fuel Prices'!AE205*(1-INDEX(Tax_share,MATCH('Total Fuel Prices'!$A$197,tax_fuel_labels,0),MATCH(AE$1,'Tax_Share of Price'!$B$1:$AI$1,0)))</f>
        <v>0</v>
      </c>
      <c r="AF8">
        <f t="shared" si="1"/>
        <v>0</v>
      </c>
      <c r="AG8">
        <f t="shared" si="2"/>
        <v>0</v>
      </c>
      <c r="AH8">
        <f t="shared" si="2"/>
        <v>0</v>
      </c>
      <c r="AI8">
        <f t="shared" si="2"/>
        <v>0</v>
      </c>
      <c r="AJ8">
        <f t="shared" si="2"/>
        <v>0</v>
      </c>
      <c r="AK8">
        <f t="shared" si="2"/>
        <v>0</v>
      </c>
      <c r="AL8">
        <f t="shared" si="2"/>
        <v>0</v>
      </c>
      <c r="AM8">
        <f t="shared" si="2"/>
        <v>0</v>
      </c>
      <c r="AN8">
        <f t="shared" si="2"/>
        <v>0</v>
      </c>
      <c r="AO8">
        <f t="shared" si="2"/>
        <v>0</v>
      </c>
      <c r="AP8">
        <f t="shared" si="2"/>
        <v>0</v>
      </c>
      <c r="AQ8">
        <f t="shared" si="2"/>
        <v>0</v>
      </c>
      <c r="AR8">
        <f t="shared" si="2"/>
        <v>0</v>
      </c>
      <c r="AS8">
        <f t="shared" si="2"/>
        <v>0</v>
      </c>
      <c r="AT8">
        <f t="shared" si="2"/>
        <v>0</v>
      </c>
      <c r="AU8">
        <f t="shared" si="2"/>
        <v>0</v>
      </c>
      <c r="AV8">
        <f t="shared" si="2"/>
        <v>0</v>
      </c>
      <c r="AW8">
        <f t="shared" si="2"/>
        <v>0</v>
      </c>
      <c r="AX8">
        <f t="shared" si="2"/>
        <v>0</v>
      </c>
      <c r="AY8">
        <f t="shared" si="2"/>
        <v>0</v>
      </c>
      <c r="AZ8">
        <f t="shared" si="2"/>
        <v>0</v>
      </c>
      <c r="BA8">
        <f t="shared" si="2"/>
        <v>0</v>
      </c>
      <c r="BB8">
        <f t="shared" si="2"/>
        <v>0</v>
      </c>
      <c r="BC8">
        <f t="shared" si="2"/>
        <v>0</v>
      </c>
      <c r="BD8">
        <f t="shared" si="2"/>
        <v>0</v>
      </c>
      <c r="BE8">
        <f t="shared" si="2"/>
        <v>0</v>
      </c>
      <c r="BF8">
        <f t="shared" si="2"/>
        <v>0</v>
      </c>
      <c r="BG8">
        <f t="shared" si="2"/>
        <v>0</v>
      </c>
      <c r="BH8">
        <f t="shared" si="2"/>
        <v>0</v>
      </c>
      <c r="BI8">
        <f t="shared" si="2"/>
        <v>0</v>
      </c>
      <c r="BJ8">
        <f t="shared" si="2"/>
        <v>0</v>
      </c>
      <c r="BK8">
        <f t="shared" si="2"/>
        <v>0</v>
      </c>
      <c r="BL8">
        <f t="shared" si="2"/>
        <v>0</v>
      </c>
      <c r="BM8">
        <f t="shared" si="2"/>
        <v>0</v>
      </c>
      <c r="BN8">
        <f t="shared" si="2"/>
        <v>0</v>
      </c>
      <c r="BO8">
        <f t="shared" si="2"/>
        <v>0</v>
      </c>
      <c r="BP8">
        <f t="shared" si="2"/>
        <v>0</v>
      </c>
      <c r="BQ8">
        <f t="shared" si="2"/>
        <v>0</v>
      </c>
      <c r="BR8">
        <f t="shared" si="2"/>
        <v>0</v>
      </c>
      <c r="BS8">
        <f t="shared" si="2"/>
        <v>0</v>
      </c>
      <c r="BT8">
        <f t="shared" si="2"/>
        <v>0</v>
      </c>
      <c r="BU8">
        <f t="shared" si="2"/>
        <v>0</v>
      </c>
      <c r="BV8">
        <f t="shared" si="2"/>
        <v>0</v>
      </c>
      <c r="BW8">
        <f t="shared" si="2"/>
        <v>0</v>
      </c>
      <c r="BX8">
        <f t="shared" si="2"/>
        <v>0</v>
      </c>
      <c r="BY8">
        <f t="shared" si="2"/>
        <v>0</v>
      </c>
      <c r="BZ8">
        <f t="shared" si="2"/>
        <v>0</v>
      </c>
      <c r="CA8">
        <f t="shared" si="2"/>
        <v>0</v>
      </c>
      <c r="CB8">
        <f t="shared" si="2"/>
        <v>0</v>
      </c>
      <c r="CC8">
        <f t="shared" si="2"/>
        <v>0</v>
      </c>
    </row>
    <row r="9" spans="1:81">
      <c r="A9" s="1" t="s">
        <v>1428</v>
      </c>
      <c r="B9">
        <f>'Total Fuel Prices'!B206*(1-INDEX(Tax_share,MATCH('Total Fuel Prices'!$A$197,tax_fuel_labels,0),MATCH(B$1,'Tax_Share of Price'!$B$1:$AI$1,0)))</f>
        <v>2.0261479263456279E-6</v>
      </c>
      <c r="C9">
        <f>'Total Fuel Prices'!C206*(1-INDEX(Tax_share,MATCH('Total Fuel Prices'!$A$197,tax_fuel_labels,0),MATCH(C$1,'Tax_Share of Price'!$B$1:$AI$1,0)))</f>
        <v>2.0261479263456279E-6</v>
      </c>
      <c r="D9">
        <f>'Total Fuel Prices'!D206*(1-INDEX(Tax_share,MATCH('Total Fuel Prices'!$A$197,tax_fuel_labels,0),MATCH(D$1,'Tax_Share of Price'!$B$1:$AI$1,0)))</f>
        <v>2.0261479263456279E-6</v>
      </c>
      <c r="E9">
        <f>'Total Fuel Prices'!E206*(1-INDEX(Tax_share,MATCH('Total Fuel Prices'!$A$197,tax_fuel_labels,0),MATCH(E$1,'Tax_Share of Price'!$B$1:$AI$1,0)))</f>
        <v>2.0261479263456279E-6</v>
      </c>
      <c r="F9">
        <f>'Total Fuel Prices'!F206*(1-INDEX(Tax_share,MATCH('Total Fuel Prices'!$A$197,tax_fuel_labels,0),MATCH(F$1,'Tax_Share of Price'!$B$1:$AI$1,0)))</f>
        <v>2.0261479263456279E-6</v>
      </c>
      <c r="G9">
        <f>'Total Fuel Prices'!G206*(1-INDEX(Tax_share,MATCH('Total Fuel Prices'!$A$197,tax_fuel_labels,0),MATCH(G$1,'Tax_Share of Price'!$B$1:$AI$1,0)))</f>
        <v>2.0261479263456279E-6</v>
      </c>
      <c r="H9">
        <f>'Total Fuel Prices'!H206*(1-INDEX(Tax_share,MATCH('Total Fuel Prices'!$A$197,tax_fuel_labels,0),MATCH(H$1,'Tax_Share of Price'!$B$1:$AI$1,0)))</f>
        <v>2.0261479263456279E-6</v>
      </c>
      <c r="I9">
        <f>'Total Fuel Prices'!I206*(1-INDEX(Tax_share,MATCH('Total Fuel Prices'!$A$197,tax_fuel_labels,0),MATCH(I$1,'Tax_Share of Price'!$B$1:$AI$1,0)))</f>
        <v>2.0261479263456279E-6</v>
      </c>
      <c r="J9">
        <f>'Total Fuel Prices'!J206*(1-INDEX(Tax_share,MATCH('Total Fuel Prices'!$A$197,tax_fuel_labels,0),MATCH(J$1,'Tax_Share of Price'!$B$1:$AI$1,0)))</f>
        <v>2.0261479263456279E-6</v>
      </c>
      <c r="K9">
        <f>'Total Fuel Prices'!K206*(1-INDEX(Tax_share,MATCH('Total Fuel Prices'!$A$197,tax_fuel_labels,0),MATCH(K$1,'Tax_Share of Price'!$B$1:$AI$1,0)))</f>
        <v>2.0261479263456279E-6</v>
      </c>
      <c r="L9">
        <f>'Total Fuel Prices'!L206*(1-INDEX(Tax_share,MATCH('Total Fuel Prices'!$A$197,tax_fuel_labels,0),MATCH(L$1,'Tax_Share of Price'!$B$1:$AI$1,0)))</f>
        <v>2.0261479263456279E-6</v>
      </c>
      <c r="M9">
        <f>'Total Fuel Prices'!M206*(1-INDEX(Tax_share,MATCH('Total Fuel Prices'!$A$197,tax_fuel_labels,0),MATCH(M$1,'Tax_Share of Price'!$B$1:$AI$1,0)))</f>
        <v>2.0261479263456279E-6</v>
      </c>
      <c r="N9">
        <f>'Total Fuel Prices'!N206*(1-INDEX(Tax_share,MATCH('Total Fuel Prices'!$A$197,tax_fuel_labels,0),MATCH(N$1,'Tax_Share of Price'!$B$1:$AI$1,0)))</f>
        <v>2.0261479263456279E-6</v>
      </c>
      <c r="O9">
        <f>'Total Fuel Prices'!O206*(1-INDEX(Tax_share,MATCH('Total Fuel Prices'!$A$197,tax_fuel_labels,0),MATCH(O$1,'Tax_Share of Price'!$B$1:$AI$1,0)))</f>
        <v>2.0261479263456279E-6</v>
      </c>
      <c r="P9">
        <f>'Total Fuel Prices'!P206*(1-INDEX(Tax_share,MATCH('Total Fuel Prices'!$A$197,tax_fuel_labels,0),MATCH(P$1,'Tax_Share of Price'!$B$1:$AI$1,0)))</f>
        <v>2.0261479263456279E-6</v>
      </c>
      <c r="Q9">
        <f>'Total Fuel Prices'!Q206*(1-INDEX(Tax_share,MATCH('Total Fuel Prices'!$A$197,tax_fuel_labels,0),MATCH(Q$1,'Tax_Share of Price'!$B$1:$AI$1,0)))</f>
        <v>2.0261479263456279E-6</v>
      </c>
      <c r="R9">
        <f>'Total Fuel Prices'!R206*(1-INDEX(Tax_share,MATCH('Total Fuel Prices'!$A$197,tax_fuel_labels,0),MATCH(R$1,'Tax_Share of Price'!$B$1:$AI$1,0)))</f>
        <v>2.0261479263456279E-6</v>
      </c>
      <c r="S9">
        <f>'Total Fuel Prices'!S206*(1-INDEX(Tax_share,MATCH('Total Fuel Prices'!$A$197,tax_fuel_labels,0),MATCH(S$1,'Tax_Share of Price'!$B$1:$AI$1,0)))</f>
        <v>2.0261479263456279E-6</v>
      </c>
      <c r="T9">
        <f>'Total Fuel Prices'!T206*(1-INDEX(Tax_share,MATCH('Total Fuel Prices'!$A$197,tax_fuel_labels,0),MATCH(T$1,'Tax_Share of Price'!$B$1:$AI$1,0)))</f>
        <v>2.0261479263456279E-6</v>
      </c>
      <c r="U9">
        <f>'Total Fuel Prices'!U206*(1-INDEX(Tax_share,MATCH('Total Fuel Prices'!$A$197,tax_fuel_labels,0),MATCH(U$1,'Tax_Share of Price'!$B$1:$AI$1,0)))</f>
        <v>2.0261479263456279E-6</v>
      </c>
      <c r="V9">
        <f>'Total Fuel Prices'!V206*(1-INDEX(Tax_share,MATCH('Total Fuel Prices'!$A$197,tax_fuel_labels,0),MATCH(V$1,'Tax_Share of Price'!$B$1:$AI$1,0)))</f>
        <v>2.0261479263456279E-6</v>
      </c>
      <c r="W9">
        <f>'Total Fuel Prices'!W206*(1-INDEX(Tax_share,MATCH('Total Fuel Prices'!$A$197,tax_fuel_labels,0),MATCH(W$1,'Tax_Share of Price'!$B$1:$AI$1,0)))</f>
        <v>2.0261479263456279E-6</v>
      </c>
      <c r="X9">
        <f>'Total Fuel Prices'!X206*(1-INDEX(Tax_share,MATCH('Total Fuel Prices'!$A$197,tax_fuel_labels,0),MATCH(X$1,'Tax_Share of Price'!$B$1:$AI$1,0)))</f>
        <v>2.0261479263456279E-6</v>
      </c>
      <c r="Y9">
        <f>'Total Fuel Prices'!Y206*(1-INDEX(Tax_share,MATCH('Total Fuel Prices'!$A$197,tax_fuel_labels,0),MATCH(Y$1,'Tax_Share of Price'!$B$1:$AI$1,0)))</f>
        <v>2.0261479263456279E-6</v>
      </c>
      <c r="Z9">
        <f>'Total Fuel Prices'!Z206*(1-INDEX(Tax_share,MATCH('Total Fuel Prices'!$A$197,tax_fuel_labels,0),MATCH(Z$1,'Tax_Share of Price'!$B$1:$AI$1,0)))</f>
        <v>2.0261479263456279E-6</v>
      </c>
      <c r="AA9">
        <f>'Total Fuel Prices'!AA206*(1-INDEX(Tax_share,MATCH('Total Fuel Prices'!$A$197,tax_fuel_labels,0),MATCH(AA$1,'Tax_Share of Price'!$B$1:$AI$1,0)))</f>
        <v>2.0261479263456279E-6</v>
      </c>
      <c r="AB9">
        <f>'Total Fuel Prices'!AB206*(1-INDEX(Tax_share,MATCH('Total Fuel Prices'!$A$197,tax_fuel_labels,0),MATCH(AB$1,'Tax_Share of Price'!$B$1:$AI$1,0)))</f>
        <v>2.0261479263456279E-6</v>
      </c>
      <c r="AC9">
        <f>'Total Fuel Prices'!AC206*(1-INDEX(Tax_share,MATCH('Total Fuel Prices'!$A$197,tax_fuel_labels,0),MATCH(AC$1,'Tax_Share of Price'!$B$1:$AI$1,0)))</f>
        <v>2.0261479263456279E-6</v>
      </c>
      <c r="AD9">
        <f>'Total Fuel Prices'!AD206*(1-INDEX(Tax_share,MATCH('Total Fuel Prices'!$A$197,tax_fuel_labels,0),MATCH(AD$1,'Tax_Share of Price'!$B$1:$AI$1,0)))</f>
        <v>2.0261479263456279E-6</v>
      </c>
      <c r="AE9">
        <f>'Total Fuel Prices'!AE206*(1-INDEX(Tax_share,MATCH('Total Fuel Prices'!$A$197,tax_fuel_labels,0),MATCH(AE$1,'Tax_Share of Price'!$B$1:$AI$1,0)))</f>
        <v>2.0261479263456279E-6</v>
      </c>
      <c r="AF9">
        <f t="shared" si="1"/>
        <v>2.0261479263456279E-6</v>
      </c>
      <c r="AG9">
        <f t="shared" si="2"/>
        <v>2.0261479263456279E-6</v>
      </c>
      <c r="AH9">
        <f t="shared" si="2"/>
        <v>2.0261479263456279E-6</v>
      </c>
      <c r="AI9">
        <f t="shared" si="2"/>
        <v>2.0261479263456279E-6</v>
      </c>
      <c r="AJ9">
        <f t="shared" si="2"/>
        <v>2.0261479263456279E-6</v>
      </c>
      <c r="AK9">
        <f t="shared" si="2"/>
        <v>2.0261479263456279E-6</v>
      </c>
      <c r="AL9">
        <f t="shared" si="2"/>
        <v>2.0261479263456279E-6</v>
      </c>
      <c r="AM9">
        <f t="shared" si="2"/>
        <v>2.0261479263456279E-6</v>
      </c>
      <c r="AN9">
        <f t="shared" si="2"/>
        <v>2.0261479263456279E-6</v>
      </c>
      <c r="AO9">
        <f t="shared" si="2"/>
        <v>2.0261479263456279E-6</v>
      </c>
      <c r="AP9">
        <f t="shared" si="2"/>
        <v>2.0261479263456279E-6</v>
      </c>
      <c r="AQ9">
        <f t="shared" si="2"/>
        <v>2.0261479263456279E-6</v>
      </c>
      <c r="AR9">
        <f t="shared" si="2"/>
        <v>2.0261479263456279E-6</v>
      </c>
      <c r="AS9">
        <f t="shared" si="2"/>
        <v>2.0261479263456279E-6</v>
      </c>
      <c r="AT9">
        <f t="shared" si="2"/>
        <v>2.0261479263456279E-6</v>
      </c>
      <c r="AU9">
        <f t="shared" si="2"/>
        <v>2.0261479263456279E-6</v>
      </c>
      <c r="AV9">
        <f t="shared" si="2"/>
        <v>2.0261479263456279E-6</v>
      </c>
      <c r="AW9">
        <f t="shared" si="2"/>
        <v>2.0261479263456279E-6</v>
      </c>
      <c r="AX9">
        <f t="shared" si="2"/>
        <v>2.0261479263456279E-6</v>
      </c>
      <c r="AY9">
        <f t="shared" si="2"/>
        <v>2.0261479263456279E-6</v>
      </c>
      <c r="AZ9">
        <f t="shared" si="2"/>
        <v>2.0261479263456279E-6</v>
      </c>
      <c r="BA9">
        <f t="shared" si="2"/>
        <v>2.0261479263456279E-6</v>
      </c>
      <c r="BB9">
        <f t="shared" si="2"/>
        <v>2.0261479263456279E-6</v>
      </c>
      <c r="BC9">
        <f t="shared" si="2"/>
        <v>2.0261479263456279E-6</v>
      </c>
      <c r="BD9">
        <f t="shared" si="2"/>
        <v>2.0261479263456279E-6</v>
      </c>
      <c r="BE9">
        <f t="shared" si="2"/>
        <v>2.0261479263456279E-6</v>
      </c>
      <c r="BF9">
        <f t="shared" si="2"/>
        <v>2.0261479263456279E-6</v>
      </c>
      <c r="BG9">
        <f t="shared" si="2"/>
        <v>2.0261479263456279E-6</v>
      </c>
      <c r="BH9">
        <f t="shared" si="2"/>
        <v>2.0261479263456279E-6</v>
      </c>
      <c r="BI9">
        <f t="shared" si="2"/>
        <v>2.0261479263456279E-6</v>
      </c>
      <c r="BJ9">
        <f t="shared" si="2"/>
        <v>2.0261479263456279E-6</v>
      </c>
      <c r="BK9">
        <f t="shared" si="2"/>
        <v>2.0261479263456279E-6</v>
      </c>
      <c r="BL9">
        <f t="shared" si="2"/>
        <v>2.0261479263456279E-6</v>
      </c>
      <c r="BM9">
        <f t="shared" si="2"/>
        <v>2.0261479263456279E-6</v>
      </c>
      <c r="BN9">
        <f t="shared" si="2"/>
        <v>2.0261479263456279E-6</v>
      </c>
      <c r="BO9">
        <f t="shared" si="2"/>
        <v>2.0261479263456279E-6</v>
      </c>
      <c r="BP9">
        <f t="shared" si="2"/>
        <v>2.0261479263456279E-6</v>
      </c>
      <c r="BQ9">
        <f t="shared" si="2"/>
        <v>2.0261479263456279E-6</v>
      </c>
      <c r="BR9">
        <f t="shared" si="2"/>
        <v>2.0261479263456279E-6</v>
      </c>
      <c r="BS9">
        <f t="shared" si="2"/>
        <v>2.0261479263456279E-6</v>
      </c>
      <c r="BT9">
        <f t="shared" si="2"/>
        <v>2.0261479263456279E-6</v>
      </c>
      <c r="BU9">
        <f t="shared" si="2"/>
        <v>2.0261479263456279E-6</v>
      </c>
      <c r="BV9">
        <f t="shared" si="2"/>
        <v>2.0261479263456279E-6</v>
      </c>
      <c r="BW9">
        <f t="shared" si="2"/>
        <v>2.0261479263456279E-6</v>
      </c>
      <c r="BX9">
        <f t="shared" si="2"/>
        <v>2.0261479263456279E-6</v>
      </c>
      <c r="BY9">
        <f t="shared" si="2"/>
        <v>2.0261479263456279E-6</v>
      </c>
      <c r="BZ9">
        <f t="shared" si="2"/>
        <v>2.0261479263456279E-6</v>
      </c>
      <c r="CA9">
        <f t="shared" si="2"/>
        <v>2.0261479263456279E-6</v>
      </c>
      <c r="CB9">
        <f t="shared" si="2"/>
        <v>2.0261479263456279E-6</v>
      </c>
      <c r="CC9">
        <f t="shared" si="2"/>
        <v>2.0261479263456279E-6</v>
      </c>
    </row>
  </sheetData>
  <pageMargins left="0.7" right="0.7" top="0.75" bottom="0.75" header="0.3" footer="0.3"/>
  <pageSetup orientation="portrait" r:id="rId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tabColor rgb="FF002060"/>
  </sheetPr>
  <dimension ref="A1:CC9"/>
  <sheetViews>
    <sheetView topLeftCell="BB1" workbookViewId="0">
      <selection activeCell="B3" sqref="B3:CC3"/>
    </sheetView>
  </sheetViews>
  <sheetFormatPr defaultColWidth="9.140625" defaultRowHeight="15"/>
  <cols>
    <col min="1" max="1" width="41.42578125" customWidth="1"/>
    <col min="2" max="3" width="15.28515625" customWidth="1"/>
    <col min="4" max="27" width="10" customWidth="1"/>
  </cols>
  <sheetData>
    <row r="1" spans="1:81">
      <c r="A1" s="1" t="s">
        <v>1420</v>
      </c>
      <c r="B1" s="1">
        <v>2021</v>
      </c>
      <c r="C1" s="1">
        <v>2022</v>
      </c>
      <c r="D1" s="1">
        <v>2023</v>
      </c>
      <c r="E1" s="1">
        <v>2024</v>
      </c>
      <c r="F1" s="1">
        <v>2025</v>
      </c>
      <c r="G1" s="1">
        <v>2026</v>
      </c>
      <c r="H1" s="1">
        <v>2027</v>
      </c>
      <c r="I1" s="1">
        <v>2028</v>
      </c>
      <c r="J1" s="1">
        <v>2029</v>
      </c>
      <c r="K1" s="1">
        <v>2030</v>
      </c>
      <c r="L1" s="1">
        <v>2031</v>
      </c>
      <c r="M1" s="1">
        <v>2032</v>
      </c>
      <c r="N1" s="1">
        <v>2033</v>
      </c>
      <c r="O1" s="1">
        <v>2034</v>
      </c>
      <c r="P1" s="1">
        <v>2035</v>
      </c>
      <c r="Q1" s="1">
        <v>2036</v>
      </c>
      <c r="R1" s="1">
        <v>2037</v>
      </c>
      <c r="S1" s="1">
        <v>2038</v>
      </c>
      <c r="T1" s="1">
        <v>2039</v>
      </c>
      <c r="U1" s="1">
        <v>2040</v>
      </c>
      <c r="V1" s="1">
        <v>2041</v>
      </c>
      <c r="W1" s="1">
        <v>2042</v>
      </c>
      <c r="X1" s="1">
        <v>2043</v>
      </c>
      <c r="Y1" s="1">
        <v>2044</v>
      </c>
      <c r="Z1" s="1">
        <v>2045</v>
      </c>
      <c r="AA1" s="1">
        <v>2046</v>
      </c>
      <c r="AB1" s="1">
        <v>2047</v>
      </c>
      <c r="AC1" s="1">
        <v>2048</v>
      </c>
      <c r="AD1" s="1">
        <v>2049</v>
      </c>
      <c r="AE1" s="1">
        <v>2050</v>
      </c>
      <c r="AF1" s="1">
        <v>2051</v>
      </c>
      <c r="AG1" s="1">
        <v>2052</v>
      </c>
      <c r="AH1" s="1">
        <v>2053</v>
      </c>
      <c r="AI1" s="1">
        <v>2054</v>
      </c>
      <c r="AJ1" s="1">
        <v>2055</v>
      </c>
      <c r="AK1" s="1">
        <v>2056</v>
      </c>
      <c r="AL1" s="1">
        <v>2057</v>
      </c>
      <c r="AM1" s="1">
        <v>2058</v>
      </c>
      <c r="AN1" s="1">
        <v>2059</v>
      </c>
      <c r="AO1" s="1">
        <v>2060</v>
      </c>
      <c r="AP1" s="1">
        <v>2061</v>
      </c>
      <c r="AQ1" s="1">
        <v>2062</v>
      </c>
      <c r="AR1" s="1">
        <v>2063</v>
      </c>
      <c r="AS1" s="1">
        <v>2064</v>
      </c>
      <c r="AT1" s="1">
        <v>2065</v>
      </c>
      <c r="AU1" s="1">
        <v>2066</v>
      </c>
      <c r="AV1" s="1">
        <v>2067</v>
      </c>
      <c r="AW1" s="1">
        <v>2068</v>
      </c>
      <c r="AX1" s="1">
        <v>2069</v>
      </c>
      <c r="AY1" s="1">
        <v>2070</v>
      </c>
      <c r="AZ1" s="1">
        <v>2071</v>
      </c>
      <c r="BA1" s="1">
        <v>2072</v>
      </c>
      <c r="BB1" s="1">
        <v>2073</v>
      </c>
      <c r="BC1" s="1">
        <v>2074</v>
      </c>
      <c r="BD1" s="1">
        <v>2075</v>
      </c>
      <c r="BE1" s="1">
        <v>2076</v>
      </c>
      <c r="BF1" s="1">
        <v>2077</v>
      </c>
      <c r="BG1" s="1">
        <v>2078</v>
      </c>
      <c r="BH1" s="1">
        <v>2079</v>
      </c>
      <c r="BI1" s="1">
        <v>2080</v>
      </c>
      <c r="BJ1" s="1">
        <v>2081</v>
      </c>
      <c r="BK1" s="1">
        <v>2082</v>
      </c>
      <c r="BL1" s="1">
        <v>2083</v>
      </c>
      <c r="BM1" s="1">
        <v>2084</v>
      </c>
      <c r="BN1" s="1">
        <v>2085</v>
      </c>
      <c r="BO1" s="1">
        <v>2086</v>
      </c>
      <c r="BP1" s="1">
        <v>2087</v>
      </c>
      <c r="BQ1" s="1">
        <v>2088</v>
      </c>
      <c r="BR1" s="1">
        <v>2089</v>
      </c>
      <c r="BS1" s="1">
        <v>2090</v>
      </c>
      <c r="BT1" s="1">
        <v>2091</v>
      </c>
      <c r="BU1" s="1">
        <v>2092</v>
      </c>
      <c r="BV1" s="1">
        <v>2093</v>
      </c>
      <c r="BW1" s="1">
        <v>2094</v>
      </c>
      <c r="BX1" s="1">
        <v>2095</v>
      </c>
      <c r="BY1" s="1">
        <v>2096</v>
      </c>
      <c r="BZ1" s="1">
        <v>2097</v>
      </c>
      <c r="CA1" s="1">
        <v>2098</v>
      </c>
      <c r="CB1" s="1">
        <v>2099</v>
      </c>
      <c r="CC1" s="1">
        <v>2100</v>
      </c>
    </row>
    <row r="2" spans="1:81">
      <c r="A2" s="1" t="s">
        <v>1421</v>
      </c>
      <c r="B2">
        <f>'Total Fuel Prices'!B209*(1-INDEX(Tax_share,MATCH('Total Fuel Prices'!$A$207,tax_fuel_labels,0),MATCH(B$1,'Tax_Share of Price'!$B$1:$AI$1,0)))</f>
        <v>9.3395054462947643E-5</v>
      </c>
      <c r="C2">
        <f>'Total Fuel Prices'!C209*(1-INDEX(Tax_share,MATCH('Total Fuel Prices'!$A$207,tax_fuel_labels,0),MATCH(C$1,'Tax_Share of Price'!$B$1:$AI$1,0)))</f>
        <v>8.7260560311445422E-5</v>
      </c>
      <c r="D2">
        <f>'Total Fuel Prices'!D209*(1-INDEX(Tax_share,MATCH('Total Fuel Prices'!$A$207,tax_fuel_labels,0),MATCH(D$1,'Tax_Share of Price'!$B$1:$AI$1,0)))</f>
        <v>8.1126066159944841E-5</v>
      </c>
      <c r="E2">
        <f>'Total Fuel Prices'!E209*(1-INDEX(Tax_share,MATCH('Total Fuel Prices'!$A$207,tax_fuel_labels,0),MATCH(E$1,'Tax_Share of Price'!$B$1:$AI$1,0)))</f>
        <v>7.499157200844262E-5</v>
      </c>
      <c r="F2">
        <f>'Total Fuel Prices'!F209*(1-INDEX(Tax_share,MATCH('Total Fuel Prices'!$A$207,tax_fuel_labels,0),MATCH(F$1,'Tax_Share of Price'!$B$1:$AI$1,0)))</f>
        <v>6.8857077856940413E-5</v>
      </c>
      <c r="G2">
        <f>'Total Fuel Prices'!G209*(1-INDEX(Tax_share,MATCH('Total Fuel Prices'!$A$207,tax_fuel_labels,0),MATCH(G$1,'Tax_Share of Price'!$B$1:$AI$1,0)))</f>
        <v>6.2722583705439818E-5</v>
      </c>
      <c r="H2">
        <f>'Total Fuel Prices'!H209*(1-INDEX(Tax_share,MATCH('Total Fuel Prices'!$A$207,tax_fuel_labels,0),MATCH(H$1,'Tax_Share of Price'!$B$1:$AI$1,0)))</f>
        <v>5.658808955393761E-5</v>
      </c>
      <c r="I2">
        <f>'Total Fuel Prices'!I209*(1-INDEX(Tax_share,MATCH('Total Fuel Prices'!$A$207,tax_fuel_labels,0),MATCH(I$1,'Tax_Share of Price'!$B$1:$AI$1,0)))</f>
        <v>5.0453595402435396E-5</v>
      </c>
      <c r="J2">
        <f>'Total Fuel Prices'!J209*(1-INDEX(Tax_share,MATCH('Total Fuel Prices'!$A$207,tax_fuel_labels,0),MATCH(J$1,'Tax_Share of Price'!$B$1:$AI$1,0)))</f>
        <v>4.4319101250933182E-5</v>
      </c>
      <c r="K2">
        <f>'Total Fuel Prices'!K209*(1-INDEX(Tax_share,MATCH('Total Fuel Prices'!$A$207,tax_fuel_labels,0),MATCH(K$1,'Tax_Share of Price'!$B$1:$AI$1,0)))</f>
        <v>3.8184607099432594E-5</v>
      </c>
      <c r="L2">
        <f>'Total Fuel Prices'!L209*(1-INDEX(Tax_share,MATCH('Total Fuel Prices'!$A$207,tax_fuel_labels,0),MATCH(L$1,'Tax_Share of Price'!$B$1:$AI$1,0)))</f>
        <v>3.205011294793038E-5</v>
      </c>
      <c r="M2">
        <f>'Total Fuel Prices'!M209*(1-INDEX(Tax_share,MATCH('Total Fuel Prices'!$A$207,tax_fuel_labels,0),MATCH(M$1,'Tax_Share of Price'!$B$1:$AI$1,0)))</f>
        <v>2.5915618796428169E-5</v>
      </c>
      <c r="N2">
        <f>'Total Fuel Prices'!N209*(1-INDEX(Tax_share,MATCH('Total Fuel Prices'!$A$207,tax_fuel_labels,0),MATCH(N$1,'Tax_Share of Price'!$B$1:$AI$1,0)))</f>
        <v>1.9781124644927581E-5</v>
      </c>
      <c r="O2">
        <f>'Total Fuel Prices'!O209*(1-INDEX(Tax_share,MATCH('Total Fuel Prices'!$A$207,tax_fuel_labels,0),MATCH(O$1,'Tax_Share of Price'!$B$1:$AI$1,0)))</f>
        <v>1.3646630493425368E-5</v>
      </c>
      <c r="P2">
        <f>'Total Fuel Prices'!P209*(1-INDEX(Tax_share,MATCH('Total Fuel Prices'!$A$207,tax_fuel_labels,0),MATCH(P$1,'Tax_Share of Price'!$B$1:$AI$1,0)))</f>
        <v>1.331412376058953E-5</v>
      </c>
      <c r="Q2">
        <f>'Total Fuel Prices'!Q209*(1-INDEX(Tax_share,MATCH('Total Fuel Prices'!$A$207,tax_fuel_labels,0),MATCH(Q$1,'Tax_Share of Price'!$B$1:$AI$1,0)))</f>
        <v>1.2981617027754809E-5</v>
      </c>
      <c r="R2">
        <f>'Total Fuel Prices'!R209*(1-INDEX(Tax_share,MATCH('Total Fuel Prices'!$A$207,tax_fuel_labels,0),MATCH(R$1,'Tax_Share of Price'!$B$1:$AI$1,0)))</f>
        <v>1.2649110294920089E-5</v>
      </c>
      <c r="S2">
        <f>'Total Fuel Prices'!S209*(1-INDEX(Tax_share,MATCH('Total Fuel Prices'!$A$207,tax_fuel_labels,0),MATCH(S$1,'Tax_Share of Price'!$B$1:$AI$1,0)))</f>
        <v>1.2316603562085366E-5</v>
      </c>
      <c r="T2">
        <f>'Total Fuel Prices'!T209*(1-INDEX(Tax_share,MATCH('Total Fuel Prices'!$A$207,tax_fuel_labels,0),MATCH(T$1,'Tax_Share of Price'!$B$1:$AI$1,0)))</f>
        <v>1.1984096829250748E-5</v>
      </c>
      <c r="U2">
        <f>'Total Fuel Prices'!U209*(1-INDEX(Tax_share,MATCH('Total Fuel Prices'!$A$207,tax_fuel_labels,0),MATCH(U$1,'Tax_Share of Price'!$B$1:$AI$1,0)))</f>
        <v>1.1651590096416027E-5</v>
      </c>
      <c r="V2">
        <f>'Total Fuel Prices'!V209*(1-INDEX(Tax_share,MATCH('Total Fuel Prices'!$A$207,tax_fuel_labels,0),MATCH(V$1,'Tax_Share of Price'!$B$1:$AI$1,0)))</f>
        <v>1.1319083363581307E-5</v>
      </c>
      <c r="W2">
        <f>'Total Fuel Prices'!W209*(1-INDEX(Tax_share,MATCH('Total Fuel Prices'!$A$207,tax_fuel_labels,0),MATCH(W$1,'Tax_Share of Price'!$B$1:$AI$1,0)))</f>
        <v>1.0986576630746584E-5</v>
      </c>
      <c r="X2">
        <f>'Total Fuel Prices'!X209*(1-INDEX(Tax_share,MATCH('Total Fuel Prices'!$A$207,tax_fuel_labels,0),MATCH(X$1,'Tax_Share of Price'!$B$1:$AI$1,0)))</f>
        <v>1.0654069897911864E-5</v>
      </c>
      <c r="Y2">
        <f>'Total Fuel Prices'!Y209*(1-INDEX(Tax_share,MATCH('Total Fuel Prices'!$A$207,tax_fuel_labels,0),MATCH(Y$1,'Tax_Share of Price'!$B$1:$AI$1,0)))</f>
        <v>1.0321563165077245E-5</v>
      </c>
      <c r="Z2">
        <f>'Total Fuel Prices'!Z209*(1-INDEX(Tax_share,MATCH('Total Fuel Prices'!$A$207,tax_fuel_labels,0),MATCH(Z$1,'Tax_Share of Price'!$B$1:$AI$1,0)))</f>
        <v>9.9890564322425226E-6</v>
      </c>
      <c r="AA2">
        <f>'Total Fuel Prices'!AA209*(1-INDEX(Tax_share,MATCH('Total Fuel Prices'!$A$207,tax_fuel_labels,0),MATCH(AA$1,'Tax_Share of Price'!$B$1:$AI$1,0)))</f>
        <v>9.6565496994078021E-6</v>
      </c>
      <c r="AB2">
        <f>'Total Fuel Prices'!AB209*(1-INDEX(Tax_share,MATCH('Total Fuel Prices'!$A$207,tax_fuel_labels,0),MATCH(AB$1,'Tax_Share of Price'!$B$1:$AI$1,0)))</f>
        <v>9.3240429665730815E-6</v>
      </c>
      <c r="AC2">
        <f>'Total Fuel Prices'!AC209*(1-INDEX(Tax_share,MATCH('Total Fuel Prices'!$A$207,tax_fuel_labels,0),MATCH(AC$1,'Tax_Share of Price'!$B$1:$AI$1,0)))</f>
        <v>8.9915362337383593E-6</v>
      </c>
      <c r="AD2">
        <f>'Total Fuel Prices'!AD209*(1-INDEX(Tax_share,MATCH('Total Fuel Prices'!$A$207,tax_fuel_labels,0),MATCH(AD$1,'Tax_Share of Price'!$B$1:$AI$1,0)))</f>
        <v>8.6590295009036388E-6</v>
      </c>
      <c r="AE2">
        <f>'Total Fuel Prices'!AE209*(1-INDEX(Tax_share,MATCH('Total Fuel Prices'!$A$207,tax_fuel_labels,0),MATCH(AE$1,'Tax_Share of Price'!$B$1:$AI$1,0)))</f>
        <v>8.3265227680690199E-6</v>
      </c>
      <c r="AF2">
        <f>$AE2</f>
        <v>8.3265227680690199E-6</v>
      </c>
      <c r="AG2">
        <f t="shared" ref="AG2:CC7" si="0">$AE2</f>
        <v>8.3265227680690199E-6</v>
      </c>
      <c r="AH2">
        <f t="shared" si="0"/>
        <v>8.3265227680690199E-6</v>
      </c>
      <c r="AI2">
        <f t="shared" si="0"/>
        <v>8.3265227680690199E-6</v>
      </c>
      <c r="AJ2">
        <f t="shared" si="0"/>
        <v>8.3265227680690199E-6</v>
      </c>
      <c r="AK2">
        <f t="shared" si="0"/>
        <v>8.3265227680690199E-6</v>
      </c>
      <c r="AL2">
        <f t="shared" si="0"/>
        <v>8.3265227680690199E-6</v>
      </c>
      <c r="AM2">
        <f t="shared" si="0"/>
        <v>8.3265227680690199E-6</v>
      </c>
      <c r="AN2">
        <f t="shared" si="0"/>
        <v>8.3265227680690199E-6</v>
      </c>
      <c r="AO2">
        <f t="shared" si="0"/>
        <v>8.3265227680690199E-6</v>
      </c>
      <c r="AP2">
        <f t="shared" si="0"/>
        <v>8.3265227680690199E-6</v>
      </c>
      <c r="AQ2">
        <f t="shared" si="0"/>
        <v>8.3265227680690199E-6</v>
      </c>
      <c r="AR2">
        <f t="shared" si="0"/>
        <v>8.3265227680690199E-6</v>
      </c>
      <c r="AS2">
        <f t="shared" si="0"/>
        <v>8.3265227680690199E-6</v>
      </c>
      <c r="AT2">
        <f t="shared" si="0"/>
        <v>8.3265227680690199E-6</v>
      </c>
      <c r="AU2">
        <f t="shared" si="0"/>
        <v>8.3265227680690199E-6</v>
      </c>
      <c r="AV2">
        <f t="shared" si="0"/>
        <v>8.3265227680690199E-6</v>
      </c>
      <c r="AW2">
        <f t="shared" si="0"/>
        <v>8.3265227680690199E-6</v>
      </c>
      <c r="AX2">
        <f t="shared" si="0"/>
        <v>8.3265227680690199E-6</v>
      </c>
      <c r="AY2">
        <f t="shared" si="0"/>
        <v>8.3265227680690199E-6</v>
      </c>
      <c r="AZ2">
        <f t="shared" si="0"/>
        <v>8.3265227680690199E-6</v>
      </c>
      <c r="BA2">
        <f t="shared" si="0"/>
        <v>8.3265227680690199E-6</v>
      </c>
      <c r="BB2">
        <f t="shared" si="0"/>
        <v>8.3265227680690199E-6</v>
      </c>
      <c r="BC2">
        <f t="shared" si="0"/>
        <v>8.3265227680690199E-6</v>
      </c>
      <c r="BD2">
        <f t="shared" si="0"/>
        <v>8.3265227680690199E-6</v>
      </c>
      <c r="BE2">
        <f t="shared" si="0"/>
        <v>8.3265227680690199E-6</v>
      </c>
      <c r="BF2">
        <f t="shared" si="0"/>
        <v>8.3265227680690199E-6</v>
      </c>
      <c r="BG2">
        <f t="shared" si="0"/>
        <v>8.3265227680690199E-6</v>
      </c>
      <c r="BH2">
        <f t="shared" si="0"/>
        <v>8.3265227680690199E-6</v>
      </c>
      <c r="BI2">
        <f t="shared" si="0"/>
        <v>8.3265227680690199E-6</v>
      </c>
      <c r="BJ2">
        <f t="shared" si="0"/>
        <v>8.3265227680690199E-6</v>
      </c>
      <c r="BK2">
        <f t="shared" si="0"/>
        <v>8.3265227680690199E-6</v>
      </c>
      <c r="BL2">
        <f t="shared" si="0"/>
        <v>8.3265227680690199E-6</v>
      </c>
      <c r="BM2">
        <f t="shared" si="0"/>
        <v>8.3265227680690199E-6</v>
      </c>
      <c r="BN2">
        <f t="shared" si="0"/>
        <v>8.3265227680690199E-6</v>
      </c>
      <c r="BO2">
        <f t="shared" si="0"/>
        <v>8.3265227680690199E-6</v>
      </c>
      <c r="BP2">
        <f t="shared" si="0"/>
        <v>8.3265227680690199E-6</v>
      </c>
      <c r="BQ2">
        <f t="shared" si="0"/>
        <v>8.3265227680690199E-6</v>
      </c>
      <c r="BR2">
        <f t="shared" si="0"/>
        <v>8.3265227680690199E-6</v>
      </c>
      <c r="BS2">
        <f t="shared" si="0"/>
        <v>8.3265227680690199E-6</v>
      </c>
      <c r="BT2">
        <f t="shared" si="0"/>
        <v>8.3265227680690199E-6</v>
      </c>
      <c r="BU2">
        <f t="shared" si="0"/>
        <v>8.3265227680690199E-6</v>
      </c>
      <c r="BV2">
        <f t="shared" si="0"/>
        <v>8.3265227680690199E-6</v>
      </c>
      <c r="BW2">
        <f t="shared" si="0"/>
        <v>8.3265227680690199E-6</v>
      </c>
      <c r="BX2">
        <f t="shared" si="0"/>
        <v>8.3265227680690199E-6</v>
      </c>
      <c r="BY2">
        <f t="shared" si="0"/>
        <v>8.3265227680690199E-6</v>
      </c>
      <c r="BZ2">
        <f t="shared" si="0"/>
        <v>8.3265227680690199E-6</v>
      </c>
      <c r="CA2">
        <f t="shared" si="0"/>
        <v>8.3265227680690199E-6</v>
      </c>
      <c r="CB2">
        <f t="shared" si="0"/>
        <v>8.3265227680690199E-6</v>
      </c>
      <c r="CC2">
        <f t="shared" si="0"/>
        <v>8.3265227680690199E-6</v>
      </c>
    </row>
    <row r="3" spans="1:81">
      <c r="A3" s="1" t="s">
        <v>1422</v>
      </c>
      <c r="B3">
        <f>B6</f>
        <v>9.3395054462947643E-5</v>
      </c>
      <c r="C3">
        <f t="shared" ref="C3:BN3" si="1">C6</f>
        <v>8.7260560311445422E-5</v>
      </c>
      <c r="D3">
        <f t="shared" si="1"/>
        <v>8.1126066159944841E-5</v>
      </c>
      <c r="E3">
        <f t="shared" si="1"/>
        <v>7.499157200844262E-5</v>
      </c>
      <c r="F3">
        <f t="shared" si="1"/>
        <v>6.8857077856940413E-5</v>
      </c>
      <c r="G3">
        <f t="shared" si="1"/>
        <v>6.2722583705439818E-5</v>
      </c>
      <c r="H3">
        <f t="shared" si="1"/>
        <v>5.658808955393761E-5</v>
      </c>
      <c r="I3">
        <f t="shared" si="1"/>
        <v>5.0453595402435396E-5</v>
      </c>
      <c r="J3">
        <f t="shared" si="1"/>
        <v>4.4319101250933182E-5</v>
      </c>
      <c r="K3">
        <f t="shared" si="1"/>
        <v>3.8184607099432594E-5</v>
      </c>
      <c r="L3">
        <f t="shared" si="1"/>
        <v>3.205011294793038E-5</v>
      </c>
      <c r="M3">
        <f t="shared" si="1"/>
        <v>2.5915618796428169E-5</v>
      </c>
      <c r="N3">
        <f t="shared" si="1"/>
        <v>1.9781124644927581E-5</v>
      </c>
      <c r="O3">
        <f t="shared" si="1"/>
        <v>1.3646630493425368E-5</v>
      </c>
      <c r="P3">
        <f t="shared" si="1"/>
        <v>1.331412376058953E-5</v>
      </c>
      <c r="Q3">
        <f t="shared" si="1"/>
        <v>1.2981617027754809E-5</v>
      </c>
      <c r="R3">
        <f t="shared" si="1"/>
        <v>1.2649110294920089E-5</v>
      </c>
      <c r="S3">
        <f t="shared" si="1"/>
        <v>1.2316603562085366E-5</v>
      </c>
      <c r="T3">
        <f t="shared" si="1"/>
        <v>1.1984096829250748E-5</v>
      </c>
      <c r="U3">
        <f t="shared" si="1"/>
        <v>1.1651590096416027E-5</v>
      </c>
      <c r="V3">
        <f t="shared" si="1"/>
        <v>1.1319083363581307E-5</v>
      </c>
      <c r="W3">
        <f t="shared" si="1"/>
        <v>1.0986576630746584E-5</v>
      </c>
      <c r="X3">
        <f t="shared" si="1"/>
        <v>1.0654069897911864E-5</v>
      </c>
      <c r="Y3">
        <f t="shared" si="1"/>
        <v>1.0321563165077245E-5</v>
      </c>
      <c r="Z3">
        <f t="shared" si="1"/>
        <v>9.9890564322425226E-6</v>
      </c>
      <c r="AA3">
        <f t="shared" si="1"/>
        <v>9.6565496994078021E-6</v>
      </c>
      <c r="AB3">
        <f t="shared" si="1"/>
        <v>9.3240429665730815E-6</v>
      </c>
      <c r="AC3">
        <f t="shared" si="1"/>
        <v>8.9915362337383593E-6</v>
      </c>
      <c r="AD3">
        <f t="shared" si="1"/>
        <v>8.6590295009036388E-6</v>
      </c>
      <c r="AE3">
        <f t="shared" si="1"/>
        <v>8.3265227680690199E-6</v>
      </c>
      <c r="AF3">
        <f t="shared" si="1"/>
        <v>8.3265227680690199E-6</v>
      </c>
      <c r="AG3">
        <f t="shared" si="1"/>
        <v>8.3265227680690199E-6</v>
      </c>
      <c r="AH3">
        <f t="shared" si="1"/>
        <v>8.3265227680690199E-6</v>
      </c>
      <c r="AI3">
        <f t="shared" si="1"/>
        <v>8.3265227680690199E-6</v>
      </c>
      <c r="AJ3">
        <f t="shared" si="1"/>
        <v>8.3265227680690199E-6</v>
      </c>
      <c r="AK3">
        <f t="shared" si="1"/>
        <v>8.3265227680690199E-6</v>
      </c>
      <c r="AL3">
        <f t="shared" si="1"/>
        <v>8.3265227680690199E-6</v>
      </c>
      <c r="AM3">
        <f t="shared" si="1"/>
        <v>8.3265227680690199E-6</v>
      </c>
      <c r="AN3">
        <f t="shared" si="1"/>
        <v>8.3265227680690199E-6</v>
      </c>
      <c r="AO3">
        <f t="shared" si="1"/>
        <v>8.3265227680690199E-6</v>
      </c>
      <c r="AP3">
        <f t="shared" si="1"/>
        <v>8.3265227680690199E-6</v>
      </c>
      <c r="AQ3">
        <f t="shared" si="1"/>
        <v>8.3265227680690199E-6</v>
      </c>
      <c r="AR3">
        <f t="shared" si="1"/>
        <v>8.3265227680690199E-6</v>
      </c>
      <c r="AS3">
        <f t="shared" si="1"/>
        <v>8.3265227680690199E-6</v>
      </c>
      <c r="AT3">
        <f t="shared" si="1"/>
        <v>8.3265227680690199E-6</v>
      </c>
      <c r="AU3">
        <f t="shared" si="1"/>
        <v>8.3265227680690199E-6</v>
      </c>
      <c r="AV3">
        <f t="shared" si="1"/>
        <v>8.3265227680690199E-6</v>
      </c>
      <c r="AW3">
        <f t="shared" si="1"/>
        <v>8.3265227680690199E-6</v>
      </c>
      <c r="AX3">
        <f t="shared" si="1"/>
        <v>8.3265227680690199E-6</v>
      </c>
      <c r="AY3">
        <f t="shared" si="1"/>
        <v>8.3265227680690199E-6</v>
      </c>
      <c r="AZ3">
        <f t="shared" si="1"/>
        <v>8.3265227680690199E-6</v>
      </c>
      <c r="BA3">
        <f t="shared" si="1"/>
        <v>8.3265227680690199E-6</v>
      </c>
      <c r="BB3">
        <f t="shared" si="1"/>
        <v>8.3265227680690199E-6</v>
      </c>
      <c r="BC3">
        <f t="shared" si="1"/>
        <v>8.3265227680690199E-6</v>
      </c>
      <c r="BD3">
        <f t="shared" si="1"/>
        <v>8.3265227680690199E-6</v>
      </c>
      <c r="BE3">
        <f t="shared" si="1"/>
        <v>8.3265227680690199E-6</v>
      </c>
      <c r="BF3">
        <f t="shared" si="1"/>
        <v>8.3265227680690199E-6</v>
      </c>
      <c r="BG3">
        <f t="shared" si="1"/>
        <v>8.3265227680690199E-6</v>
      </c>
      <c r="BH3">
        <f t="shared" si="1"/>
        <v>8.3265227680690199E-6</v>
      </c>
      <c r="BI3">
        <f t="shared" si="1"/>
        <v>8.3265227680690199E-6</v>
      </c>
      <c r="BJ3">
        <f t="shared" si="1"/>
        <v>8.3265227680690199E-6</v>
      </c>
      <c r="BK3">
        <f t="shared" si="1"/>
        <v>8.3265227680690199E-6</v>
      </c>
      <c r="BL3">
        <f t="shared" si="1"/>
        <v>8.3265227680690199E-6</v>
      </c>
      <c r="BM3">
        <f t="shared" si="1"/>
        <v>8.3265227680690199E-6</v>
      </c>
      <c r="BN3">
        <f t="shared" si="1"/>
        <v>8.3265227680690199E-6</v>
      </c>
      <c r="BO3">
        <f t="shared" ref="BO3:CC3" si="2">BO6</f>
        <v>8.3265227680690199E-6</v>
      </c>
      <c r="BP3">
        <f t="shared" si="2"/>
        <v>8.3265227680690199E-6</v>
      </c>
      <c r="BQ3">
        <f t="shared" si="2"/>
        <v>8.3265227680690199E-6</v>
      </c>
      <c r="BR3">
        <f t="shared" si="2"/>
        <v>8.3265227680690199E-6</v>
      </c>
      <c r="BS3">
        <f t="shared" si="2"/>
        <v>8.3265227680690199E-6</v>
      </c>
      <c r="BT3">
        <f t="shared" si="2"/>
        <v>8.3265227680690199E-6</v>
      </c>
      <c r="BU3">
        <f t="shared" si="2"/>
        <v>8.3265227680690199E-6</v>
      </c>
      <c r="BV3">
        <f t="shared" si="2"/>
        <v>8.3265227680690199E-6</v>
      </c>
      <c r="BW3">
        <f t="shared" si="2"/>
        <v>8.3265227680690199E-6</v>
      </c>
      <c r="BX3">
        <f t="shared" si="2"/>
        <v>8.3265227680690199E-6</v>
      </c>
      <c r="BY3">
        <f t="shared" si="2"/>
        <v>8.3265227680690199E-6</v>
      </c>
      <c r="BZ3">
        <f t="shared" si="2"/>
        <v>8.3265227680690199E-6</v>
      </c>
      <c r="CA3">
        <f t="shared" si="2"/>
        <v>8.3265227680690199E-6</v>
      </c>
      <c r="CB3">
        <f t="shared" si="2"/>
        <v>8.3265227680690199E-6</v>
      </c>
      <c r="CC3">
        <f t="shared" si="2"/>
        <v>8.3265227680690199E-6</v>
      </c>
    </row>
    <row r="4" spans="1:81">
      <c r="A4" s="1" t="s">
        <v>1423</v>
      </c>
      <c r="B4">
        <f>'Total Fuel Prices'!B211*(1-INDEX(Tax_share,MATCH('Total Fuel Prices'!$A$207,tax_fuel_labels,0),MATCH(B$1,'Tax_Share of Price'!$B$1:$AI$1,0)))</f>
        <v>9.3395054462947643E-5</v>
      </c>
      <c r="C4">
        <f>'Total Fuel Prices'!C211*(1-INDEX(Tax_share,MATCH('Total Fuel Prices'!$A$207,tax_fuel_labels,0),MATCH(C$1,'Tax_Share of Price'!$B$1:$AI$1,0)))</f>
        <v>8.7260560311445422E-5</v>
      </c>
      <c r="D4">
        <f>'Total Fuel Prices'!D211*(1-INDEX(Tax_share,MATCH('Total Fuel Prices'!$A$207,tax_fuel_labels,0),MATCH(D$1,'Tax_Share of Price'!$B$1:$AI$1,0)))</f>
        <v>8.1126066159944841E-5</v>
      </c>
      <c r="E4">
        <f>'Total Fuel Prices'!E211*(1-INDEX(Tax_share,MATCH('Total Fuel Prices'!$A$207,tax_fuel_labels,0),MATCH(E$1,'Tax_Share of Price'!$B$1:$AI$1,0)))</f>
        <v>7.499157200844262E-5</v>
      </c>
      <c r="F4">
        <f>'Total Fuel Prices'!F211*(1-INDEX(Tax_share,MATCH('Total Fuel Prices'!$A$207,tax_fuel_labels,0),MATCH(F$1,'Tax_Share of Price'!$B$1:$AI$1,0)))</f>
        <v>6.8857077856940413E-5</v>
      </c>
      <c r="G4">
        <f>'Total Fuel Prices'!G211*(1-INDEX(Tax_share,MATCH('Total Fuel Prices'!$A$207,tax_fuel_labels,0),MATCH(G$1,'Tax_Share of Price'!$B$1:$AI$1,0)))</f>
        <v>6.2722583705439818E-5</v>
      </c>
      <c r="H4">
        <f>'Total Fuel Prices'!H211*(1-INDEX(Tax_share,MATCH('Total Fuel Prices'!$A$207,tax_fuel_labels,0),MATCH(H$1,'Tax_Share of Price'!$B$1:$AI$1,0)))</f>
        <v>5.658808955393761E-5</v>
      </c>
      <c r="I4">
        <f>'Total Fuel Prices'!I211*(1-INDEX(Tax_share,MATCH('Total Fuel Prices'!$A$207,tax_fuel_labels,0),MATCH(I$1,'Tax_Share of Price'!$B$1:$AI$1,0)))</f>
        <v>5.0453595402435396E-5</v>
      </c>
      <c r="J4">
        <f>'Total Fuel Prices'!J211*(1-INDEX(Tax_share,MATCH('Total Fuel Prices'!$A$207,tax_fuel_labels,0),MATCH(J$1,'Tax_Share of Price'!$B$1:$AI$1,0)))</f>
        <v>4.4319101250933182E-5</v>
      </c>
      <c r="K4">
        <f>'Total Fuel Prices'!K211*(1-INDEX(Tax_share,MATCH('Total Fuel Prices'!$A$207,tax_fuel_labels,0),MATCH(K$1,'Tax_Share of Price'!$B$1:$AI$1,0)))</f>
        <v>3.8184607099432594E-5</v>
      </c>
      <c r="L4">
        <f>'Total Fuel Prices'!L211*(1-INDEX(Tax_share,MATCH('Total Fuel Prices'!$A$207,tax_fuel_labels,0),MATCH(L$1,'Tax_Share of Price'!$B$1:$AI$1,0)))</f>
        <v>3.205011294793038E-5</v>
      </c>
      <c r="M4">
        <f>'Total Fuel Prices'!M211*(1-INDEX(Tax_share,MATCH('Total Fuel Prices'!$A$207,tax_fuel_labels,0),MATCH(M$1,'Tax_Share of Price'!$B$1:$AI$1,0)))</f>
        <v>2.5915618796428169E-5</v>
      </c>
      <c r="N4">
        <f>'Total Fuel Prices'!N211*(1-INDEX(Tax_share,MATCH('Total Fuel Prices'!$A$207,tax_fuel_labels,0),MATCH(N$1,'Tax_Share of Price'!$B$1:$AI$1,0)))</f>
        <v>1.9781124644927581E-5</v>
      </c>
      <c r="O4">
        <f>'Total Fuel Prices'!O211*(1-INDEX(Tax_share,MATCH('Total Fuel Prices'!$A$207,tax_fuel_labels,0),MATCH(O$1,'Tax_Share of Price'!$B$1:$AI$1,0)))</f>
        <v>1.3646630493425368E-5</v>
      </c>
      <c r="P4">
        <f>'Total Fuel Prices'!P211*(1-INDEX(Tax_share,MATCH('Total Fuel Prices'!$A$207,tax_fuel_labels,0),MATCH(P$1,'Tax_Share of Price'!$B$1:$AI$1,0)))</f>
        <v>1.331412376058953E-5</v>
      </c>
      <c r="Q4">
        <f>'Total Fuel Prices'!Q211*(1-INDEX(Tax_share,MATCH('Total Fuel Prices'!$A$207,tax_fuel_labels,0),MATCH(Q$1,'Tax_Share of Price'!$B$1:$AI$1,0)))</f>
        <v>1.2981617027754809E-5</v>
      </c>
      <c r="R4">
        <f>'Total Fuel Prices'!R211*(1-INDEX(Tax_share,MATCH('Total Fuel Prices'!$A$207,tax_fuel_labels,0),MATCH(R$1,'Tax_Share of Price'!$B$1:$AI$1,0)))</f>
        <v>1.2649110294920089E-5</v>
      </c>
      <c r="S4">
        <f>'Total Fuel Prices'!S211*(1-INDEX(Tax_share,MATCH('Total Fuel Prices'!$A$207,tax_fuel_labels,0),MATCH(S$1,'Tax_Share of Price'!$B$1:$AI$1,0)))</f>
        <v>1.2316603562085366E-5</v>
      </c>
      <c r="T4">
        <f>'Total Fuel Prices'!T211*(1-INDEX(Tax_share,MATCH('Total Fuel Prices'!$A$207,tax_fuel_labels,0),MATCH(T$1,'Tax_Share of Price'!$B$1:$AI$1,0)))</f>
        <v>1.1984096829250748E-5</v>
      </c>
      <c r="U4">
        <f>'Total Fuel Prices'!U211*(1-INDEX(Tax_share,MATCH('Total Fuel Prices'!$A$207,tax_fuel_labels,0),MATCH(U$1,'Tax_Share of Price'!$B$1:$AI$1,0)))</f>
        <v>1.1651590096416027E-5</v>
      </c>
      <c r="V4">
        <f>'Total Fuel Prices'!V211*(1-INDEX(Tax_share,MATCH('Total Fuel Prices'!$A$207,tax_fuel_labels,0),MATCH(V$1,'Tax_Share of Price'!$B$1:$AI$1,0)))</f>
        <v>1.1319083363581307E-5</v>
      </c>
      <c r="W4">
        <f>'Total Fuel Prices'!W211*(1-INDEX(Tax_share,MATCH('Total Fuel Prices'!$A$207,tax_fuel_labels,0),MATCH(W$1,'Tax_Share of Price'!$B$1:$AI$1,0)))</f>
        <v>1.0986576630746584E-5</v>
      </c>
      <c r="X4">
        <f>'Total Fuel Prices'!X211*(1-INDEX(Tax_share,MATCH('Total Fuel Prices'!$A$207,tax_fuel_labels,0),MATCH(X$1,'Tax_Share of Price'!$B$1:$AI$1,0)))</f>
        <v>1.0654069897911864E-5</v>
      </c>
      <c r="Y4">
        <f>'Total Fuel Prices'!Y211*(1-INDEX(Tax_share,MATCH('Total Fuel Prices'!$A$207,tax_fuel_labels,0),MATCH(Y$1,'Tax_Share of Price'!$B$1:$AI$1,0)))</f>
        <v>1.0321563165077245E-5</v>
      </c>
      <c r="Z4">
        <f>'Total Fuel Prices'!Z211*(1-INDEX(Tax_share,MATCH('Total Fuel Prices'!$A$207,tax_fuel_labels,0),MATCH(Z$1,'Tax_Share of Price'!$B$1:$AI$1,0)))</f>
        <v>9.9890564322425226E-6</v>
      </c>
      <c r="AA4">
        <f>'Total Fuel Prices'!AA211*(1-INDEX(Tax_share,MATCH('Total Fuel Prices'!$A$207,tax_fuel_labels,0),MATCH(AA$1,'Tax_Share of Price'!$B$1:$AI$1,0)))</f>
        <v>9.6565496994078021E-6</v>
      </c>
      <c r="AB4">
        <f>'Total Fuel Prices'!AB211*(1-INDEX(Tax_share,MATCH('Total Fuel Prices'!$A$207,tax_fuel_labels,0),MATCH(AB$1,'Tax_Share of Price'!$B$1:$AI$1,0)))</f>
        <v>9.3240429665730815E-6</v>
      </c>
      <c r="AC4">
        <f>'Total Fuel Prices'!AC211*(1-INDEX(Tax_share,MATCH('Total Fuel Prices'!$A$207,tax_fuel_labels,0),MATCH(AC$1,'Tax_Share of Price'!$B$1:$AI$1,0)))</f>
        <v>8.9915362337383593E-6</v>
      </c>
      <c r="AD4">
        <f>'Total Fuel Prices'!AD211*(1-INDEX(Tax_share,MATCH('Total Fuel Prices'!$A$207,tax_fuel_labels,0),MATCH(AD$1,'Tax_Share of Price'!$B$1:$AI$1,0)))</f>
        <v>8.6590295009036388E-6</v>
      </c>
      <c r="AE4">
        <f>'Total Fuel Prices'!AE211*(1-INDEX(Tax_share,MATCH('Total Fuel Prices'!$A$207,tax_fuel_labels,0),MATCH(AE$1,'Tax_Share of Price'!$B$1:$AI$1,0)))</f>
        <v>8.3265227680690199E-6</v>
      </c>
      <c r="AF4">
        <f t="shared" ref="AF3:AU9" si="3">$AE4</f>
        <v>8.3265227680690199E-6</v>
      </c>
      <c r="AG4">
        <f t="shared" si="0"/>
        <v>8.3265227680690199E-6</v>
      </c>
      <c r="AH4">
        <f t="shared" si="0"/>
        <v>8.3265227680690199E-6</v>
      </c>
      <c r="AI4">
        <f t="shared" si="0"/>
        <v>8.3265227680690199E-6</v>
      </c>
      <c r="AJ4">
        <f t="shared" si="0"/>
        <v>8.3265227680690199E-6</v>
      </c>
      <c r="AK4">
        <f t="shared" si="0"/>
        <v>8.3265227680690199E-6</v>
      </c>
      <c r="AL4">
        <f t="shared" si="0"/>
        <v>8.3265227680690199E-6</v>
      </c>
      <c r="AM4">
        <f t="shared" si="0"/>
        <v>8.3265227680690199E-6</v>
      </c>
      <c r="AN4">
        <f t="shared" si="0"/>
        <v>8.3265227680690199E-6</v>
      </c>
      <c r="AO4">
        <f t="shared" si="0"/>
        <v>8.3265227680690199E-6</v>
      </c>
      <c r="AP4">
        <f t="shared" si="0"/>
        <v>8.3265227680690199E-6</v>
      </c>
      <c r="AQ4">
        <f t="shared" si="0"/>
        <v>8.3265227680690199E-6</v>
      </c>
      <c r="AR4">
        <f t="shared" si="0"/>
        <v>8.3265227680690199E-6</v>
      </c>
      <c r="AS4">
        <f t="shared" si="0"/>
        <v>8.3265227680690199E-6</v>
      </c>
      <c r="AT4">
        <f t="shared" si="0"/>
        <v>8.3265227680690199E-6</v>
      </c>
      <c r="AU4">
        <f t="shared" si="0"/>
        <v>8.3265227680690199E-6</v>
      </c>
      <c r="AV4">
        <f t="shared" si="0"/>
        <v>8.3265227680690199E-6</v>
      </c>
      <c r="AW4">
        <f t="shared" si="0"/>
        <v>8.3265227680690199E-6</v>
      </c>
      <c r="AX4">
        <f t="shared" si="0"/>
        <v>8.3265227680690199E-6</v>
      </c>
      <c r="AY4">
        <f t="shared" si="0"/>
        <v>8.3265227680690199E-6</v>
      </c>
      <c r="AZ4">
        <f t="shared" si="0"/>
        <v>8.3265227680690199E-6</v>
      </c>
      <c r="BA4">
        <f t="shared" si="0"/>
        <v>8.3265227680690199E-6</v>
      </c>
      <c r="BB4">
        <f t="shared" si="0"/>
        <v>8.3265227680690199E-6</v>
      </c>
      <c r="BC4">
        <f t="shared" si="0"/>
        <v>8.3265227680690199E-6</v>
      </c>
      <c r="BD4">
        <f t="shared" si="0"/>
        <v>8.3265227680690199E-6</v>
      </c>
      <c r="BE4">
        <f t="shared" si="0"/>
        <v>8.3265227680690199E-6</v>
      </c>
      <c r="BF4">
        <f t="shared" si="0"/>
        <v>8.3265227680690199E-6</v>
      </c>
      <c r="BG4">
        <f t="shared" si="0"/>
        <v>8.3265227680690199E-6</v>
      </c>
      <c r="BH4">
        <f t="shared" si="0"/>
        <v>8.3265227680690199E-6</v>
      </c>
      <c r="BI4">
        <f t="shared" si="0"/>
        <v>8.3265227680690199E-6</v>
      </c>
      <c r="BJ4">
        <f t="shared" si="0"/>
        <v>8.3265227680690199E-6</v>
      </c>
      <c r="BK4">
        <f t="shared" si="0"/>
        <v>8.3265227680690199E-6</v>
      </c>
      <c r="BL4">
        <f t="shared" si="0"/>
        <v>8.3265227680690199E-6</v>
      </c>
      <c r="BM4">
        <f t="shared" si="0"/>
        <v>8.3265227680690199E-6</v>
      </c>
      <c r="BN4">
        <f t="shared" si="0"/>
        <v>8.3265227680690199E-6</v>
      </c>
      <c r="BO4">
        <f t="shared" si="0"/>
        <v>8.3265227680690199E-6</v>
      </c>
      <c r="BP4">
        <f t="shared" si="0"/>
        <v>8.3265227680690199E-6</v>
      </c>
      <c r="BQ4">
        <f t="shared" si="0"/>
        <v>8.3265227680690199E-6</v>
      </c>
      <c r="BR4">
        <f t="shared" si="0"/>
        <v>8.3265227680690199E-6</v>
      </c>
      <c r="BS4">
        <f t="shared" si="0"/>
        <v>8.3265227680690199E-6</v>
      </c>
      <c r="BT4">
        <f t="shared" si="0"/>
        <v>8.3265227680690199E-6</v>
      </c>
      <c r="BU4">
        <f t="shared" si="0"/>
        <v>8.3265227680690199E-6</v>
      </c>
      <c r="BV4">
        <f t="shared" si="0"/>
        <v>8.3265227680690199E-6</v>
      </c>
      <c r="BW4">
        <f t="shared" si="0"/>
        <v>8.3265227680690199E-6</v>
      </c>
      <c r="BX4">
        <f t="shared" si="0"/>
        <v>8.3265227680690199E-6</v>
      </c>
      <c r="BY4">
        <f t="shared" si="0"/>
        <v>8.3265227680690199E-6</v>
      </c>
      <c r="BZ4">
        <f t="shared" si="0"/>
        <v>8.3265227680690199E-6</v>
      </c>
      <c r="CA4">
        <f t="shared" si="0"/>
        <v>8.3265227680690199E-6</v>
      </c>
      <c r="CB4">
        <f t="shared" si="0"/>
        <v>8.3265227680690199E-6</v>
      </c>
      <c r="CC4">
        <f t="shared" si="0"/>
        <v>8.3265227680690199E-6</v>
      </c>
    </row>
    <row r="5" spans="1:81">
      <c r="A5" s="1" t="s">
        <v>1424</v>
      </c>
      <c r="B5">
        <f>'Total Fuel Prices'!B212*(1-INDEX(Tax_share,MATCH('Total Fuel Prices'!$A$207,tax_fuel_labels,0),MATCH(B$1,'Tax_Share of Price'!$B$1:$AI$1,0)))</f>
        <v>9.3395054462947643E-5</v>
      </c>
      <c r="C5">
        <f>'Total Fuel Prices'!C212*(1-INDEX(Tax_share,MATCH('Total Fuel Prices'!$A$207,tax_fuel_labels,0),MATCH(C$1,'Tax_Share of Price'!$B$1:$AI$1,0)))</f>
        <v>8.7260560311445422E-5</v>
      </c>
      <c r="D5">
        <f>'Total Fuel Prices'!D212*(1-INDEX(Tax_share,MATCH('Total Fuel Prices'!$A$207,tax_fuel_labels,0),MATCH(D$1,'Tax_Share of Price'!$B$1:$AI$1,0)))</f>
        <v>8.1126066159944841E-5</v>
      </c>
      <c r="E5">
        <f>'Total Fuel Prices'!E212*(1-INDEX(Tax_share,MATCH('Total Fuel Prices'!$A$207,tax_fuel_labels,0),MATCH(E$1,'Tax_Share of Price'!$B$1:$AI$1,0)))</f>
        <v>7.499157200844262E-5</v>
      </c>
      <c r="F5">
        <f>'Total Fuel Prices'!F212*(1-INDEX(Tax_share,MATCH('Total Fuel Prices'!$A$207,tax_fuel_labels,0),MATCH(F$1,'Tax_Share of Price'!$B$1:$AI$1,0)))</f>
        <v>6.8857077856940413E-5</v>
      </c>
      <c r="G5">
        <f>'Total Fuel Prices'!G212*(1-INDEX(Tax_share,MATCH('Total Fuel Prices'!$A$207,tax_fuel_labels,0),MATCH(G$1,'Tax_Share of Price'!$B$1:$AI$1,0)))</f>
        <v>6.2722583705439818E-5</v>
      </c>
      <c r="H5">
        <f>'Total Fuel Prices'!H212*(1-INDEX(Tax_share,MATCH('Total Fuel Prices'!$A$207,tax_fuel_labels,0),MATCH(H$1,'Tax_Share of Price'!$B$1:$AI$1,0)))</f>
        <v>5.658808955393761E-5</v>
      </c>
      <c r="I5">
        <f>'Total Fuel Prices'!I212*(1-INDEX(Tax_share,MATCH('Total Fuel Prices'!$A$207,tax_fuel_labels,0),MATCH(I$1,'Tax_Share of Price'!$B$1:$AI$1,0)))</f>
        <v>5.0453595402435396E-5</v>
      </c>
      <c r="J5">
        <f>'Total Fuel Prices'!J212*(1-INDEX(Tax_share,MATCH('Total Fuel Prices'!$A$207,tax_fuel_labels,0),MATCH(J$1,'Tax_Share of Price'!$B$1:$AI$1,0)))</f>
        <v>4.4319101250933182E-5</v>
      </c>
      <c r="K5">
        <f>'Total Fuel Prices'!K212*(1-INDEX(Tax_share,MATCH('Total Fuel Prices'!$A$207,tax_fuel_labels,0),MATCH(K$1,'Tax_Share of Price'!$B$1:$AI$1,0)))</f>
        <v>3.8184607099432594E-5</v>
      </c>
      <c r="L5">
        <f>'Total Fuel Prices'!L212*(1-INDEX(Tax_share,MATCH('Total Fuel Prices'!$A$207,tax_fuel_labels,0),MATCH(L$1,'Tax_Share of Price'!$B$1:$AI$1,0)))</f>
        <v>3.205011294793038E-5</v>
      </c>
      <c r="M5">
        <f>'Total Fuel Prices'!M212*(1-INDEX(Tax_share,MATCH('Total Fuel Prices'!$A$207,tax_fuel_labels,0),MATCH(M$1,'Tax_Share of Price'!$B$1:$AI$1,0)))</f>
        <v>2.5915618796428169E-5</v>
      </c>
      <c r="N5">
        <f>'Total Fuel Prices'!N212*(1-INDEX(Tax_share,MATCH('Total Fuel Prices'!$A$207,tax_fuel_labels,0),MATCH(N$1,'Tax_Share of Price'!$B$1:$AI$1,0)))</f>
        <v>1.9781124644927581E-5</v>
      </c>
      <c r="O5">
        <f>'Total Fuel Prices'!O212*(1-INDEX(Tax_share,MATCH('Total Fuel Prices'!$A$207,tax_fuel_labels,0),MATCH(O$1,'Tax_Share of Price'!$B$1:$AI$1,0)))</f>
        <v>1.3646630493425368E-5</v>
      </c>
      <c r="P5">
        <f>'Total Fuel Prices'!P212*(1-INDEX(Tax_share,MATCH('Total Fuel Prices'!$A$207,tax_fuel_labels,0),MATCH(P$1,'Tax_Share of Price'!$B$1:$AI$1,0)))</f>
        <v>1.331412376058953E-5</v>
      </c>
      <c r="Q5">
        <f>'Total Fuel Prices'!Q212*(1-INDEX(Tax_share,MATCH('Total Fuel Prices'!$A$207,tax_fuel_labels,0),MATCH(Q$1,'Tax_Share of Price'!$B$1:$AI$1,0)))</f>
        <v>1.2981617027754809E-5</v>
      </c>
      <c r="R5">
        <f>'Total Fuel Prices'!R212*(1-INDEX(Tax_share,MATCH('Total Fuel Prices'!$A$207,tax_fuel_labels,0),MATCH(R$1,'Tax_Share of Price'!$B$1:$AI$1,0)))</f>
        <v>1.2649110294920089E-5</v>
      </c>
      <c r="S5">
        <f>'Total Fuel Prices'!S212*(1-INDEX(Tax_share,MATCH('Total Fuel Prices'!$A$207,tax_fuel_labels,0),MATCH(S$1,'Tax_Share of Price'!$B$1:$AI$1,0)))</f>
        <v>1.2316603562085366E-5</v>
      </c>
      <c r="T5">
        <f>'Total Fuel Prices'!T212*(1-INDEX(Tax_share,MATCH('Total Fuel Prices'!$A$207,tax_fuel_labels,0),MATCH(T$1,'Tax_Share of Price'!$B$1:$AI$1,0)))</f>
        <v>1.1984096829250748E-5</v>
      </c>
      <c r="U5">
        <f>'Total Fuel Prices'!U212*(1-INDEX(Tax_share,MATCH('Total Fuel Prices'!$A$207,tax_fuel_labels,0),MATCH(U$1,'Tax_Share of Price'!$B$1:$AI$1,0)))</f>
        <v>1.1651590096416027E-5</v>
      </c>
      <c r="V5">
        <f>'Total Fuel Prices'!V212*(1-INDEX(Tax_share,MATCH('Total Fuel Prices'!$A$207,tax_fuel_labels,0),MATCH(V$1,'Tax_Share of Price'!$B$1:$AI$1,0)))</f>
        <v>1.1319083363581307E-5</v>
      </c>
      <c r="W5">
        <f>'Total Fuel Prices'!W212*(1-INDEX(Tax_share,MATCH('Total Fuel Prices'!$A$207,tax_fuel_labels,0),MATCH(W$1,'Tax_Share of Price'!$B$1:$AI$1,0)))</f>
        <v>1.0986576630746584E-5</v>
      </c>
      <c r="X5">
        <f>'Total Fuel Prices'!X212*(1-INDEX(Tax_share,MATCH('Total Fuel Prices'!$A$207,tax_fuel_labels,0),MATCH(X$1,'Tax_Share of Price'!$B$1:$AI$1,0)))</f>
        <v>1.0654069897911864E-5</v>
      </c>
      <c r="Y5">
        <f>'Total Fuel Prices'!Y212*(1-INDEX(Tax_share,MATCH('Total Fuel Prices'!$A$207,tax_fuel_labels,0),MATCH(Y$1,'Tax_Share of Price'!$B$1:$AI$1,0)))</f>
        <v>1.0321563165077245E-5</v>
      </c>
      <c r="Z5">
        <f>'Total Fuel Prices'!Z212*(1-INDEX(Tax_share,MATCH('Total Fuel Prices'!$A$207,tax_fuel_labels,0),MATCH(Z$1,'Tax_Share of Price'!$B$1:$AI$1,0)))</f>
        <v>9.9890564322425226E-6</v>
      </c>
      <c r="AA5">
        <f>'Total Fuel Prices'!AA212*(1-INDEX(Tax_share,MATCH('Total Fuel Prices'!$A$207,tax_fuel_labels,0),MATCH(AA$1,'Tax_Share of Price'!$B$1:$AI$1,0)))</f>
        <v>9.6565496994078021E-6</v>
      </c>
      <c r="AB5">
        <f>'Total Fuel Prices'!AB212*(1-INDEX(Tax_share,MATCH('Total Fuel Prices'!$A$207,tax_fuel_labels,0),MATCH(AB$1,'Tax_Share of Price'!$B$1:$AI$1,0)))</f>
        <v>9.3240429665730815E-6</v>
      </c>
      <c r="AC5">
        <f>'Total Fuel Prices'!AC212*(1-INDEX(Tax_share,MATCH('Total Fuel Prices'!$A$207,tax_fuel_labels,0),MATCH(AC$1,'Tax_Share of Price'!$B$1:$AI$1,0)))</f>
        <v>8.9915362337383593E-6</v>
      </c>
      <c r="AD5">
        <f>'Total Fuel Prices'!AD212*(1-INDEX(Tax_share,MATCH('Total Fuel Prices'!$A$207,tax_fuel_labels,0),MATCH(AD$1,'Tax_Share of Price'!$B$1:$AI$1,0)))</f>
        <v>8.6590295009036388E-6</v>
      </c>
      <c r="AE5">
        <f>'Total Fuel Prices'!AE212*(1-INDEX(Tax_share,MATCH('Total Fuel Prices'!$A$207,tax_fuel_labels,0),MATCH(AE$1,'Tax_Share of Price'!$B$1:$AI$1,0)))</f>
        <v>8.3265227680690199E-6</v>
      </c>
      <c r="AF5">
        <f t="shared" si="3"/>
        <v>8.3265227680690199E-6</v>
      </c>
      <c r="AG5">
        <f t="shared" si="0"/>
        <v>8.3265227680690199E-6</v>
      </c>
      <c r="AH5">
        <f t="shared" si="0"/>
        <v>8.3265227680690199E-6</v>
      </c>
      <c r="AI5">
        <f t="shared" si="0"/>
        <v>8.3265227680690199E-6</v>
      </c>
      <c r="AJ5">
        <f t="shared" si="0"/>
        <v>8.3265227680690199E-6</v>
      </c>
      <c r="AK5">
        <f t="shared" si="0"/>
        <v>8.3265227680690199E-6</v>
      </c>
      <c r="AL5">
        <f t="shared" si="0"/>
        <v>8.3265227680690199E-6</v>
      </c>
      <c r="AM5">
        <f t="shared" si="0"/>
        <v>8.3265227680690199E-6</v>
      </c>
      <c r="AN5">
        <f t="shared" si="0"/>
        <v>8.3265227680690199E-6</v>
      </c>
      <c r="AO5">
        <f t="shared" si="0"/>
        <v>8.3265227680690199E-6</v>
      </c>
      <c r="AP5">
        <f t="shared" si="0"/>
        <v>8.3265227680690199E-6</v>
      </c>
      <c r="AQ5">
        <f t="shared" si="0"/>
        <v>8.3265227680690199E-6</v>
      </c>
      <c r="AR5">
        <f t="shared" si="0"/>
        <v>8.3265227680690199E-6</v>
      </c>
      <c r="AS5">
        <f t="shared" si="0"/>
        <v>8.3265227680690199E-6</v>
      </c>
      <c r="AT5">
        <f t="shared" si="0"/>
        <v>8.3265227680690199E-6</v>
      </c>
      <c r="AU5">
        <f t="shared" si="0"/>
        <v>8.3265227680690199E-6</v>
      </c>
      <c r="AV5">
        <f t="shared" si="0"/>
        <v>8.3265227680690199E-6</v>
      </c>
      <c r="AW5">
        <f t="shared" si="0"/>
        <v>8.3265227680690199E-6</v>
      </c>
      <c r="AX5">
        <f t="shared" si="0"/>
        <v>8.3265227680690199E-6</v>
      </c>
      <c r="AY5">
        <f t="shared" si="0"/>
        <v>8.3265227680690199E-6</v>
      </c>
      <c r="AZ5">
        <f t="shared" si="0"/>
        <v>8.3265227680690199E-6</v>
      </c>
      <c r="BA5">
        <f t="shared" si="0"/>
        <v>8.3265227680690199E-6</v>
      </c>
      <c r="BB5">
        <f t="shared" si="0"/>
        <v>8.3265227680690199E-6</v>
      </c>
      <c r="BC5">
        <f t="shared" si="0"/>
        <v>8.3265227680690199E-6</v>
      </c>
      <c r="BD5">
        <f t="shared" si="0"/>
        <v>8.3265227680690199E-6</v>
      </c>
      <c r="BE5">
        <f t="shared" si="0"/>
        <v>8.3265227680690199E-6</v>
      </c>
      <c r="BF5">
        <f t="shared" si="0"/>
        <v>8.3265227680690199E-6</v>
      </c>
      <c r="BG5">
        <f t="shared" si="0"/>
        <v>8.3265227680690199E-6</v>
      </c>
      <c r="BH5">
        <f t="shared" si="0"/>
        <v>8.3265227680690199E-6</v>
      </c>
      <c r="BI5">
        <f t="shared" si="0"/>
        <v>8.3265227680690199E-6</v>
      </c>
      <c r="BJ5">
        <f t="shared" si="0"/>
        <v>8.3265227680690199E-6</v>
      </c>
      <c r="BK5">
        <f t="shared" si="0"/>
        <v>8.3265227680690199E-6</v>
      </c>
      <c r="BL5">
        <f t="shared" si="0"/>
        <v>8.3265227680690199E-6</v>
      </c>
      <c r="BM5">
        <f t="shared" si="0"/>
        <v>8.3265227680690199E-6</v>
      </c>
      <c r="BN5">
        <f t="shared" si="0"/>
        <v>8.3265227680690199E-6</v>
      </c>
      <c r="BO5">
        <f t="shared" si="0"/>
        <v>8.3265227680690199E-6</v>
      </c>
      <c r="BP5">
        <f t="shared" si="0"/>
        <v>8.3265227680690199E-6</v>
      </c>
      <c r="BQ5">
        <f t="shared" si="0"/>
        <v>8.3265227680690199E-6</v>
      </c>
      <c r="BR5">
        <f t="shared" si="0"/>
        <v>8.3265227680690199E-6</v>
      </c>
      <c r="BS5">
        <f t="shared" si="0"/>
        <v>8.3265227680690199E-6</v>
      </c>
      <c r="BT5">
        <f t="shared" si="0"/>
        <v>8.3265227680690199E-6</v>
      </c>
      <c r="BU5">
        <f t="shared" si="0"/>
        <v>8.3265227680690199E-6</v>
      </c>
      <c r="BV5">
        <f t="shared" si="0"/>
        <v>8.3265227680690199E-6</v>
      </c>
      <c r="BW5">
        <f t="shared" si="0"/>
        <v>8.3265227680690199E-6</v>
      </c>
      <c r="BX5">
        <f t="shared" si="0"/>
        <v>8.3265227680690199E-6</v>
      </c>
      <c r="BY5">
        <f t="shared" si="0"/>
        <v>8.3265227680690199E-6</v>
      </c>
      <c r="BZ5">
        <f t="shared" si="0"/>
        <v>8.3265227680690199E-6</v>
      </c>
      <c r="CA5">
        <f t="shared" si="0"/>
        <v>8.3265227680690199E-6</v>
      </c>
      <c r="CB5">
        <f t="shared" si="0"/>
        <v>8.3265227680690199E-6</v>
      </c>
      <c r="CC5">
        <f t="shared" si="0"/>
        <v>8.3265227680690199E-6</v>
      </c>
    </row>
    <row r="6" spans="1:81">
      <c r="A6" s="1" t="s">
        <v>1425</v>
      </c>
      <c r="B6">
        <f>'Total Fuel Prices'!B213*(1-INDEX(Tax_share,MATCH('Total Fuel Prices'!$A$207,tax_fuel_labels,0),MATCH(B$1,'Tax_Share of Price'!$B$1:$AI$1,0)))</f>
        <v>9.3395054462947643E-5</v>
      </c>
      <c r="C6">
        <f>'Total Fuel Prices'!C213*(1-INDEX(Tax_share,MATCH('Total Fuel Prices'!$A$207,tax_fuel_labels,0),MATCH(C$1,'Tax_Share of Price'!$B$1:$AI$1,0)))</f>
        <v>8.7260560311445422E-5</v>
      </c>
      <c r="D6">
        <f>'Total Fuel Prices'!D213*(1-INDEX(Tax_share,MATCH('Total Fuel Prices'!$A$207,tax_fuel_labels,0),MATCH(D$1,'Tax_Share of Price'!$B$1:$AI$1,0)))</f>
        <v>8.1126066159944841E-5</v>
      </c>
      <c r="E6">
        <f>'Total Fuel Prices'!E213*(1-INDEX(Tax_share,MATCH('Total Fuel Prices'!$A$207,tax_fuel_labels,0),MATCH(E$1,'Tax_Share of Price'!$B$1:$AI$1,0)))</f>
        <v>7.499157200844262E-5</v>
      </c>
      <c r="F6">
        <f>'Total Fuel Prices'!F213*(1-INDEX(Tax_share,MATCH('Total Fuel Prices'!$A$207,tax_fuel_labels,0),MATCH(F$1,'Tax_Share of Price'!$B$1:$AI$1,0)))</f>
        <v>6.8857077856940413E-5</v>
      </c>
      <c r="G6">
        <f>'Total Fuel Prices'!G213*(1-INDEX(Tax_share,MATCH('Total Fuel Prices'!$A$207,tax_fuel_labels,0),MATCH(G$1,'Tax_Share of Price'!$B$1:$AI$1,0)))</f>
        <v>6.2722583705439818E-5</v>
      </c>
      <c r="H6">
        <f>'Total Fuel Prices'!H213*(1-INDEX(Tax_share,MATCH('Total Fuel Prices'!$A$207,tax_fuel_labels,0),MATCH(H$1,'Tax_Share of Price'!$B$1:$AI$1,0)))</f>
        <v>5.658808955393761E-5</v>
      </c>
      <c r="I6">
        <f>'Total Fuel Prices'!I213*(1-INDEX(Tax_share,MATCH('Total Fuel Prices'!$A$207,tax_fuel_labels,0),MATCH(I$1,'Tax_Share of Price'!$B$1:$AI$1,0)))</f>
        <v>5.0453595402435396E-5</v>
      </c>
      <c r="J6">
        <f>'Total Fuel Prices'!J213*(1-INDEX(Tax_share,MATCH('Total Fuel Prices'!$A$207,tax_fuel_labels,0),MATCH(J$1,'Tax_Share of Price'!$B$1:$AI$1,0)))</f>
        <v>4.4319101250933182E-5</v>
      </c>
      <c r="K6">
        <f>'Total Fuel Prices'!K213*(1-INDEX(Tax_share,MATCH('Total Fuel Prices'!$A$207,tax_fuel_labels,0),MATCH(K$1,'Tax_Share of Price'!$B$1:$AI$1,0)))</f>
        <v>3.8184607099432594E-5</v>
      </c>
      <c r="L6">
        <f>'Total Fuel Prices'!L213*(1-INDEX(Tax_share,MATCH('Total Fuel Prices'!$A$207,tax_fuel_labels,0),MATCH(L$1,'Tax_Share of Price'!$B$1:$AI$1,0)))</f>
        <v>3.205011294793038E-5</v>
      </c>
      <c r="M6">
        <f>'Total Fuel Prices'!M213*(1-INDEX(Tax_share,MATCH('Total Fuel Prices'!$A$207,tax_fuel_labels,0),MATCH(M$1,'Tax_Share of Price'!$B$1:$AI$1,0)))</f>
        <v>2.5915618796428169E-5</v>
      </c>
      <c r="N6">
        <f>'Total Fuel Prices'!N213*(1-INDEX(Tax_share,MATCH('Total Fuel Prices'!$A$207,tax_fuel_labels,0),MATCH(N$1,'Tax_Share of Price'!$B$1:$AI$1,0)))</f>
        <v>1.9781124644927581E-5</v>
      </c>
      <c r="O6">
        <f>'Total Fuel Prices'!O213*(1-INDEX(Tax_share,MATCH('Total Fuel Prices'!$A$207,tax_fuel_labels,0),MATCH(O$1,'Tax_Share of Price'!$B$1:$AI$1,0)))</f>
        <v>1.3646630493425368E-5</v>
      </c>
      <c r="P6">
        <f>'Total Fuel Prices'!P213*(1-INDEX(Tax_share,MATCH('Total Fuel Prices'!$A$207,tax_fuel_labels,0),MATCH(P$1,'Tax_Share of Price'!$B$1:$AI$1,0)))</f>
        <v>1.331412376058953E-5</v>
      </c>
      <c r="Q6">
        <f>'Total Fuel Prices'!Q213*(1-INDEX(Tax_share,MATCH('Total Fuel Prices'!$A$207,tax_fuel_labels,0),MATCH(Q$1,'Tax_Share of Price'!$B$1:$AI$1,0)))</f>
        <v>1.2981617027754809E-5</v>
      </c>
      <c r="R6">
        <f>'Total Fuel Prices'!R213*(1-INDEX(Tax_share,MATCH('Total Fuel Prices'!$A$207,tax_fuel_labels,0),MATCH(R$1,'Tax_Share of Price'!$B$1:$AI$1,0)))</f>
        <v>1.2649110294920089E-5</v>
      </c>
      <c r="S6">
        <f>'Total Fuel Prices'!S213*(1-INDEX(Tax_share,MATCH('Total Fuel Prices'!$A$207,tax_fuel_labels,0),MATCH(S$1,'Tax_Share of Price'!$B$1:$AI$1,0)))</f>
        <v>1.2316603562085366E-5</v>
      </c>
      <c r="T6">
        <f>'Total Fuel Prices'!T213*(1-INDEX(Tax_share,MATCH('Total Fuel Prices'!$A$207,tax_fuel_labels,0),MATCH(T$1,'Tax_Share of Price'!$B$1:$AI$1,0)))</f>
        <v>1.1984096829250748E-5</v>
      </c>
      <c r="U6">
        <f>'Total Fuel Prices'!U213*(1-INDEX(Tax_share,MATCH('Total Fuel Prices'!$A$207,tax_fuel_labels,0),MATCH(U$1,'Tax_Share of Price'!$B$1:$AI$1,0)))</f>
        <v>1.1651590096416027E-5</v>
      </c>
      <c r="V6">
        <f>'Total Fuel Prices'!V213*(1-INDEX(Tax_share,MATCH('Total Fuel Prices'!$A$207,tax_fuel_labels,0),MATCH(V$1,'Tax_Share of Price'!$B$1:$AI$1,0)))</f>
        <v>1.1319083363581307E-5</v>
      </c>
      <c r="W6">
        <f>'Total Fuel Prices'!W213*(1-INDEX(Tax_share,MATCH('Total Fuel Prices'!$A$207,tax_fuel_labels,0),MATCH(W$1,'Tax_Share of Price'!$B$1:$AI$1,0)))</f>
        <v>1.0986576630746584E-5</v>
      </c>
      <c r="X6">
        <f>'Total Fuel Prices'!X213*(1-INDEX(Tax_share,MATCH('Total Fuel Prices'!$A$207,tax_fuel_labels,0),MATCH(X$1,'Tax_Share of Price'!$B$1:$AI$1,0)))</f>
        <v>1.0654069897911864E-5</v>
      </c>
      <c r="Y6">
        <f>'Total Fuel Prices'!Y213*(1-INDEX(Tax_share,MATCH('Total Fuel Prices'!$A$207,tax_fuel_labels,0),MATCH(Y$1,'Tax_Share of Price'!$B$1:$AI$1,0)))</f>
        <v>1.0321563165077245E-5</v>
      </c>
      <c r="Z6">
        <f>'Total Fuel Prices'!Z213*(1-INDEX(Tax_share,MATCH('Total Fuel Prices'!$A$207,tax_fuel_labels,0),MATCH(Z$1,'Tax_Share of Price'!$B$1:$AI$1,0)))</f>
        <v>9.9890564322425226E-6</v>
      </c>
      <c r="AA6">
        <f>'Total Fuel Prices'!AA213*(1-INDEX(Tax_share,MATCH('Total Fuel Prices'!$A$207,tax_fuel_labels,0),MATCH(AA$1,'Tax_Share of Price'!$B$1:$AI$1,0)))</f>
        <v>9.6565496994078021E-6</v>
      </c>
      <c r="AB6">
        <f>'Total Fuel Prices'!AB213*(1-INDEX(Tax_share,MATCH('Total Fuel Prices'!$A$207,tax_fuel_labels,0),MATCH(AB$1,'Tax_Share of Price'!$B$1:$AI$1,0)))</f>
        <v>9.3240429665730815E-6</v>
      </c>
      <c r="AC6">
        <f>'Total Fuel Prices'!AC213*(1-INDEX(Tax_share,MATCH('Total Fuel Prices'!$A$207,tax_fuel_labels,0),MATCH(AC$1,'Tax_Share of Price'!$B$1:$AI$1,0)))</f>
        <v>8.9915362337383593E-6</v>
      </c>
      <c r="AD6">
        <f>'Total Fuel Prices'!AD213*(1-INDEX(Tax_share,MATCH('Total Fuel Prices'!$A$207,tax_fuel_labels,0),MATCH(AD$1,'Tax_Share of Price'!$B$1:$AI$1,0)))</f>
        <v>8.6590295009036388E-6</v>
      </c>
      <c r="AE6">
        <f>'Total Fuel Prices'!AE213*(1-INDEX(Tax_share,MATCH('Total Fuel Prices'!$A$207,tax_fuel_labels,0),MATCH(AE$1,'Tax_Share of Price'!$B$1:$AI$1,0)))</f>
        <v>8.3265227680690199E-6</v>
      </c>
      <c r="AF6">
        <f t="shared" si="3"/>
        <v>8.3265227680690199E-6</v>
      </c>
      <c r="AG6">
        <f t="shared" si="0"/>
        <v>8.3265227680690199E-6</v>
      </c>
      <c r="AH6">
        <f t="shared" si="0"/>
        <v>8.3265227680690199E-6</v>
      </c>
      <c r="AI6">
        <f t="shared" si="0"/>
        <v>8.3265227680690199E-6</v>
      </c>
      <c r="AJ6">
        <f t="shared" si="0"/>
        <v>8.3265227680690199E-6</v>
      </c>
      <c r="AK6">
        <f t="shared" si="0"/>
        <v>8.3265227680690199E-6</v>
      </c>
      <c r="AL6">
        <f t="shared" si="0"/>
        <v>8.3265227680690199E-6</v>
      </c>
      <c r="AM6">
        <f t="shared" si="0"/>
        <v>8.3265227680690199E-6</v>
      </c>
      <c r="AN6">
        <f t="shared" si="0"/>
        <v>8.3265227680690199E-6</v>
      </c>
      <c r="AO6">
        <f t="shared" si="0"/>
        <v>8.3265227680690199E-6</v>
      </c>
      <c r="AP6">
        <f t="shared" si="0"/>
        <v>8.3265227680690199E-6</v>
      </c>
      <c r="AQ6">
        <f t="shared" si="0"/>
        <v>8.3265227680690199E-6</v>
      </c>
      <c r="AR6">
        <f t="shared" si="0"/>
        <v>8.3265227680690199E-6</v>
      </c>
      <c r="AS6">
        <f t="shared" si="0"/>
        <v>8.3265227680690199E-6</v>
      </c>
      <c r="AT6">
        <f t="shared" si="0"/>
        <v>8.3265227680690199E-6</v>
      </c>
      <c r="AU6">
        <f t="shared" si="0"/>
        <v>8.3265227680690199E-6</v>
      </c>
      <c r="AV6">
        <f t="shared" si="0"/>
        <v>8.3265227680690199E-6</v>
      </c>
      <c r="AW6">
        <f t="shared" si="0"/>
        <v>8.3265227680690199E-6</v>
      </c>
      <c r="AX6">
        <f t="shared" si="0"/>
        <v>8.3265227680690199E-6</v>
      </c>
      <c r="AY6">
        <f t="shared" si="0"/>
        <v>8.3265227680690199E-6</v>
      </c>
      <c r="AZ6">
        <f t="shared" si="0"/>
        <v>8.3265227680690199E-6</v>
      </c>
      <c r="BA6">
        <f t="shared" si="0"/>
        <v>8.3265227680690199E-6</v>
      </c>
      <c r="BB6">
        <f t="shared" si="0"/>
        <v>8.3265227680690199E-6</v>
      </c>
      <c r="BC6">
        <f t="shared" si="0"/>
        <v>8.3265227680690199E-6</v>
      </c>
      <c r="BD6">
        <f t="shared" si="0"/>
        <v>8.3265227680690199E-6</v>
      </c>
      <c r="BE6">
        <f t="shared" si="0"/>
        <v>8.3265227680690199E-6</v>
      </c>
      <c r="BF6">
        <f t="shared" si="0"/>
        <v>8.3265227680690199E-6</v>
      </c>
      <c r="BG6">
        <f t="shared" si="0"/>
        <v>8.3265227680690199E-6</v>
      </c>
      <c r="BH6">
        <f t="shared" si="0"/>
        <v>8.3265227680690199E-6</v>
      </c>
      <c r="BI6">
        <f t="shared" si="0"/>
        <v>8.3265227680690199E-6</v>
      </c>
      <c r="BJ6">
        <f t="shared" si="0"/>
        <v>8.3265227680690199E-6</v>
      </c>
      <c r="BK6">
        <f t="shared" si="0"/>
        <v>8.3265227680690199E-6</v>
      </c>
      <c r="BL6">
        <f t="shared" si="0"/>
        <v>8.3265227680690199E-6</v>
      </c>
      <c r="BM6">
        <f t="shared" si="0"/>
        <v>8.3265227680690199E-6</v>
      </c>
      <c r="BN6">
        <f t="shared" si="0"/>
        <v>8.3265227680690199E-6</v>
      </c>
      <c r="BO6">
        <f t="shared" si="0"/>
        <v>8.3265227680690199E-6</v>
      </c>
      <c r="BP6">
        <f t="shared" si="0"/>
        <v>8.3265227680690199E-6</v>
      </c>
      <c r="BQ6">
        <f t="shared" si="0"/>
        <v>8.3265227680690199E-6</v>
      </c>
      <c r="BR6">
        <f t="shared" si="0"/>
        <v>8.3265227680690199E-6</v>
      </c>
      <c r="BS6">
        <f t="shared" si="0"/>
        <v>8.3265227680690199E-6</v>
      </c>
      <c r="BT6">
        <f t="shared" si="0"/>
        <v>8.3265227680690199E-6</v>
      </c>
      <c r="BU6">
        <f t="shared" si="0"/>
        <v>8.3265227680690199E-6</v>
      </c>
      <c r="BV6">
        <f t="shared" si="0"/>
        <v>8.3265227680690199E-6</v>
      </c>
      <c r="BW6">
        <f t="shared" si="0"/>
        <v>8.3265227680690199E-6</v>
      </c>
      <c r="BX6">
        <f t="shared" si="0"/>
        <v>8.3265227680690199E-6</v>
      </c>
      <c r="BY6">
        <f t="shared" si="0"/>
        <v>8.3265227680690199E-6</v>
      </c>
      <c r="BZ6">
        <f t="shared" si="0"/>
        <v>8.3265227680690199E-6</v>
      </c>
      <c r="CA6">
        <f t="shared" si="0"/>
        <v>8.3265227680690199E-6</v>
      </c>
      <c r="CB6">
        <f t="shared" si="0"/>
        <v>8.3265227680690199E-6</v>
      </c>
      <c r="CC6">
        <f t="shared" si="0"/>
        <v>8.3265227680690199E-6</v>
      </c>
    </row>
    <row r="7" spans="1:81">
      <c r="A7" s="1" t="s">
        <v>1426</v>
      </c>
      <c r="B7">
        <f>B6</f>
        <v>9.3395054462947643E-5</v>
      </c>
      <c r="C7">
        <f t="shared" ref="C7:AE7" si="4">C6</f>
        <v>8.7260560311445422E-5</v>
      </c>
      <c r="D7">
        <f t="shared" si="4"/>
        <v>8.1126066159944841E-5</v>
      </c>
      <c r="E7">
        <f t="shared" si="4"/>
        <v>7.499157200844262E-5</v>
      </c>
      <c r="F7">
        <f t="shared" si="4"/>
        <v>6.8857077856940413E-5</v>
      </c>
      <c r="G7">
        <f t="shared" si="4"/>
        <v>6.2722583705439818E-5</v>
      </c>
      <c r="H7">
        <f t="shared" si="4"/>
        <v>5.658808955393761E-5</v>
      </c>
      <c r="I7">
        <f t="shared" si="4"/>
        <v>5.0453595402435396E-5</v>
      </c>
      <c r="J7">
        <f t="shared" si="4"/>
        <v>4.4319101250933182E-5</v>
      </c>
      <c r="K7">
        <f t="shared" si="4"/>
        <v>3.8184607099432594E-5</v>
      </c>
      <c r="L7">
        <f t="shared" si="4"/>
        <v>3.205011294793038E-5</v>
      </c>
      <c r="M7">
        <f t="shared" si="4"/>
        <v>2.5915618796428169E-5</v>
      </c>
      <c r="N7">
        <f t="shared" si="4"/>
        <v>1.9781124644927581E-5</v>
      </c>
      <c r="O7">
        <f t="shared" si="4"/>
        <v>1.3646630493425368E-5</v>
      </c>
      <c r="P7">
        <f t="shared" si="4"/>
        <v>1.331412376058953E-5</v>
      </c>
      <c r="Q7">
        <f t="shared" si="4"/>
        <v>1.2981617027754809E-5</v>
      </c>
      <c r="R7">
        <f t="shared" si="4"/>
        <v>1.2649110294920089E-5</v>
      </c>
      <c r="S7">
        <f t="shared" si="4"/>
        <v>1.2316603562085366E-5</v>
      </c>
      <c r="T7">
        <f t="shared" si="4"/>
        <v>1.1984096829250748E-5</v>
      </c>
      <c r="U7">
        <f t="shared" si="4"/>
        <v>1.1651590096416027E-5</v>
      </c>
      <c r="V7">
        <f t="shared" si="4"/>
        <v>1.1319083363581307E-5</v>
      </c>
      <c r="W7">
        <f t="shared" si="4"/>
        <v>1.0986576630746584E-5</v>
      </c>
      <c r="X7">
        <f t="shared" si="4"/>
        <v>1.0654069897911864E-5</v>
      </c>
      <c r="Y7">
        <f t="shared" si="4"/>
        <v>1.0321563165077245E-5</v>
      </c>
      <c r="Z7">
        <f t="shared" si="4"/>
        <v>9.9890564322425226E-6</v>
      </c>
      <c r="AA7">
        <f t="shared" si="4"/>
        <v>9.6565496994078021E-6</v>
      </c>
      <c r="AB7">
        <f t="shared" si="4"/>
        <v>9.3240429665730815E-6</v>
      </c>
      <c r="AC7">
        <f t="shared" si="4"/>
        <v>8.9915362337383593E-6</v>
      </c>
      <c r="AD7">
        <f t="shared" si="4"/>
        <v>8.6590295009036388E-6</v>
      </c>
      <c r="AE7">
        <f t="shared" si="4"/>
        <v>8.3265227680690199E-6</v>
      </c>
      <c r="AF7">
        <f t="shared" si="3"/>
        <v>8.3265227680690199E-6</v>
      </c>
      <c r="AG7">
        <f t="shared" si="0"/>
        <v>8.3265227680690199E-6</v>
      </c>
      <c r="AH7">
        <f t="shared" si="0"/>
        <v>8.3265227680690199E-6</v>
      </c>
      <c r="AI7">
        <f t="shared" si="0"/>
        <v>8.3265227680690199E-6</v>
      </c>
      <c r="AJ7">
        <f t="shared" si="0"/>
        <v>8.3265227680690199E-6</v>
      </c>
      <c r="AK7">
        <f t="shared" si="0"/>
        <v>8.3265227680690199E-6</v>
      </c>
      <c r="AL7">
        <f t="shared" si="0"/>
        <v>8.3265227680690199E-6</v>
      </c>
      <c r="AM7">
        <f t="shared" si="0"/>
        <v>8.3265227680690199E-6</v>
      </c>
      <c r="AN7">
        <f t="shared" si="0"/>
        <v>8.3265227680690199E-6</v>
      </c>
      <c r="AO7">
        <f t="shared" si="0"/>
        <v>8.3265227680690199E-6</v>
      </c>
      <c r="AP7">
        <f t="shared" si="0"/>
        <v>8.3265227680690199E-6</v>
      </c>
      <c r="AQ7">
        <f t="shared" si="0"/>
        <v>8.3265227680690199E-6</v>
      </c>
      <c r="AR7">
        <f t="shared" si="0"/>
        <v>8.3265227680690199E-6</v>
      </c>
      <c r="AS7">
        <f t="shared" si="0"/>
        <v>8.3265227680690199E-6</v>
      </c>
      <c r="AT7">
        <f t="shared" si="0"/>
        <v>8.3265227680690199E-6</v>
      </c>
      <c r="AU7">
        <f t="shared" si="0"/>
        <v>8.3265227680690199E-6</v>
      </c>
      <c r="AV7">
        <f t="shared" si="0"/>
        <v>8.3265227680690199E-6</v>
      </c>
      <c r="AW7">
        <f t="shared" si="0"/>
        <v>8.3265227680690199E-6</v>
      </c>
      <c r="AX7">
        <f t="shared" si="0"/>
        <v>8.3265227680690199E-6</v>
      </c>
      <c r="AY7">
        <f t="shared" si="0"/>
        <v>8.3265227680690199E-6</v>
      </c>
      <c r="AZ7">
        <f t="shared" si="0"/>
        <v>8.3265227680690199E-6</v>
      </c>
      <c r="BA7">
        <f t="shared" si="0"/>
        <v>8.3265227680690199E-6</v>
      </c>
      <c r="BB7">
        <f t="shared" si="0"/>
        <v>8.3265227680690199E-6</v>
      </c>
      <c r="BC7">
        <f t="shared" si="0"/>
        <v>8.3265227680690199E-6</v>
      </c>
      <c r="BD7">
        <f t="shared" si="0"/>
        <v>8.3265227680690199E-6</v>
      </c>
      <c r="BE7">
        <f t="shared" si="0"/>
        <v>8.3265227680690199E-6</v>
      </c>
      <c r="BF7">
        <f t="shared" ref="AG7:CC9" si="5">$AE7</f>
        <v>8.3265227680690199E-6</v>
      </c>
      <c r="BG7">
        <f t="shared" si="5"/>
        <v>8.3265227680690199E-6</v>
      </c>
      <c r="BH7">
        <f t="shared" si="5"/>
        <v>8.3265227680690199E-6</v>
      </c>
      <c r="BI7">
        <f t="shared" si="5"/>
        <v>8.3265227680690199E-6</v>
      </c>
      <c r="BJ7">
        <f t="shared" si="5"/>
        <v>8.3265227680690199E-6</v>
      </c>
      <c r="BK7">
        <f t="shared" si="5"/>
        <v>8.3265227680690199E-6</v>
      </c>
      <c r="BL7">
        <f t="shared" si="5"/>
        <v>8.3265227680690199E-6</v>
      </c>
      <c r="BM7">
        <f t="shared" si="5"/>
        <v>8.3265227680690199E-6</v>
      </c>
      <c r="BN7">
        <f t="shared" si="5"/>
        <v>8.3265227680690199E-6</v>
      </c>
      <c r="BO7">
        <f t="shared" si="5"/>
        <v>8.3265227680690199E-6</v>
      </c>
      <c r="BP7">
        <f t="shared" si="5"/>
        <v>8.3265227680690199E-6</v>
      </c>
      <c r="BQ7">
        <f t="shared" si="5"/>
        <v>8.3265227680690199E-6</v>
      </c>
      <c r="BR7">
        <f t="shared" si="5"/>
        <v>8.3265227680690199E-6</v>
      </c>
      <c r="BS7">
        <f t="shared" si="5"/>
        <v>8.3265227680690199E-6</v>
      </c>
      <c r="BT7">
        <f t="shared" si="5"/>
        <v>8.3265227680690199E-6</v>
      </c>
      <c r="BU7">
        <f t="shared" si="5"/>
        <v>8.3265227680690199E-6</v>
      </c>
      <c r="BV7">
        <f t="shared" si="5"/>
        <v>8.3265227680690199E-6</v>
      </c>
      <c r="BW7">
        <f t="shared" si="5"/>
        <v>8.3265227680690199E-6</v>
      </c>
      <c r="BX7">
        <f t="shared" si="5"/>
        <v>8.3265227680690199E-6</v>
      </c>
      <c r="BY7">
        <f t="shared" si="5"/>
        <v>8.3265227680690199E-6</v>
      </c>
      <c r="BZ7">
        <f t="shared" si="5"/>
        <v>8.3265227680690199E-6</v>
      </c>
      <c r="CA7">
        <f t="shared" si="5"/>
        <v>8.3265227680690199E-6</v>
      </c>
      <c r="CB7">
        <f t="shared" si="5"/>
        <v>8.3265227680690199E-6</v>
      </c>
      <c r="CC7">
        <f t="shared" si="5"/>
        <v>8.3265227680690199E-6</v>
      </c>
    </row>
    <row r="8" spans="1:81">
      <c r="A8" s="1" t="s">
        <v>1427</v>
      </c>
      <c r="B8">
        <f>'Total Fuel Prices'!B215*(1-INDEX(Tax_share,MATCH('Total Fuel Prices'!$A$207,tax_fuel_labels,0),MATCH(B$1,'Tax_Share of Price'!$B$1:$AI$1,0)))</f>
        <v>0</v>
      </c>
      <c r="C8">
        <f>'Total Fuel Prices'!C215*(1-INDEX(Tax_share,MATCH('Total Fuel Prices'!$A$207,tax_fuel_labels,0),MATCH(C$1,'Tax_Share of Price'!$B$1:$AI$1,0)))</f>
        <v>0</v>
      </c>
      <c r="D8">
        <f>'Total Fuel Prices'!D215*(1-INDEX(Tax_share,MATCH('Total Fuel Prices'!$A$207,tax_fuel_labels,0),MATCH(D$1,'Tax_Share of Price'!$B$1:$AI$1,0)))</f>
        <v>0</v>
      </c>
      <c r="E8">
        <f>'Total Fuel Prices'!E215*(1-INDEX(Tax_share,MATCH('Total Fuel Prices'!$A$207,tax_fuel_labels,0),MATCH(E$1,'Tax_Share of Price'!$B$1:$AI$1,0)))</f>
        <v>0</v>
      </c>
      <c r="F8">
        <f>'Total Fuel Prices'!F215*(1-INDEX(Tax_share,MATCH('Total Fuel Prices'!$A$207,tax_fuel_labels,0),MATCH(F$1,'Tax_Share of Price'!$B$1:$AI$1,0)))</f>
        <v>0</v>
      </c>
      <c r="G8">
        <f>'Total Fuel Prices'!G215*(1-INDEX(Tax_share,MATCH('Total Fuel Prices'!$A$207,tax_fuel_labels,0),MATCH(G$1,'Tax_Share of Price'!$B$1:$AI$1,0)))</f>
        <v>0</v>
      </c>
      <c r="H8">
        <f>'Total Fuel Prices'!H215*(1-INDEX(Tax_share,MATCH('Total Fuel Prices'!$A$207,tax_fuel_labels,0),MATCH(H$1,'Tax_Share of Price'!$B$1:$AI$1,0)))</f>
        <v>0</v>
      </c>
      <c r="I8">
        <f>'Total Fuel Prices'!I215*(1-INDEX(Tax_share,MATCH('Total Fuel Prices'!$A$207,tax_fuel_labels,0),MATCH(I$1,'Tax_Share of Price'!$B$1:$AI$1,0)))</f>
        <v>0</v>
      </c>
      <c r="J8">
        <f>'Total Fuel Prices'!J215*(1-INDEX(Tax_share,MATCH('Total Fuel Prices'!$A$207,tax_fuel_labels,0),MATCH(J$1,'Tax_Share of Price'!$B$1:$AI$1,0)))</f>
        <v>0</v>
      </c>
      <c r="K8">
        <f>'Total Fuel Prices'!K215*(1-INDEX(Tax_share,MATCH('Total Fuel Prices'!$A$207,tax_fuel_labels,0),MATCH(K$1,'Tax_Share of Price'!$B$1:$AI$1,0)))</f>
        <v>0</v>
      </c>
      <c r="L8">
        <f>'Total Fuel Prices'!L215*(1-INDEX(Tax_share,MATCH('Total Fuel Prices'!$A$207,tax_fuel_labels,0),MATCH(L$1,'Tax_Share of Price'!$B$1:$AI$1,0)))</f>
        <v>0</v>
      </c>
      <c r="M8">
        <f>'Total Fuel Prices'!M215*(1-INDEX(Tax_share,MATCH('Total Fuel Prices'!$A$207,tax_fuel_labels,0),MATCH(M$1,'Tax_Share of Price'!$B$1:$AI$1,0)))</f>
        <v>0</v>
      </c>
      <c r="N8">
        <f>'Total Fuel Prices'!N215*(1-INDEX(Tax_share,MATCH('Total Fuel Prices'!$A$207,tax_fuel_labels,0),MATCH(N$1,'Tax_Share of Price'!$B$1:$AI$1,0)))</f>
        <v>0</v>
      </c>
      <c r="O8">
        <f>'Total Fuel Prices'!O215*(1-INDEX(Tax_share,MATCH('Total Fuel Prices'!$A$207,tax_fuel_labels,0),MATCH(O$1,'Tax_Share of Price'!$B$1:$AI$1,0)))</f>
        <v>0</v>
      </c>
      <c r="P8">
        <f>'Total Fuel Prices'!P215*(1-INDEX(Tax_share,MATCH('Total Fuel Prices'!$A$207,tax_fuel_labels,0),MATCH(P$1,'Tax_Share of Price'!$B$1:$AI$1,0)))</f>
        <v>0</v>
      </c>
      <c r="Q8">
        <f>'Total Fuel Prices'!Q215*(1-INDEX(Tax_share,MATCH('Total Fuel Prices'!$A$207,tax_fuel_labels,0),MATCH(Q$1,'Tax_Share of Price'!$B$1:$AI$1,0)))</f>
        <v>0</v>
      </c>
      <c r="R8">
        <f>'Total Fuel Prices'!R215*(1-INDEX(Tax_share,MATCH('Total Fuel Prices'!$A$207,tax_fuel_labels,0),MATCH(R$1,'Tax_Share of Price'!$B$1:$AI$1,0)))</f>
        <v>0</v>
      </c>
      <c r="S8">
        <f>'Total Fuel Prices'!S215*(1-INDEX(Tax_share,MATCH('Total Fuel Prices'!$A$207,tax_fuel_labels,0),MATCH(S$1,'Tax_Share of Price'!$B$1:$AI$1,0)))</f>
        <v>0</v>
      </c>
      <c r="T8">
        <f>'Total Fuel Prices'!T215*(1-INDEX(Tax_share,MATCH('Total Fuel Prices'!$A$207,tax_fuel_labels,0),MATCH(T$1,'Tax_Share of Price'!$B$1:$AI$1,0)))</f>
        <v>0</v>
      </c>
      <c r="U8">
        <f>'Total Fuel Prices'!U215*(1-INDEX(Tax_share,MATCH('Total Fuel Prices'!$A$207,tax_fuel_labels,0),MATCH(U$1,'Tax_Share of Price'!$B$1:$AI$1,0)))</f>
        <v>0</v>
      </c>
      <c r="V8">
        <f>'Total Fuel Prices'!V215*(1-INDEX(Tax_share,MATCH('Total Fuel Prices'!$A$207,tax_fuel_labels,0),MATCH(V$1,'Tax_Share of Price'!$B$1:$AI$1,0)))</f>
        <v>0</v>
      </c>
      <c r="W8">
        <f>'Total Fuel Prices'!W215*(1-INDEX(Tax_share,MATCH('Total Fuel Prices'!$A$207,tax_fuel_labels,0),MATCH(W$1,'Tax_Share of Price'!$B$1:$AI$1,0)))</f>
        <v>0</v>
      </c>
      <c r="X8">
        <f>'Total Fuel Prices'!X215*(1-INDEX(Tax_share,MATCH('Total Fuel Prices'!$A$207,tax_fuel_labels,0),MATCH(X$1,'Tax_Share of Price'!$B$1:$AI$1,0)))</f>
        <v>0</v>
      </c>
      <c r="Y8">
        <f>'Total Fuel Prices'!Y215*(1-INDEX(Tax_share,MATCH('Total Fuel Prices'!$A$207,tax_fuel_labels,0),MATCH(Y$1,'Tax_Share of Price'!$B$1:$AI$1,0)))</f>
        <v>0</v>
      </c>
      <c r="Z8">
        <f>'Total Fuel Prices'!Z215*(1-INDEX(Tax_share,MATCH('Total Fuel Prices'!$A$207,tax_fuel_labels,0),MATCH(Z$1,'Tax_Share of Price'!$B$1:$AI$1,0)))</f>
        <v>0</v>
      </c>
      <c r="AA8">
        <f>'Total Fuel Prices'!AA215*(1-INDEX(Tax_share,MATCH('Total Fuel Prices'!$A$207,tax_fuel_labels,0),MATCH(AA$1,'Tax_Share of Price'!$B$1:$AI$1,0)))</f>
        <v>0</v>
      </c>
      <c r="AB8">
        <f>'Total Fuel Prices'!AB215*(1-INDEX(Tax_share,MATCH('Total Fuel Prices'!$A$207,tax_fuel_labels,0),MATCH(AB$1,'Tax_Share of Price'!$B$1:$AI$1,0)))</f>
        <v>0</v>
      </c>
      <c r="AC8">
        <f>'Total Fuel Prices'!AC215*(1-INDEX(Tax_share,MATCH('Total Fuel Prices'!$A$207,tax_fuel_labels,0),MATCH(AC$1,'Tax_Share of Price'!$B$1:$AI$1,0)))</f>
        <v>0</v>
      </c>
      <c r="AD8">
        <f>'Total Fuel Prices'!AD215*(1-INDEX(Tax_share,MATCH('Total Fuel Prices'!$A$207,tax_fuel_labels,0),MATCH(AD$1,'Tax_Share of Price'!$B$1:$AI$1,0)))</f>
        <v>0</v>
      </c>
      <c r="AE8">
        <f>'Total Fuel Prices'!AE215*(1-INDEX(Tax_share,MATCH('Total Fuel Prices'!$A$207,tax_fuel_labels,0),MATCH(AE$1,'Tax_Share of Price'!$B$1:$AI$1,0)))</f>
        <v>0</v>
      </c>
      <c r="AF8">
        <f t="shared" si="3"/>
        <v>0</v>
      </c>
      <c r="AG8">
        <f t="shared" si="5"/>
        <v>0</v>
      </c>
      <c r="AH8">
        <f t="shared" si="5"/>
        <v>0</v>
      </c>
      <c r="AI8">
        <f t="shared" si="5"/>
        <v>0</v>
      </c>
      <c r="AJ8">
        <f t="shared" si="5"/>
        <v>0</v>
      </c>
      <c r="AK8">
        <f t="shared" si="5"/>
        <v>0</v>
      </c>
      <c r="AL8">
        <f t="shared" si="5"/>
        <v>0</v>
      </c>
      <c r="AM8">
        <f t="shared" si="5"/>
        <v>0</v>
      </c>
      <c r="AN8">
        <f t="shared" si="5"/>
        <v>0</v>
      </c>
      <c r="AO8">
        <f t="shared" si="5"/>
        <v>0</v>
      </c>
      <c r="AP8">
        <f t="shared" si="5"/>
        <v>0</v>
      </c>
      <c r="AQ8">
        <f t="shared" si="5"/>
        <v>0</v>
      </c>
      <c r="AR8">
        <f t="shared" si="5"/>
        <v>0</v>
      </c>
      <c r="AS8">
        <f t="shared" si="5"/>
        <v>0</v>
      </c>
      <c r="AT8">
        <f t="shared" si="5"/>
        <v>0</v>
      </c>
      <c r="AU8">
        <f t="shared" si="5"/>
        <v>0</v>
      </c>
      <c r="AV8">
        <f t="shared" si="5"/>
        <v>0</v>
      </c>
      <c r="AW8">
        <f t="shared" si="5"/>
        <v>0</v>
      </c>
      <c r="AX8">
        <f t="shared" si="5"/>
        <v>0</v>
      </c>
      <c r="AY8">
        <f t="shared" si="5"/>
        <v>0</v>
      </c>
      <c r="AZ8">
        <f t="shared" si="5"/>
        <v>0</v>
      </c>
      <c r="BA8">
        <f t="shared" si="5"/>
        <v>0</v>
      </c>
      <c r="BB8">
        <f t="shared" si="5"/>
        <v>0</v>
      </c>
      <c r="BC8">
        <f t="shared" si="5"/>
        <v>0</v>
      </c>
      <c r="BD8">
        <f t="shared" si="5"/>
        <v>0</v>
      </c>
      <c r="BE8">
        <f t="shared" si="5"/>
        <v>0</v>
      </c>
      <c r="BF8">
        <f t="shared" si="5"/>
        <v>0</v>
      </c>
      <c r="BG8">
        <f t="shared" si="5"/>
        <v>0</v>
      </c>
      <c r="BH8">
        <f t="shared" si="5"/>
        <v>0</v>
      </c>
      <c r="BI8">
        <f t="shared" si="5"/>
        <v>0</v>
      </c>
      <c r="BJ8">
        <f t="shared" si="5"/>
        <v>0</v>
      </c>
      <c r="BK8">
        <f t="shared" si="5"/>
        <v>0</v>
      </c>
      <c r="BL8">
        <f t="shared" si="5"/>
        <v>0</v>
      </c>
      <c r="BM8">
        <f t="shared" si="5"/>
        <v>0</v>
      </c>
      <c r="BN8">
        <f t="shared" si="5"/>
        <v>0</v>
      </c>
      <c r="BO8">
        <f t="shared" si="5"/>
        <v>0</v>
      </c>
      <c r="BP8">
        <f t="shared" si="5"/>
        <v>0</v>
      </c>
      <c r="BQ8">
        <f t="shared" si="5"/>
        <v>0</v>
      </c>
      <c r="BR8">
        <f t="shared" si="5"/>
        <v>0</v>
      </c>
      <c r="BS8">
        <f t="shared" si="5"/>
        <v>0</v>
      </c>
      <c r="BT8">
        <f t="shared" si="5"/>
        <v>0</v>
      </c>
      <c r="BU8">
        <f t="shared" si="5"/>
        <v>0</v>
      </c>
      <c r="BV8">
        <f t="shared" si="5"/>
        <v>0</v>
      </c>
      <c r="BW8">
        <f t="shared" si="5"/>
        <v>0</v>
      </c>
      <c r="BX8">
        <f t="shared" si="5"/>
        <v>0</v>
      </c>
      <c r="BY8">
        <f t="shared" si="5"/>
        <v>0</v>
      </c>
      <c r="BZ8">
        <f t="shared" si="5"/>
        <v>0</v>
      </c>
      <c r="CA8">
        <f t="shared" si="5"/>
        <v>0</v>
      </c>
      <c r="CB8">
        <f t="shared" si="5"/>
        <v>0</v>
      </c>
      <c r="CC8">
        <f t="shared" si="5"/>
        <v>0</v>
      </c>
    </row>
    <row r="9" spans="1:81">
      <c r="A9" s="1" t="s">
        <v>1428</v>
      </c>
      <c r="B9">
        <f>'Total Fuel Prices'!B216*(1-INDEX(Tax_share,MATCH('Total Fuel Prices'!$A$207,tax_fuel_labels,0),MATCH(B$1,'Tax_Share of Price'!$B$1:$AI$1,0)))</f>
        <v>9.3395054462947643E-5</v>
      </c>
      <c r="C9">
        <f>'Total Fuel Prices'!C216*(1-INDEX(Tax_share,MATCH('Total Fuel Prices'!$A$207,tax_fuel_labels,0),MATCH(C$1,'Tax_Share of Price'!$B$1:$AI$1,0)))</f>
        <v>8.7260560311445422E-5</v>
      </c>
      <c r="D9">
        <f>'Total Fuel Prices'!D216*(1-INDEX(Tax_share,MATCH('Total Fuel Prices'!$A$207,tax_fuel_labels,0),MATCH(D$1,'Tax_Share of Price'!$B$1:$AI$1,0)))</f>
        <v>8.1126066159944841E-5</v>
      </c>
      <c r="E9">
        <f>'Total Fuel Prices'!E216*(1-INDEX(Tax_share,MATCH('Total Fuel Prices'!$A$207,tax_fuel_labels,0),MATCH(E$1,'Tax_Share of Price'!$B$1:$AI$1,0)))</f>
        <v>7.499157200844262E-5</v>
      </c>
      <c r="F9">
        <f>'Total Fuel Prices'!F216*(1-INDEX(Tax_share,MATCH('Total Fuel Prices'!$A$207,tax_fuel_labels,0),MATCH(F$1,'Tax_Share of Price'!$B$1:$AI$1,0)))</f>
        <v>6.8857077856940413E-5</v>
      </c>
      <c r="G9">
        <f>'Total Fuel Prices'!G216*(1-INDEX(Tax_share,MATCH('Total Fuel Prices'!$A$207,tax_fuel_labels,0),MATCH(G$1,'Tax_Share of Price'!$B$1:$AI$1,0)))</f>
        <v>6.2722583705439818E-5</v>
      </c>
      <c r="H9">
        <f>'Total Fuel Prices'!H216*(1-INDEX(Tax_share,MATCH('Total Fuel Prices'!$A$207,tax_fuel_labels,0),MATCH(H$1,'Tax_Share of Price'!$B$1:$AI$1,0)))</f>
        <v>5.658808955393761E-5</v>
      </c>
      <c r="I9">
        <f>'Total Fuel Prices'!I216*(1-INDEX(Tax_share,MATCH('Total Fuel Prices'!$A$207,tax_fuel_labels,0),MATCH(I$1,'Tax_Share of Price'!$B$1:$AI$1,0)))</f>
        <v>5.0453595402435396E-5</v>
      </c>
      <c r="J9">
        <f>'Total Fuel Prices'!J216*(1-INDEX(Tax_share,MATCH('Total Fuel Prices'!$A$207,tax_fuel_labels,0),MATCH(J$1,'Tax_Share of Price'!$B$1:$AI$1,0)))</f>
        <v>4.4319101250933182E-5</v>
      </c>
      <c r="K9">
        <f>'Total Fuel Prices'!K216*(1-INDEX(Tax_share,MATCH('Total Fuel Prices'!$A$207,tax_fuel_labels,0),MATCH(K$1,'Tax_Share of Price'!$B$1:$AI$1,0)))</f>
        <v>3.8184607099432594E-5</v>
      </c>
      <c r="L9">
        <f>'Total Fuel Prices'!L216*(1-INDEX(Tax_share,MATCH('Total Fuel Prices'!$A$207,tax_fuel_labels,0),MATCH(L$1,'Tax_Share of Price'!$B$1:$AI$1,0)))</f>
        <v>3.205011294793038E-5</v>
      </c>
      <c r="M9">
        <f>'Total Fuel Prices'!M216*(1-INDEX(Tax_share,MATCH('Total Fuel Prices'!$A$207,tax_fuel_labels,0),MATCH(M$1,'Tax_Share of Price'!$B$1:$AI$1,0)))</f>
        <v>2.5915618796428169E-5</v>
      </c>
      <c r="N9">
        <f>'Total Fuel Prices'!N216*(1-INDEX(Tax_share,MATCH('Total Fuel Prices'!$A$207,tax_fuel_labels,0),MATCH(N$1,'Tax_Share of Price'!$B$1:$AI$1,0)))</f>
        <v>1.9781124644927581E-5</v>
      </c>
      <c r="O9">
        <f>'Total Fuel Prices'!O216*(1-INDEX(Tax_share,MATCH('Total Fuel Prices'!$A$207,tax_fuel_labels,0),MATCH(O$1,'Tax_Share of Price'!$B$1:$AI$1,0)))</f>
        <v>1.3646630493425368E-5</v>
      </c>
      <c r="P9">
        <f>'Total Fuel Prices'!P216*(1-INDEX(Tax_share,MATCH('Total Fuel Prices'!$A$207,tax_fuel_labels,0),MATCH(P$1,'Tax_Share of Price'!$B$1:$AI$1,0)))</f>
        <v>1.331412376058953E-5</v>
      </c>
      <c r="Q9">
        <f>'Total Fuel Prices'!Q216*(1-INDEX(Tax_share,MATCH('Total Fuel Prices'!$A$207,tax_fuel_labels,0),MATCH(Q$1,'Tax_Share of Price'!$B$1:$AI$1,0)))</f>
        <v>1.2981617027754809E-5</v>
      </c>
      <c r="R9">
        <f>'Total Fuel Prices'!R216*(1-INDEX(Tax_share,MATCH('Total Fuel Prices'!$A$207,tax_fuel_labels,0),MATCH(R$1,'Tax_Share of Price'!$B$1:$AI$1,0)))</f>
        <v>1.2649110294920089E-5</v>
      </c>
      <c r="S9">
        <f>'Total Fuel Prices'!S216*(1-INDEX(Tax_share,MATCH('Total Fuel Prices'!$A$207,tax_fuel_labels,0),MATCH(S$1,'Tax_Share of Price'!$B$1:$AI$1,0)))</f>
        <v>1.2316603562085366E-5</v>
      </c>
      <c r="T9">
        <f>'Total Fuel Prices'!T216*(1-INDEX(Tax_share,MATCH('Total Fuel Prices'!$A$207,tax_fuel_labels,0),MATCH(T$1,'Tax_Share of Price'!$B$1:$AI$1,0)))</f>
        <v>1.1984096829250748E-5</v>
      </c>
      <c r="U9">
        <f>'Total Fuel Prices'!U216*(1-INDEX(Tax_share,MATCH('Total Fuel Prices'!$A$207,tax_fuel_labels,0),MATCH(U$1,'Tax_Share of Price'!$B$1:$AI$1,0)))</f>
        <v>1.1651590096416027E-5</v>
      </c>
      <c r="V9">
        <f>'Total Fuel Prices'!V216*(1-INDEX(Tax_share,MATCH('Total Fuel Prices'!$A$207,tax_fuel_labels,0),MATCH(V$1,'Tax_Share of Price'!$B$1:$AI$1,0)))</f>
        <v>1.1319083363581307E-5</v>
      </c>
      <c r="W9">
        <f>'Total Fuel Prices'!W216*(1-INDEX(Tax_share,MATCH('Total Fuel Prices'!$A$207,tax_fuel_labels,0),MATCH(W$1,'Tax_Share of Price'!$B$1:$AI$1,0)))</f>
        <v>1.0986576630746584E-5</v>
      </c>
      <c r="X9">
        <f>'Total Fuel Prices'!X216*(1-INDEX(Tax_share,MATCH('Total Fuel Prices'!$A$207,tax_fuel_labels,0),MATCH(X$1,'Tax_Share of Price'!$B$1:$AI$1,0)))</f>
        <v>1.0654069897911864E-5</v>
      </c>
      <c r="Y9">
        <f>'Total Fuel Prices'!Y216*(1-INDEX(Tax_share,MATCH('Total Fuel Prices'!$A$207,tax_fuel_labels,0),MATCH(Y$1,'Tax_Share of Price'!$B$1:$AI$1,0)))</f>
        <v>1.0321563165077245E-5</v>
      </c>
      <c r="Z9">
        <f>'Total Fuel Prices'!Z216*(1-INDEX(Tax_share,MATCH('Total Fuel Prices'!$A$207,tax_fuel_labels,0),MATCH(Z$1,'Tax_Share of Price'!$B$1:$AI$1,0)))</f>
        <v>9.9890564322425226E-6</v>
      </c>
      <c r="AA9">
        <f>'Total Fuel Prices'!AA216*(1-INDEX(Tax_share,MATCH('Total Fuel Prices'!$A$207,tax_fuel_labels,0),MATCH(AA$1,'Tax_Share of Price'!$B$1:$AI$1,0)))</f>
        <v>9.6565496994078021E-6</v>
      </c>
      <c r="AB9">
        <f>'Total Fuel Prices'!AB216*(1-INDEX(Tax_share,MATCH('Total Fuel Prices'!$A$207,tax_fuel_labels,0),MATCH(AB$1,'Tax_Share of Price'!$B$1:$AI$1,0)))</f>
        <v>9.3240429665730815E-6</v>
      </c>
      <c r="AC9">
        <f>'Total Fuel Prices'!AC216*(1-INDEX(Tax_share,MATCH('Total Fuel Prices'!$A$207,tax_fuel_labels,0),MATCH(AC$1,'Tax_Share of Price'!$B$1:$AI$1,0)))</f>
        <v>8.9915362337383593E-6</v>
      </c>
      <c r="AD9">
        <f>'Total Fuel Prices'!AD216*(1-INDEX(Tax_share,MATCH('Total Fuel Prices'!$A$207,tax_fuel_labels,0),MATCH(AD$1,'Tax_Share of Price'!$B$1:$AI$1,0)))</f>
        <v>8.6590295009036388E-6</v>
      </c>
      <c r="AE9">
        <f>'Total Fuel Prices'!AE216*(1-INDEX(Tax_share,MATCH('Total Fuel Prices'!$A$207,tax_fuel_labels,0),MATCH(AE$1,'Tax_Share of Price'!$B$1:$AI$1,0)))</f>
        <v>8.3265227680690199E-6</v>
      </c>
      <c r="AF9">
        <f t="shared" si="3"/>
        <v>8.3265227680690199E-6</v>
      </c>
      <c r="AG9">
        <f t="shared" si="5"/>
        <v>8.3265227680690199E-6</v>
      </c>
      <c r="AH9">
        <f t="shared" si="5"/>
        <v>8.3265227680690199E-6</v>
      </c>
      <c r="AI9">
        <f t="shared" si="5"/>
        <v>8.3265227680690199E-6</v>
      </c>
      <c r="AJ9">
        <f t="shared" si="5"/>
        <v>8.3265227680690199E-6</v>
      </c>
      <c r="AK9">
        <f t="shared" si="5"/>
        <v>8.3265227680690199E-6</v>
      </c>
      <c r="AL9">
        <f t="shared" si="5"/>
        <v>8.3265227680690199E-6</v>
      </c>
      <c r="AM9">
        <f t="shared" si="5"/>
        <v>8.3265227680690199E-6</v>
      </c>
      <c r="AN9">
        <f t="shared" si="5"/>
        <v>8.3265227680690199E-6</v>
      </c>
      <c r="AO9">
        <f t="shared" si="5"/>
        <v>8.3265227680690199E-6</v>
      </c>
      <c r="AP9">
        <f t="shared" si="5"/>
        <v>8.3265227680690199E-6</v>
      </c>
      <c r="AQ9">
        <f t="shared" si="5"/>
        <v>8.3265227680690199E-6</v>
      </c>
      <c r="AR9">
        <f t="shared" si="5"/>
        <v>8.3265227680690199E-6</v>
      </c>
      <c r="AS9">
        <f t="shared" si="5"/>
        <v>8.3265227680690199E-6</v>
      </c>
      <c r="AT9">
        <f t="shared" si="5"/>
        <v>8.3265227680690199E-6</v>
      </c>
      <c r="AU9">
        <f t="shared" si="5"/>
        <v>8.3265227680690199E-6</v>
      </c>
      <c r="AV9">
        <f t="shared" si="5"/>
        <v>8.3265227680690199E-6</v>
      </c>
      <c r="AW9">
        <f t="shared" si="5"/>
        <v>8.3265227680690199E-6</v>
      </c>
      <c r="AX9">
        <f t="shared" si="5"/>
        <v>8.3265227680690199E-6</v>
      </c>
      <c r="AY9">
        <f t="shared" si="5"/>
        <v>8.3265227680690199E-6</v>
      </c>
      <c r="AZ9">
        <f t="shared" si="5"/>
        <v>8.3265227680690199E-6</v>
      </c>
      <c r="BA9">
        <f t="shared" si="5"/>
        <v>8.3265227680690199E-6</v>
      </c>
      <c r="BB9">
        <f t="shared" si="5"/>
        <v>8.3265227680690199E-6</v>
      </c>
      <c r="BC9">
        <f t="shared" si="5"/>
        <v>8.3265227680690199E-6</v>
      </c>
      <c r="BD9">
        <f t="shared" si="5"/>
        <v>8.3265227680690199E-6</v>
      </c>
      <c r="BE9">
        <f t="shared" si="5"/>
        <v>8.3265227680690199E-6</v>
      </c>
      <c r="BF9">
        <f t="shared" si="5"/>
        <v>8.3265227680690199E-6</v>
      </c>
      <c r="BG9">
        <f t="shared" si="5"/>
        <v>8.3265227680690199E-6</v>
      </c>
      <c r="BH9">
        <f t="shared" si="5"/>
        <v>8.3265227680690199E-6</v>
      </c>
      <c r="BI9">
        <f t="shared" si="5"/>
        <v>8.3265227680690199E-6</v>
      </c>
      <c r="BJ9">
        <f t="shared" si="5"/>
        <v>8.3265227680690199E-6</v>
      </c>
      <c r="BK9">
        <f t="shared" si="5"/>
        <v>8.3265227680690199E-6</v>
      </c>
      <c r="BL9">
        <f t="shared" si="5"/>
        <v>8.3265227680690199E-6</v>
      </c>
      <c r="BM9">
        <f t="shared" si="5"/>
        <v>8.3265227680690199E-6</v>
      </c>
      <c r="BN9">
        <f t="shared" si="5"/>
        <v>8.3265227680690199E-6</v>
      </c>
      <c r="BO9">
        <f t="shared" si="5"/>
        <v>8.3265227680690199E-6</v>
      </c>
      <c r="BP9">
        <f t="shared" si="5"/>
        <v>8.3265227680690199E-6</v>
      </c>
      <c r="BQ9">
        <f t="shared" si="5"/>
        <v>8.3265227680690199E-6</v>
      </c>
      <c r="BR9">
        <f t="shared" si="5"/>
        <v>8.3265227680690199E-6</v>
      </c>
      <c r="BS9">
        <f t="shared" si="5"/>
        <v>8.3265227680690199E-6</v>
      </c>
      <c r="BT9">
        <f t="shared" si="5"/>
        <v>8.3265227680690199E-6</v>
      </c>
      <c r="BU9">
        <f t="shared" si="5"/>
        <v>8.3265227680690199E-6</v>
      </c>
      <c r="BV9">
        <f t="shared" si="5"/>
        <v>8.3265227680690199E-6</v>
      </c>
      <c r="BW9">
        <f t="shared" si="5"/>
        <v>8.3265227680690199E-6</v>
      </c>
      <c r="BX9">
        <f t="shared" si="5"/>
        <v>8.3265227680690199E-6</v>
      </c>
      <c r="BY9">
        <f t="shared" si="5"/>
        <v>8.3265227680690199E-6</v>
      </c>
      <c r="BZ9">
        <f t="shared" si="5"/>
        <v>8.3265227680690199E-6</v>
      </c>
      <c r="CA9">
        <f t="shared" si="5"/>
        <v>8.3265227680690199E-6</v>
      </c>
      <c r="CB9">
        <f t="shared" si="5"/>
        <v>8.3265227680690199E-6</v>
      </c>
      <c r="CC9">
        <f t="shared" si="5"/>
        <v>8.3265227680690199E-6</v>
      </c>
    </row>
  </sheetData>
  <pageMargins left="0.7" right="0.7" top="0.75" bottom="0.75" header="0.3" footer="0.3"/>
  <pageSetup orientation="portrait" r:id="rId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sheetPr>
    <tabColor rgb="FFC00000"/>
  </sheetPr>
  <dimension ref="A1"/>
  <sheetViews>
    <sheetView workbookViewId="0"/>
  </sheetViews>
  <sheetFormatPr defaultRowHeight="15"/>
  <sheetData/>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tabColor rgb="FF002060"/>
  </sheetPr>
  <dimension ref="A1:CC11"/>
  <sheetViews>
    <sheetView topLeftCell="AB1" workbookViewId="0">
      <selection activeCell="AF4" sqref="AF4"/>
    </sheetView>
  </sheetViews>
  <sheetFormatPr defaultColWidth="9.140625" defaultRowHeight="15"/>
  <cols>
    <col min="1" max="1" width="41.42578125" customWidth="1"/>
    <col min="2" max="3" width="12.140625" customWidth="1"/>
    <col min="4" max="35" width="10" customWidth="1"/>
  </cols>
  <sheetData>
    <row r="1" spans="1:81">
      <c r="A1" s="1" t="s">
        <v>1439</v>
      </c>
      <c r="B1" s="1">
        <v>2021</v>
      </c>
      <c r="C1" s="1">
        <v>2022</v>
      </c>
      <c r="D1" s="1">
        <v>2023</v>
      </c>
      <c r="E1" s="1">
        <v>2024</v>
      </c>
      <c r="F1" s="1">
        <v>2025</v>
      </c>
      <c r="G1" s="1">
        <v>2026</v>
      </c>
      <c r="H1" s="1">
        <v>2027</v>
      </c>
      <c r="I1" s="1">
        <v>2028</v>
      </c>
      <c r="J1" s="1">
        <v>2029</v>
      </c>
      <c r="K1" s="1">
        <v>2030</v>
      </c>
      <c r="L1" s="1">
        <v>2031</v>
      </c>
      <c r="M1" s="1">
        <v>2032</v>
      </c>
      <c r="N1" s="1">
        <v>2033</v>
      </c>
      <c r="O1" s="1">
        <v>2034</v>
      </c>
      <c r="P1" s="1">
        <v>2035</v>
      </c>
      <c r="Q1" s="1">
        <v>2036</v>
      </c>
      <c r="R1" s="1">
        <v>2037</v>
      </c>
      <c r="S1" s="1">
        <v>2038</v>
      </c>
      <c r="T1" s="1">
        <v>2039</v>
      </c>
      <c r="U1" s="1">
        <v>2040</v>
      </c>
      <c r="V1" s="1">
        <v>2041</v>
      </c>
      <c r="W1" s="1">
        <v>2042</v>
      </c>
      <c r="X1" s="1">
        <v>2043</v>
      </c>
      <c r="Y1" s="1">
        <v>2044</v>
      </c>
      <c r="Z1" s="1">
        <v>2045</v>
      </c>
      <c r="AA1" s="1">
        <v>2046</v>
      </c>
      <c r="AB1" s="1">
        <v>2047</v>
      </c>
      <c r="AC1" s="1">
        <v>2048</v>
      </c>
      <c r="AD1" s="1">
        <v>2049</v>
      </c>
      <c r="AE1" s="1">
        <v>2050</v>
      </c>
      <c r="AF1" s="1">
        <v>2051</v>
      </c>
      <c r="AG1" s="1">
        <v>2052</v>
      </c>
      <c r="AH1" s="1">
        <v>2053</v>
      </c>
      <c r="AI1" s="1">
        <v>2054</v>
      </c>
      <c r="AJ1" s="1">
        <v>2055</v>
      </c>
      <c r="AK1" s="1">
        <v>2056</v>
      </c>
      <c r="AL1" s="1">
        <v>2057</v>
      </c>
      <c r="AM1" s="1">
        <v>2058</v>
      </c>
      <c r="AN1" s="1">
        <v>2059</v>
      </c>
      <c r="AO1" s="1">
        <v>2060</v>
      </c>
      <c r="AP1" s="1">
        <v>2061</v>
      </c>
      <c r="AQ1" s="1">
        <v>2062</v>
      </c>
      <c r="AR1" s="1">
        <v>2063</v>
      </c>
      <c r="AS1" s="1">
        <v>2064</v>
      </c>
      <c r="AT1" s="1">
        <v>2065</v>
      </c>
      <c r="AU1" s="1">
        <v>2066</v>
      </c>
      <c r="AV1" s="1">
        <v>2067</v>
      </c>
      <c r="AW1" s="1">
        <v>2068</v>
      </c>
      <c r="AX1" s="1">
        <v>2069</v>
      </c>
      <c r="AY1" s="1">
        <v>2070</v>
      </c>
      <c r="AZ1" s="1">
        <v>2071</v>
      </c>
      <c r="BA1" s="1">
        <v>2072</v>
      </c>
      <c r="BB1" s="1">
        <v>2073</v>
      </c>
      <c r="BC1" s="1">
        <v>2074</v>
      </c>
      <c r="BD1" s="1">
        <v>2075</v>
      </c>
      <c r="BE1" s="1">
        <v>2076</v>
      </c>
      <c r="BF1" s="1">
        <v>2077</v>
      </c>
      <c r="BG1" s="1">
        <v>2078</v>
      </c>
      <c r="BH1" s="1">
        <v>2079</v>
      </c>
      <c r="BI1" s="1">
        <v>2080</v>
      </c>
      <c r="BJ1" s="1">
        <v>2081</v>
      </c>
      <c r="BK1" s="1">
        <v>2082</v>
      </c>
      <c r="BL1" s="1">
        <v>2083</v>
      </c>
      <c r="BM1" s="1">
        <v>2084</v>
      </c>
      <c r="BN1" s="1">
        <v>2085</v>
      </c>
      <c r="BO1" s="1">
        <v>2086</v>
      </c>
      <c r="BP1" s="1">
        <v>2087</v>
      </c>
      <c r="BQ1" s="1">
        <v>2088</v>
      </c>
      <c r="BR1" s="1">
        <v>2089</v>
      </c>
      <c r="BS1" s="1">
        <v>2090</v>
      </c>
      <c r="BT1" s="1">
        <v>2091</v>
      </c>
      <c r="BU1" s="1">
        <v>2092</v>
      </c>
      <c r="BV1" s="1">
        <v>2093</v>
      </c>
      <c r="BW1" s="1">
        <v>2094</v>
      </c>
      <c r="BX1" s="1">
        <v>2095</v>
      </c>
      <c r="BY1" s="1">
        <v>2096</v>
      </c>
      <c r="BZ1" s="1">
        <v>2097</v>
      </c>
      <c r="CA1" s="1">
        <v>2098</v>
      </c>
      <c r="CB1" s="1">
        <v>2099</v>
      </c>
      <c r="CC1" s="1">
        <v>2100</v>
      </c>
    </row>
    <row r="2" spans="1:81">
      <c r="A2" s="1" t="s">
        <v>1421</v>
      </c>
      <c r="B2">
        <f>'Total Fuel Prices'!B5*(INDEX('Tax_Share of Price'!$B$2:$AI$22,MATCH('Total Fuel Prices'!$A$3,'Tax_Share of Price'!$A$2:$A$22,0),MATCH('BFPaT-pretax-electricity'!B$1,'Tax_Share of Price'!$B$1:$AI$1,0)))</f>
        <v>1.2753830318293393E-6</v>
      </c>
      <c r="C2">
        <f>'Total Fuel Prices'!C5*(INDEX('Tax_Share of Price'!$B$2:$AI$22,MATCH('Total Fuel Prices'!$A$3,'Tax_Share of Price'!$A$2:$A$22,0),MATCH('BFPaT-pretax-electricity'!C$1,'Tax_Share of Price'!$B$1:$AI$1,0)))</f>
        <v>1.2753830318293393E-6</v>
      </c>
      <c r="D2">
        <f>'Total Fuel Prices'!D5*(INDEX('Tax_Share of Price'!$B$2:$AI$22,MATCH('Total Fuel Prices'!$A$3,'Tax_Share of Price'!$A$2:$A$22,0),MATCH('BFPaT-pretax-electricity'!D$1,'Tax_Share of Price'!$B$1:$AI$1,0)))</f>
        <v>1.2753830318293393E-6</v>
      </c>
      <c r="E2">
        <f>'Total Fuel Prices'!E5*(INDEX('Tax_Share of Price'!$B$2:$AI$22,MATCH('Total Fuel Prices'!$A$3,'Tax_Share of Price'!$A$2:$A$22,0),MATCH('BFPaT-pretax-electricity'!E$1,'Tax_Share of Price'!$B$1:$AI$1,0)))</f>
        <v>1.3006989055438464E-6</v>
      </c>
      <c r="F2">
        <f>'Total Fuel Prices'!F5*(INDEX('Tax_Share of Price'!$B$2:$AI$22,MATCH('Total Fuel Prices'!$A$3,'Tax_Share of Price'!$A$2:$A$22,0),MATCH('BFPaT-pretax-electricity'!F$1,'Tax_Share of Price'!$B$1:$AI$1,0)))</f>
        <v>1.3030003486088018E-6</v>
      </c>
      <c r="G2">
        <f>'Total Fuel Prices'!G5*(INDEX('Tax_Share of Price'!$B$2:$AI$22,MATCH('Total Fuel Prices'!$A$3,'Tax_Share of Price'!$A$2:$A$22,0),MATCH('BFPaT-pretax-electricity'!G$1,'Tax_Share of Price'!$B$1:$AI$1,0)))</f>
        <v>1.3179597285310106E-6</v>
      </c>
      <c r="H2">
        <f>'Total Fuel Prices'!H5*(INDEX('Tax_Share of Price'!$B$2:$AI$22,MATCH('Total Fuel Prices'!$A$3,'Tax_Share of Price'!$A$2:$A$22,0),MATCH('BFPaT-pretax-electricity'!H$1,'Tax_Share of Price'!$B$1:$AI$1,0)))</f>
        <v>1.3386727161156072E-6</v>
      </c>
      <c r="I2">
        <f>'Total Fuel Prices'!I5*(INDEX('Tax_Share of Price'!$B$2:$AI$22,MATCH('Total Fuel Prices'!$A$3,'Tax_Share of Price'!$A$2:$A$22,0),MATCH('BFPaT-pretax-electricity'!I$1,'Tax_Share of Price'!$B$1:$AI$1,0)))</f>
        <v>1.3574678344794081E-6</v>
      </c>
      <c r="J2">
        <f>'Total Fuel Prices'!J5*(INDEX('Tax_Share of Price'!$B$2:$AI$22,MATCH('Total Fuel Prices'!$A$3,'Tax_Share of Price'!$A$2:$A$22,0),MATCH('BFPaT-pretax-electricity'!J$1,'Tax_Share of Price'!$B$1:$AI$1,0)))</f>
        <v>1.386235872791348E-6</v>
      </c>
      <c r="K2">
        <f>'Total Fuel Prices'!K5*(INDEX('Tax_Share of Price'!$B$2:$AI$22,MATCH('Total Fuel Prices'!$A$3,'Tax_Share of Price'!$A$2:$A$22,0),MATCH('BFPaT-pretax-electricity'!K$1,'Tax_Share of Price'!$B$1:$AI$1,0)))</f>
        <v>1.4100174511292184E-6</v>
      </c>
      <c r="L2">
        <f>'Total Fuel Prices'!L5*(INDEX('Tax_Share of Price'!$B$2:$AI$22,MATCH('Total Fuel Prices'!$A$3,'Tax_Share of Price'!$A$2:$A$22,0),MATCH('BFPaT-pretax-electricity'!L$1,'Tax_Share of Price'!$B$1:$AI$1,0)))</f>
        <v>1.4203739449215169E-6</v>
      </c>
      <c r="M2">
        <f>'Total Fuel Prices'!M5*(INDEX('Tax_Share of Price'!$B$2:$AI$22,MATCH('Total Fuel Prices'!$A$3,'Tax_Share of Price'!$A$2:$A$22,0),MATCH('BFPaT-pretax-electricity'!M$1,'Tax_Share of Price'!$B$1:$AI$1,0)))</f>
        <v>1.4184560757007208E-6</v>
      </c>
      <c r="N2">
        <f>'Total Fuel Prices'!N5*(INDEX('Tax_Share of Price'!$B$2:$AI$22,MATCH('Total Fuel Prices'!$A$3,'Tax_Share of Price'!$A$2:$A$22,0),MATCH('BFPaT-pretax-electricity'!N$1,'Tax_Share of Price'!$B$1:$AI$1,0)))</f>
        <v>1.4134696157266515E-6</v>
      </c>
      <c r="O2">
        <f>'Total Fuel Prices'!O5*(INDEX('Tax_Share of Price'!$B$2:$AI$22,MATCH('Total Fuel Prices'!$A$3,'Tax_Share of Price'!$A$2:$A$22,0),MATCH('BFPaT-pretax-electricity'!O$1,'Tax_Share of Price'!$B$1:$AI$1,0)))</f>
        <v>1.407716008064263E-6</v>
      </c>
      <c r="P2">
        <f>'Total Fuel Prices'!P5*(INDEX('Tax_Share of Price'!$B$2:$AI$22,MATCH('Total Fuel Prices'!$A$3,'Tax_Share of Price'!$A$2:$A$22,0),MATCH('BFPaT-pretax-electricity'!P$1,'Tax_Share of Price'!$B$1:$AI$1,0)))</f>
        <v>1.4057981388434671E-6</v>
      </c>
      <c r="Q2">
        <f>'Total Fuel Prices'!Q5*(INDEX('Tax_Share of Price'!$B$2:$AI$22,MATCH('Total Fuel Prices'!$A$3,'Tax_Share of Price'!$A$2:$A$22,0),MATCH('BFPaT-pretax-electricity'!Q$1,'Tax_Share of Price'!$B$1:$AI$1,0)))</f>
        <v>1.4050309911551491E-6</v>
      </c>
      <c r="R2">
        <f>'Total Fuel Prices'!R5*(INDEX('Tax_Share of Price'!$B$2:$AI$22,MATCH('Total Fuel Prices'!$A$3,'Tax_Share of Price'!$A$2:$A$22,0),MATCH('BFPaT-pretax-electricity'!R$1,'Tax_Share of Price'!$B$1:$AI$1,0)))</f>
        <v>1.4127024680383326E-6</v>
      </c>
      <c r="S2">
        <f>'Total Fuel Prices'!S5*(INDEX('Tax_Share of Price'!$B$2:$AI$22,MATCH('Total Fuel Prices'!$A$3,'Tax_Share of Price'!$A$2:$A$22,0),MATCH('BFPaT-pretax-electricity'!S$1,'Tax_Share of Price'!$B$1:$AI$1,0)))</f>
        <v>1.4157710587916062E-6</v>
      </c>
      <c r="T2">
        <f>'Total Fuel Prices'!T5*(INDEX('Tax_Share of Price'!$B$2:$AI$22,MATCH('Total Fuel Prices'!$A$3,'Tax_Share of Price'!$A$2:$A$22,0),MATCH('BFPaT-pretax-electricity'!T$1,'Tax_Share of Price'!$B$1:$AI$1,0)))</f>
        <v>1.4027295480901935E-6</v>
      </c>
      <c r="U2">
        <f>'Total Fuel Prices'!U5*(INDEX('Tax_Share of Price'!$B$2:$AI$22,MATCH('Total Fuel Prices'!$A$3,'Tax_Share of Price'!$A$2:$A$22,0),MATCH('BFPaT-pretax-electricity'!U$1,'Tax_Share of Price'!$B$1:$AI$1,0)))</f>
        <v>1.3923730542978952E-6</v>
      </c>
      <c r="V2">
        <f>'Total Fuel Prices'!V5*(INDEX('Tax_Share of Price'!$B$2:$AI$22,MATCH('Total Fuel Prices'!$A$3,'Tax_Share of Price'!$A$2:$A$22,0),MATCH('BFPaT-pretax-electricity'!V$1,'Tax_Share of Price'!$B$1:$AI$1,0)))</f>
        <v>1.386235872791348E-6</v>
      </c>
      <c r="W2">
        <f>'Total Fuel Prices'!W5*(INDEX('Tax_Share of Price'!$B$2:$AI$22,MATCH('Total Fuel Prices'!$A$3,'Tax_Share of Price'!$A$2:$A$22,0),MATCH('BFPaT-pretax-electricity'!W$1,'Tax_Share of Price'!$B$1:$AI$1,0)))</f>
        <v>1.3820165605055969E-6</v>
      </c>
      <c r="X2">
        <f>'Total Fuel Prices'!X5*(INDEX('Tax_Share of Price'!$B$2:$AI$22,MATCH('Total Fuel Prices'!$A$3,'Tax_Share of Price'!$A$2:$A$22,0),MATCH('BFPaT-pretax-electricity'!X$1,'Tax_Share of Price'!$B$1:$AI$1,0)))</f>
        <v>1.3743450836224126E-6</v>
      </c>
      <c r="Y2">
        <f>'Total Fuel Prices'!Y5*(INDEX('Tax_Share of Price'!$B$2:$AI$22,MATCH('Total Fuel Prices'!$A$3,'Tax_Share of Price'!$A$2:$A$22,0),MATCH('BFPaT-pretax-electricity'!Y$1,'Tax_Share of Price'!$B$1:$AI$1,0)))</f>
        <v>1.3659064590509104E-6</v>
      </c>
      <c r="Z2">
        <f>'Total Fuel Prices'!Z5*(INDEX('Tax_Share of Price'!$B$2:$AI$22,MATCH('Total Fuel Prices'!$A$3,'Tax_Share of Price'!$A$2:$A$22,0),MATCH('BFPaT-pretax-electricity'!Z$1,'Tax_Share of Price'!$B$1:$AI$1,0)))</f>
        <v>1.3586185560118858E-6</v>
      </c>
      <c r="AA2">
        <f>'Total Fuel Prices'!AA5*(INDEX('Tax_Share of Price'!$B$2:$AI$22,MATCH('Total Fuel Prices'!$A$3,'Tax_Share of Price'!$A$2:$A$22,0),MATCH('BFPaT-pretax-electricity'!AA$1,'Tax_Share of Price'!$B$1:$AI$1,0)))</f>
        <v>1.3520978006611793E-6</v>
      </c>
      <c r="AB2">
        <f>'Total Fuel Prices'!AB5*(INDEX('Tax_Share of Price'!$B$2:$AI$22,MATCH('Total Fuel Prices'!$A$3,'Tax_Share of Price'!$A$2:$A$22,0),MATCH('BFPaT-pretax-electricity'!AB$1,'Tax_Share of Price'!$B$1:$AI$1,0)))</f>
        <v>1.3417413068688808E-6</v>
      </c>
      <c r="AC2">
        <f>'Total Fuel Prices'!AC5*(INDEX('Tax_Share of Price'!$B$2:$AI$22,MATCH('Total Fuel Prices'!$A$3,'Tax_Share of Price'!$A$2:$A$22,0),MATCH('BFPaT-pretax-electricity'!AC$1,'Tax_Share of Price'!$B$1:$AI$1,0)))</f>
        <v>1.3352205515181746E-6</v>
      </c>
      <c r="AD2">
        <f>'Total Fuel Prices'!AD5*(INDEX('Tax_Share of Price'!$B$2:$AI$22,MATCH('Total Fuel Prices'!$A$3,'Tax_Share of Price'!$A$2:$A$22,0),MATCH('BFPaT-pretax-electricity'!AD$1,'Tax_Share of Price'!$B$1:$AI$1,0)))</f>
        <v>1.330234091544105E-6</v>
      </c>
      <c r="AE2">
        <f>'Total Fuel Prices'!AE5*(INDEX('Tax_Share of Price'!$B$2:$AI$22,MATCH('Total Fuel Prices'!$A$3,'Tax_Share of Price'!$A$2:$A$22,0),MATCH('BFPaT-pretax-electricity'!AE$1,'Tax_Share of Price'!$B$1:$AI$1,0)))</f>
        <v>1.3252476315700351E-6</v>
      </c>
      <c r="AF2">
        <f>$AE2</f>
        <v>1.3252476315700351E-6</v>
      </c>
      <c r="AG2">
        <f t="shared" ref="AG2:CC7" si="0">$AE2</f>
        <v>1.3252476315700351E-6</v>
      </c>
      <c r="AH2">
        <f t="shared" si="0"/>
        <v>1.3252476315700351E-6</v>
      </c>
      <c r="AI2">
        <f t="shared" si="0"/>
        <v>1.3252476315700351E-6</v>
      </c>
      <c r="AJ2">
        <f t="shared" si="0"/>
        <v>1.3252476315700351E-6</v>
      </c>
      <c r="AK2">
        <f t="shared" si="0"/>
        <v>1.3252476315700351E-6</v>
      </c>
      <c r="AL2">
        <f t="shared" si="0"/>
        <v>1.3252476315700351E-6</v>
      </c>
      <c r="AM2">
        <f t="shared" si="0"/>
        <v>1.3252476315700351E-6</v>
      </c>
      <c r="AN2">
        <f t="shared" si="0"/>
        <v>1.3252476315700351E-6</v>
      </c>
      <c r="AO2">
        <f t="shared" si="0"/>
        <v>1.3252476315700351E-6</v>
      </c>
      <c r="AP2">
        <f t="shared" si="0"/>
        <v>1.3252476315700351E-6</v>
      </c>
      <c r="AQ2">
        <f t="shared" si="0"/>
        <v>1.3252476315700351E-6</v>
      </c>
      <c r="AR2">
        <f t="shared" si="0"/>
        <v>1.3252476315700351E-6</v>
      </c>
      <c r="AS2">
        <f t="shared" si="0"/>
        <v>1.3252476315700351E-6</v>
      </c>
      <c r="AT2">
        <f t="shared" si="0"/>
        <v>1.3252476315700351E-6</v>
      </c>
      <c r="AU2">
        <f t="shared" si="0"/>
        <v>1.3252476315700351E-6</v>
      </c>
      <c r="AV2">
        <f t="shared" si="0"/>
        <v>1.3252476315700351E-6</v>
      </c>
      <c r="AW2">
        <f t="shared" si="0"/>
        <v>1.3252476315700351E-6</v>
      </c>
      <c r="AX2">
        <f t="shared" si="0"/>
        <v>1.3252476315700351E-6</v>
      </c>
      <c r="AY2">
        <f t="shared" si="0"/>
        <v>1.3252476315700351E-6</v>
      </c>
      <c r="AZ2">
        <f t="shared" si="0"/>
        <v>1.3252476315700351E-6</v>
      </c>
      <c r="BA2">
        <f t="shared" si="0"/>
        <v>1.3252476315700351E-6</v>
      </c>
      <c r="BB2">
        <f t="shared" si="0"/>
        <v>1.3252476315700351E-6</v>
      </c>
      <c r="BC2">
        <f t="shared" si="0"/>
        <v>1.3252476315700351E-6</v>
      </c>
      <c r="BD2">
        <f t="shared" si="0"/>
        <v>1.3252476315700351E-6</v>
      </c>
      <c r="BE2">
        <f t="shared" si="0"/>
        <v>1.3252476315700351E-6</v>
      </c>
      <c r="BF2">
        <f t="shared" si="0"/>
        <v>1.3252476315700351E-6</v>
      </c>
      <c r="BG2">
        <f t="shared" si="0"/>
        <v>1.3252476315700351E-6</v>
      </c>
      <c r="BH2">
        <f t="shared" si="0"/>
        <v>1.3252476315700351E-6</v>
      </c>
      <c r="BI2">
        <f t="shared" si="0"/>
        <v>1.3252476315700351E-6</v>
      </c>
      <c r="BJ2">
        <f t="shared" si="0"/>
        <v>1.3252476315700351E-6</v>
      </c>
      <c r="BK2">
        <f t="shared" si="0"/>
        <v>1.3252476315700351E-6</v>
      </c>
      <c r="BL2">
        <f t="shared" si="0"/>
        <v>1.3252476315700351E-6</v>
      </c>
      <c r="BM2">
        <f t="shared" si="0"/>
        <v>1.3252476315700351E-6</v>
      </c>
      <c r="BN2">
        <f t="shared" si="0"/>
        <v>1.3252476315700351E-6</v>
      </c>
      <c r="BO2">
        <f t="shared" si="0"/>
        <v>1.3252476315700351E-6</v>
      </c>
      <c r="BP2">
        <f t="shared" si="0"/>
        <v>1.3252476315700351E-6</v>
      </c>
      <c r="BQ2">
        <f t="shared" si="0"/>
        <v>1.3252476315700351E-6</v>
      </c>
      <c r="BR2">
        <f t="shared" si="0"/>
        <v>1.3252476315700351E-6</v>
      </c>
      <c r="BS2">
        <f t="shared" si="0"/>
        <v>1.3252476315700351E-6</v>
      </c>
      <c r="BT2">
        <f t="shared" si="0"/>
        <v>1.3252476315700351E-6</v>
      </c>
      <c r="BU2">
        <f t="shared" si="0"/>
        <v>1.3252476315700351E-6</v>
      </c>
      <c r="BV2">
        <f t="shared" si="0"/>
        <v>1.3252476315700351E-6</v>
      </c>
      <c r="BW2">
        <f t="shared" si="0"/>
        <v>1.3252476315700351E-6</v>
      </c>
      <c r="BX2">
        <f t="shared" si="0"/>
        <v>1.3252476315700351E-6</v>
      </c>
      <c r="BY2">
        <f t="shared" si="0"/>
        <v>1.3252476315700351E-6</v>
      </c>
      <c r="BZ2">
        <f t="shared" si="0"/>
        <v>1.3252476315700351E-6</v>
      </c>
      <c r="CA2">
        <f t="shared" si="0"/>
        <v>1.3252476315700351E-6</v>
      </c>
      <c r="CB2">
        <f t="shared" si="0"/>
        <v>1.3252476315700351E-6</v>
      </c>
      <c r="CC2">
        <f t="shared" si="0"/>
        <v>1.3252476315700351E-6</v>
      </c>
    </row>
    <row r="3" spans="1:81">
      <c r="A3" s="1" t="s">
        <v>1422</v>
      </c>
      <c r="B3">
        <f>'Total Fuel Prices'!B6*(INDEX('Tax_Share of Price'!$B$2:$AI$22,MATCH('Total Fuel Prices'!$A$3,'Tax_Share of Price'!$A$2:$A$22,0),MATCH('BFPaT-pretax-electricity'!B$1,'Tax_Share of Price'!$B$1:$AI$1,0)))</f>
        <v>0</v>
      </c>
      <c r="C3">
        <f>'Total Fuel Prices'!C6*(INDEX('Tax_Share of Price'!$B$2:$AI$22,MATCH('Total Fuel Prices'!$A$3,'Tax_Share of Price'!$A$2:$A$22,0),MATCH('BFPaT-pretax-electricity'!C$1,'Tax_Share of Price'!$B$1:$AI$1,0)))</f>
        <v>0</v>
      </c>
      <c r="D3">
        <f>'Total Fuel Prices'!D6*(INDEX('Tax_Share of Price'!$B$2:$AI$22,MATCH('Total Fuel Prices'!$A$3,'Tax_Share of Price'!$A$2:$A$22,0),MATCH('BFPaT-pretax-electricity'!D$1,'Tax_Share of Price'!$B$1:$AI$1,0)))</f>
        <v>0</v>
      </c>
      <c r="E3">
        <f>'Total Fuel Prices'!E6*(INDEX('Tax_Share of Price'!$B$2:$AI$22,MATCH('Total Fuel Prices'!$A$3,'Tax_Share of Price'!$A$2:$A$22,0),MATCH('BFPaT-pretax-electricity'!E$1,'Tax_Share of Price'!$B$1:$AI$1,0)))</f>
        <v>0</v>
      </c>
      <c r="F3">
        <f>'Total Fuel Prices'!F6*(INDEX('Tax_Share of Price'!$B$2:$AI$22,MATCH('Total Fuel Prices'!$A$3,'Tax_Share of Price'!$A$2:$A$22,0),MATCH('BFPaT-pretax-electricity'!F$1,'Tax_Share of Price'!$B$1:$AI$1,0)))</f>
        <v>0</v>
      </c>
      <c r="G3">
        <f>'Total Fuel Prices'!G6*(INDEX('Tax_Share of Price'!$B$2:$AI$22,MATCH('Total Fuel Prices'!$A$3,'Tax_Share of Price'!$A$2:$A$22,0),MATCH('BFPaT-pretax-electricity'!G$1,'Tax_Share of Price'!$B$1:$AI$1,0)))</f>
        <v>0</v>
      </c>
      <c r="H3">
        <f>'Total Fuel Prices'!H6*(INDEX('Tax_Share of Price'!$B$2:$AI$22,MATCH('Total Fuel Prices'!$A$3,'Tax_Share of Price'!$A$2:$A$22,0),MATCH('BFPaT-pretax-electricity'!H$1,'Tax_Share of Price'!$B$1:$AI$1,0)))</f>
        <v>0</v>
      </c>
      <c r="I3">
        <f>'Total Fuel Prices'!I6*(INDEX('Tax_Share of Price'!$B$2:$AI$22,MATCH('Total Fuel Prices'!$A$3,'Tax_Share of Price'!$A$2:$A$22,0),MATCH('BFPaT-pretax-electricity'!I$1,'Tax_Share of Price'!$B$1:$AI$1,0)))</f>
        <v>0</v>
      </c>
      <c r="J3">
        <f>'Total Fuel Prices'!J6*(INDEX('Tax_Share of Price'!$B$2:$AI$22,MATCH('Total Fuel Prices'!$A$3,'Tax_Share of Price'!$A$2:$A$22,0),MATCH('BFPaT-pretax-electricity'!J$1,'Tax_Share of Price'!$B$1:$AI$1,0)))</f>
        <v>0</v>
      </c>
      <c r="K3">
        <f>'Total Fuel Prices'!K6*(INDEX('Tax_Share of Price'!$B$2:$AI$22,MATCH('Total Fuel Prices'!$A$3,'Tax_Share of Price'!$A$2:$A$22,0),MATCH('BFPaT-pretax-electricity'!K$1,'Tax_Share of Price'!$B$1:$AI$1,0)))</f>
        <v>0</v>
      </c>
      <c r="L3">
        <f>'Total Fuel Prices'!L6*(INDEX('Tax_Share of Price'!$B$2:$AI$22,MATCH('Total Fuel Prices'!$A$3,'Tax_Share of Price'!$A$2:$A$22,0),MATCH('BFPaT-pretax-electricity'!L$1,'Tax_Share of Price'!$B$1:$AI$1,0)))</f>
        <v>0</v>
      </c>
      <c r="M3">
        <f>'Total Fuel Prices'!M6*(INDEX('Tax_Share of Price'!$B$2:$AI$22,MATCH('Total Fuel Prices'!$A$3,'Tax_Share of Price'!$A$2:$A$22,0),MATCH('BFPaT-pretax-electricity'!M$1,'Tax_Share of Price'!$B$1:$AI$1,0)))</f>
        <v>0</v>
      </c>
      <c r="N3">
        <f>'Total Fuel Prices'!N6*(INDEX('Tax_Share of Price'!$B$2:$AI$22,MATCH('Total Fuel Prices'!$A$3,'Tax_Share of Price'!$A$2:$A$22,0),MATCH('BFPaT-pretax-electricity'!N$1,'Tax_Share of Price'!$B$1:$AI$1,0)))</f>
        <v>0</v>
      </c>
      <c r="O3">
        <f>'Total Fuel Prices'!O6*(INDEX('Tax_Share of Price'!$B$2:$AI$22,MATCH('Total Fuel Prices'!$A$3,'Tax_Share of Price'!$A$2:$A$22,0),MATCH('BFPaT-pretax-electricity'!O$1,'Tax_Share of Price'!$B$1:$AI$1,0)))</f>
        <v>0</v>
      </c>
      <c r="P3">
        <f>'Total Fuel Prices'!P6*(INDEX('Tax_Share of Price'!$B$2:$AI$22,MATCH('Total Fuel Prices'!$A$3,'Tax_Share of Price'!$A$2:$A$22,0),MATCH('BFPaT-pretax-electricity'!P$1,'Tax_Share of Price'!$B$1:$AI$1,0)))</f>
        <v>0</v>
      </c>
      <c r="Q3">
        <f>'Total Fuel Prices'!Q6*(INDEX('Tax_Share of Price'!$B$2:$AI$22,MATCH('Total Fuel Prices'!$A$3,'Tax_Share of Price'!$A$2:$A$22,0),MATCH('BFPaT-pretax-electricity'!Q$1,'Tax_Share of Price'!$B$1:$AI$1,0)))</f>
        <v>0</v>
      </c>
      <c r="R3">
        <f>'Total Fuel Prices'!R6*(INDEX('Tax_Share of Price'!$B$2:$AI$22,MATCH('Total Fuel Prices'!$A$3,'Tax_Share of Price'!$A$2:$A$22,0),MATCH('BFPaT-pretax-electricity'!R$1,'Tax_Share of Price'!$B$1:$AI$1,0)))</f>
        <v>0</v>
      </c>
      <c r="S3">
        <f>'Total Fuel Prices'!S6*(INDEX('Tax_Share of Price'!$B$2:$AI$22,MATCH('Total Fuel Prices'!$A$3,'Tax_Share of Price'!$A$2:$A$22,0),MATCH('BFPaT-pretax-electricity'!S$1,'Tax_Share of Price'!$B$1:$AI$1,0)))</f>
        <v>0</v>
      </c>
      <c r="T3">
        <f>'Total Fuel Prices'!T6*(INDEX('Tax_Share of Price'!$B$2:$AI$22,MATCH('Total Fuel Prices'!$A$3,'Tax_Share of Price'!$A$2:$A$22,0),MATCH('BFPaT-pretax-electricity'!T$1,'Tax_Share of Price'!$B$1:$AI$1,0)))</f>
        <v>0</v>
      </c>
      <c r="U3">
        <f>'Total Fuel Prices'!U6*(INDEX('Tax_Share of Price'!$B$2:$AI$22,MATCH('Total Fuel Prices'!$A$3,'Tax_Share of Price'!$A$2:$A$22,0),MATCH('BFPaT-pretax-electricity'!U$1,'Tax_Share of Price'!$B$1:$AI$1,0)))</f>
        <v>0</v>
      </c>
      <c r="V3">
        <f>'Total Fuel Prices'!V6*(INDEX('Tax_Share of Price'!$B$2:$AI$22,MATCH('Total Fuel Prices'!$A$3,'Tax_Share of Price'!$A$2:$A$22,0),MATCH('BFPaT-pretax-electricity'!V$1,'Tax_Share of Price'!$B$1:$AI$1,0)))</f>
        <v>0</v>
      </c>
      <c r="W3">
        <f>'Total Fuel Prices'!W6*(INDEX('Tax_Share of Price'!$B$2:$AI$22,MATCH('Total Fuel Prices'!$A$3,'Tax_Share of Price'!$A$2:$A$22,0),MATCH('BFPaT-pretax-electricity'!W$1,'Tax_Share of Price'!$B$1:$AI$1,0)))</f>
        <v>0</v>
      </c>
      <c r="X3">
        <f>'Total Fuel Prices'!X6*(INDEX('Tax_Share of Price'!$B$2:$AI$22,MATCH('Total Fuel Prices'!$A$3,'Tax_Share of Price'!$A$2:$A$22,0),MATCH('BFPaT-pretax-electricity'!X$1,'Tax_Share of Price'!$B$1:$AI$1,0)))</f>
        <v>0</v>
      </c>
      <c r="Y3">
        <f>'Total Fuel Prices'!Y6*(INDEX('Tax_Share of Price'!$B$2:$AI$22,MATCH('Total Fuel Prices'!$A$3,'Tax_Share of Price'!$A$2:$A$22,0),MATCH('BFPaT-pretax-electricity'!Y$1,'Tax_Share of Price'!$B$1:$AI$1,0)))</f>
        <v>0</v>
      </c>
      <c r="Z3">
        <f>'Total Fuel Prices'!Z6*(INDEX('Tax_Share of Price'!$B$2:$AI$22,MATCH('Total Fuel Prices'!$A$3,'Tax_Share of Price'!$A$2:$A$22,0),MATCH('BFPaT-pretax-electricity'!Z$1,'Tax_Share of Price'!$B$1:$AI$1,0)))</f>
        <v>0</v>
      </c>
      <c r="AA3">
        <f>'Total Fuel Prices'!AA6*(INDEX('Tax_Share of Price'!$B$2:$AI$22,MATCH('Total Fuel Prices'!$A$3,'Tax_Share of Price'!$A$2:$A$22,0),MATCH('BFPaT-pretax-electricity'!AA$1,'Tax_Share of Price'!$B$1:$AI$1,0)))</f>
        <v>0</v>
      </c>
      <c r="AB3">
        <f>'Total Fuel Prices'!AB6*(INDEX('Tax_Share of Price'!$B$2:$AI$22,MATCH('Total Fuel Prices'!$A$3,'Tax_Share of Price'!$A$2:$A$22,0),MATCH('BFPaT-pretax-electricity'!AB$1,'Tax_Share of Price'!$B$1:$AI$1,0)))</f>
        <v>0</v>
      </c>
      <c r="AC3">
        <f>'Total Fuel Prices'!AC6*(INDEX('Tax_Share of Price'!$B$2:$AI$22,MATCH('Total Fuel Prices'!$A$3,'Tax_Share of Price'!$A$2:$A$22,0),MATCH('BFPaT-pretax-electricity'!AC$1,'Tax_Share of Price'!$B$1:$AI$1,0)))</f>
        <v>0</v>
      </c>
      <c r="AD3">
        <f>'Total Fuel Prices'!AD6*(INDEX('Tax_Share of Price'!$B$2:$AI$22,MATCH('Total Fuel Prices'!$A$3,'Tax_Share of Price'!$A$2:$A$22,0),MATCH('BFPaT-pretax-electricity'!AD$1,'Tax_Share of Price'!$B$1:$AI$1,0)))</f>
        <v>0</v>
      </c>
      <c r="AE3">
        <f>'Total Fuel Prices'!AE6*(INDEX('Tax_Share of Price'!$B$2:$AI$22,MATCH('Total Fuel Prices'!$A$3,'Tax_Share of Price'!$A$2:$A$22,0),MATCH('BFPaT-pretax-electricity'!AE$1,'Tax_Share of Price'!$B$1:$AI$1,0)))</f>
        <v>0</v>
      </c>
      <c r="AF3">
        <f>$AE3</f>
        <v>0</v>
      </c>
      <c r="AG3">
        <f t="shared" ref="AF3:AU9" si="1">$AE3</f>
        <v>0</v>
      </c>
      <c r="AH3">
        <f t="shared" si="1"/>
        <v>0</v>
      </c>
      <c r="AI3">
        <f t="shared" si="1"/>
        <v>0</v>
      </c>
      <c r="AJ3">
        <f t="shared" si="1"/>
        <v>0</v>
      </c>
      <c r="AK3">
        <f t="shared" si="1"/>
        <v>0</v>
      </c>
      <c r="AL3">
        <f t="shared" si="1"/>
        <v>0</v>
      </c>
      <c r="AM3">
        <f t="shared" si="1"/>
        <v>0</v>
      </c>
      <c r="AN3">
        <f t="shared" si="1"/>
        <v>0</v>
      </c>
      <c r="AO3">
        <f t="shared" si="1"/>
        <v>0</v>
      </c>
      <c r="AP3">
        <f t="shared" si="1"/>
        <v>0</v>
      </c>
      <c r="AQ3">
        <f t="shared" si="1"/>
        <v>0</v>
      </c>
      <c r="AR3">
        <f t="shared" si="1"/>
        <v>0</v>
      </c>
      <c r="AS3">
        <f t="shared" si="1"/>
        <v>0</v>
      </c>
      <c r="AT3">
        <f t="shared" si="1"/>
        <v>0</v>
      </c>
      <c r="AU3">
        <f t="shared" si="1"/>
        <v>0</v>
      </c>
      <c r="AV3">
        <f t="shared" si="0"/>
        <v>0</v>
      </c>
      <c r="AW3">
        <f t="shared" si="0"/>
        <v>0</v>
      </c>
      <c r="AX3">
        <f t="shared" si="0"/>
        <v>0</v>
      </c>
      <c r="AY3">
        <f t="shared" si="0"/>
        <v>0</v>
      </c>
      <c r="AZ3">
        <f t="shared" si="0"/>
        <v>0</v>
      </c>
      <c r="BA3">
        <f t="shared" si="0"/>
        <v>0</v>
      </c>
      <c r="BB3">
        <f t="shared" si="0"/>
        <v>0</v>
      </c>
      <c r="BC3">
        <f t="shared" si="0"/>
        <v>0</v>
      </c>
      <c r="BD3">
        <f t="shared" si="0"/>
        <v>0</v>
      </c>
      <c r="BE3">
        <f t="shared" si="0"/>
        <v>0</v>
      </c>
      <c r="BF3">
        <f t="shared" si="0"/>
        <v>0</v>
      </c>
      <c r="BG3">
        <f t="shared" si="0"/>
        <v>0</v>
      </c>
      <c r="BH3">
        <f t="shared" si="0"/>
        <v>0</v>
      </c>
      <c r="BI3">
        <f t="shared" si="0"/>
        <v>0</v>
      </c>
      <c r="BJ3">
        <f t="shared" si="0"/>
        <v>0</v>
      </c>
      <c r="BK3">
        <f t="shared" si="0"/>
        <v>0</v>
      </c>
      <c r="BL3">
        <f t="shared" si="0"/>
        <v>0</v>
      </c>
      <c r="BM3">
        <f t="shared" si="0"/>
        <v>0</v>
      </c>
      <c r="BN3">
        <f t="shared" si="0"/>
        <v>0</v>
      </c>
      <c r="BO3">
        <f t="shared" si="0"/>
        <v>0</v>
      </c>
      <c r="BP3">
        <f t="shared" si="0"/>
        <v>0</v>
      </c>
      <c r="BQ3">
        <f t="shared" si="0"/>
        <v>0</v>
      </c>
      <c r="BR3">
        <f t="shared" si="0"/>
        <v>0</v>
      </c>
      <c r="BS3">
        <f t="shared" si="0"/>
        <v>0</v>
      </c>
      <c r="BT3">
        <f t="shared" si="0"/>
        <v>0</v>
      </c>
      <c r="BU3">
        <f t="shared" si="0"/>
        <v>0</v>
      </c>
      <c r="BV3">
        <f t="shared" si="0"/>
        <v>0</v>
      </c>
      <c r="BW3">
        <f t="shared" si="0"/>
        <v>0</v>
      </c>
      <c r="BX3">
        <f t="shared" si="0"/>
        <v>0</v>
      </c>
      <c r="BY3">
        <f t="shared" si="0"/>
        <v>0</v>
      </c>
      <c r="BZ3">
        <f t="shared" si="0"/>
        <v>0</v>
      </c>
      <c r="CA3">
        <f t="shared" si="0"/>
        <v>0</v>
      </c>
      <c r="CB3">
        <f t="shared" si="0"/>
        <v>0</v>
      </c>
      <c r="CC3">
        <f t="shared" si="0"/>
        <v>0</v>
      </c>
    </row>
    <row r="4" spans="1:81">
      <c r="A4" s="1" t="s">
        <v>1423</v>
      </c>
      <c r="B4">
        <f>'Total Fuel Prices'!B7*(INDEX('Tax_Share of Price'!$B$2:$AI$22,MATCH('Total Fuel Prices'!$A$3,'Tax_Share of Price'!$A$2:$A$22,0),MATCH('BFPaT-pretax-electricity'!B$1,'Tax_Share of Price'!$B$1:$AI$1,0)))</f>
        <v>1.2753830318293393E-6</v>
      </c>
      <c r="C4">
        <f>'Total Fuel Prices'!C7*(INDEX('Tax_Share of Price'!$B$2:$AI$22,MATCH('Total Fuel Prices'!$A$3,'Tax_Share of Price'!$A$2:$A$22,0),MATCH('BFPaT-pretax-electricity'!C$1,'Tax_Share of Price'!$B$1:$AI$1,0)))</f>
        <v>1.2753830318293393E-6</v>
      </c>
      <c r="D4">
        <f>'Total Fuel Prices'!D7*(INDEX('Tax_Share of Price'!$B$2:$AI$22,MATCH('Total Fuel Prices'!$A$3,'Tax_Share of Price'!$A$2:$A$22,0),MATCH('BFPaT-pretax-electricity'!D$1,'Tax_Share of Price'!$B$1:$AI$1,0)))</f>
        <v>1.2922336746941368E-6</v>
      </c>
      <c r="E4">
        <f>'Total Fuel Prices'!E7*(INDEX('Tax_Share of Price'!$B$2:$AI$22,MATCH('Total Fuel Prices'!$A$3,'Tax_Share of Price'!$A$2:$A$22,0),MATCH('BFPaT-pretax-electricity'!E$1,'Tax_Share of Price'!$B$1:$AI$1,0)))</f>
        <v>1.2753830318293393E-6</v>
      </c>
      <c r="F4">
        <f>'Total Fuel Prices'!F7*(INDEX('Tax_Share of Price'!$B$2:$AI$22,MATCH('Total Fuel Prices'!$A$3,'Tax_Share of Price'!$A$2:$A$22,0),MATCH('BFPaT-pretax-electricity'!F$1,'Tax_Share of Price'!$B$1:$AI$1,0)))</f>
        <v>1.2820530779633216E-6</v>
      </c>
      <c r="G4">
        <f>'Total Fuel Prices'!G7*(INDEX('Tax_Share of Price'!$B$2:$AI$22,MATCH('Total Fuel Prices'!$A$3,'Tax_Share of Price'!$A$2:$A$22,0),MATCH('BFPaT-pretax-electricity'!G$1,'Tax_Share of Price'!$B$1:$AI$1,0)))</f>
        <v>1.2838083532617379E-6</v>
      </c>
      <c r="H4">
        <f>'Total Fuel Prices'!H7*(INDEX('Tax_Share of Price'!$B$2:$AI$22,MATCH('Total Fuel Prices'!$A$3,'Tax_Share of Price'!$A$2:$A$22,0),MATCH('BFPaT-pretax-electricity'!H$1,'Tax_Share of Price'!$B$1:$AI$1,0)))</f>
        <v>1.2908294544554036E-6</v>
      </c>
      <c r="I4">
        <f>'Total Fuel Prices'!I7*(INDEX('Tax_Share of Price'!$B$2:$AI$22,MATCH('Total Fuel Prices'!$A$3,'Tax_Share of Price'!$A$2:$A$22,0),MATCH('BFPaT-pretax-electricity'!I$1,'Tax_Share of Price'!$B$1:$AI$1,0)))</f>
        <v>1.3045206017830511E-6</v>
      </c>
      <c r="J4">
        <f>'Total Fuel Prices'!J7*(INDEX('Tax_Share of Price'!$B$2:$AI$22,MATCH('Total Fuel Prices'!$A$3,'Tax_Share of Price'!$A$2:$A$22,0),MATCH('BFPaT-pretax-electricity'!J$1,'Tax_Share of Price'!$B$1:$AI$1,0)))</f>
        <v>1.3231265199462648E-6</v>
      </c>
      <c r="K4">
        <f>'Total Fuel Prices'!K7*(INDEX('Tax_Share of Price'!$B$2:$AI$22,MATCH('Total Fuel Prices'!$A$3,'Tax_Share of Price'!$A$2:$A$22,0),MATCH('BFPaT-pretax-electricity'!K$1,'Tax_Share of Price'!$B$1:$AI$1,0)))</f>
        <v>1.3399771628110623E-6</v>
      </c>
      <c r="L4">
        <f>'Total Fuel Prices'!L7*(INDEX('Tax_Share of Price'!$B$2:$AI$22,MATCH('Total Fuel Prices'!$A$3,'Tax_Share of Price'!$A$2:$A$22,0),MATCH('BFPaT-pretax-electricity'!L$1,'Tax_Share of Price'!$B$1:$AI$1,0)))</f>
        <v>1.3491045943628273E-6</v>
      </c>
      <c r="M4">
        <f>'Total Fuel Prices'!M7*(INDEX('Tax_Share of Price'!$B$2:$AI$22,MATCH('Total Fuel Prices'!$A$3,'Tax_Share of Price'!$A$2:$A$22,0),MATCH('BFPaT-pretax-electricity'!M$1,'Tax_Share of Price'!$B$1:$AI$1,0)))</f>
        <v>1.347349319064411E-6</v>
      </c>
      <c r="N4">
        <f>'Total Fuel Prices'!N7*(INDEX('Tax_Share of Price'!$B$2:$AI$22,MATCH('Total Fuel Prices'!$A$3,'Tax_Share of Price'!$A$2:$A$22,0),MATCH('BFPaT-pretax-electricity'!N$1,'Tax_Share of Price'!$B$1:$AI$1,0)))</f>
        <v>1.3427856032885281E-6</v>
      </c>
      <c r="O4">
        <f>'Total Fuel Prices'!O7*(INDEX('Tax_Share of Price'!$B$2:$AI$22,MATCH('Total Fuel Prices'!$A$3,'Tax_Share of Price'!$A$2:$A$22,0),MATCH('BFPaT-pretax-electricity'!O$1,'Tax_Share of Price'!$B$1:$AI$1,0)))</f>
        <v>1.343487713407895E-6</v>
      </c>
      <c r="P4">
        <f>'Total Fuel Prices'!P7*(INDEX('Tax_Share of Price'!$B$2:$AI$22,MATCH('Total Fuel Prices'!$A$3,'Tax_Share of Price'!$A$2:$A$22,0),MATCH('BFPaT-pretax-electricity'!P$1,'Tax_Share of Price'!$B$1:$AI$1,0)))</f>
        <v>1.3406792729304283E-6</v>
      </c>
      <c r="Q4">
        <f>'Total Fuel Prices'!Q7*(INDEX('Tax_Share of Price'!$B$2:$AI$22,MATCH('Total Fuel Prices'!$A$3,'Tax_Share of Price'!$A$2:$A$22,0),MATCH('BFPaT-pretax-electricity'!Q$1,'Tax_Share of Price'!$B$1:$AI$1,0)))</f>
        <v>1.3375197773932793E-6</v>
      </c>
      <c r="R4">
        <f>'Total Fuel Prices'!R7*(INDEX('Tax_Share of Price'!$B$2:$AI$22,MATCH('Total Fuel Prices'!$A$3,'Tax_Share of Price'!$A$2:$A$22,0),MATCH('BFPaT-pretax-electricity'!R$1,'Tax_Share of Price'!$B$1:$AI$1,0)))</f>
        <v>1.3420834931691616E-6</v>
      </c>
      <c r="S4">
        <f>'Total Fuel Prices'!S7*(INDEX('Tax_Share of Price'!$B$2:$AI$22,MATCH('Total Fuel Prices'!$A$3,'Tax_Share of Price'!$A$2:$A$22,0),MATCH('BFPaT-pretax-electricity'!S$1,'Tax_Share of Price'!$B$1:$AI$1,0)))</f>
        <v>1.343838768467578E-6</v>
      </c>
      <c r="T4">
        <f>'Total Fuel Prices'!T7*(INDEX('Tax_Share of Price'!$B$2:$AI$22,MATCH('Total Fuel Prices'!$A$3,'Tax_Share of Price'!$A$2:$A$22,0),MATCH('BFPaT-pretax-electricity'!T$1,'Tax_Share of Price'!$B$1:$AI$1,0)))</f>
        <v>1.3375197773932793E-6</v>
      </c>
      <c r="U4">
        <f>'Total Fuel Prices'!U7*(INDEX('Tax_Share of Price'!$B$2:$AI$22,MATCH('Total Fuel Prices'!$A$3,'Tax_Share of Price'!$A$2:$A$22,0),MATCH('BFPaT-pretax-electricity'!U$1,'Tax_Share of Price'!$B$1:$AI$1,0)))</f>
        <v>1.333658171736763E-6</v>
      </c>
      <c r="V4">
        <f>'Total Fuel Prices'!V7*(INDEX('Tax_Share of Price'!$B$2:$AI$22,MATCH('Total Fuel Prices'!$A$3,'Tax_Share of Price'!$A$2:$A$22,0),MATCH('BFPaT-pretax-electricity'!V$1,'Tax_Share of Price'!$B$1:$AI$1,0)))</f>
        <v>1.3294455110205636E-6</v>
      </c>
      <c r="W4">
        <f>'Total Fuel Prices'!W7*(INDEX('Tax_Share of Price'!$B$2:$AI$22,MATCH('Total Fuel Prices'!$A$3,'Tax_Share of Price'!$A$2:$A$22,0),MATCH('BFPaT-pretax-electricity'!W$1,'Tax_Share of Price'!$B$1:$AI$1,0)))</f>
        <v>1.3308497312592968E-6</v>
      </c>
      <c r="X4">
        <f>'Total Fuel Prices'!X7*(INDEX('Tax_Share of Price'!$B$2:$AI$22,MATCH('Total Fuel Prices'!$A$3,'Tax_Share of Price'!$A$2:$A$22,0),MATCH('BFPaT-pretax-electricity'!X$1,'Tax_Share of Price'!$B$1:$AI$1,0)))</f>
        <v>1.3269881256027806E-6</v>
      </c>
      <c r="Y4">
        <f>'Total Fuel Prices'!Y7*(INDEX('Tax_Share of Price'!$B$2:$AI$22,MATCH('Total Fuel Prices'!$A$3,'Tax_Share of Price'!$A$2:$A$22,0),MATCH('BFPaT-pretax-electricity'!Y$1,'Tax_Share of Price'!$B$1:$AI$1,0)))</f>
        <v>1.3213712446478485E-6</v>
      </c>
      <c r="Z4">
        <f>'Total Fuel Prices'!Z7*(INDEX('Tax_Share of Price'!$B$2:$AI$22,MATCH('Total Fuel Prices'!$A$3,'Tax_Share of Price'!$A$2:$A$22,0),MATCH('BFPaT-pretax-electricity'!Z$1,'Tax_Share of Price'!$B$1:$AI$1,0)))</f>
        <v>1.3189138592300658E-6</v>
      </c>
      <c r="AA4">
        <f>'Total Fuel Prices'!AA7*(INDEX('Tax_Share of Price'!$B$2:$AI$22,MATCH('Total Fuel Prices'!$A$3,'Tax_Share of Price'!$A$2:$A$22,0),MATCH('BFPaT-pretax-electricity'!AA$1,'Tax_Share of Price'!$B$1:$AI$1,0)))</f>
        <v>1.3150522535735495E-6</v>
      </c>
      <c r="AB4">
        <f>'Total Fuel Prices'!AB7*(INDEX('Tax_Share of Price'!$B$2:$AI$22,MATCH('Total Fuel Prices'!$A$3,'Tax_Share of Price'!$A$2:$A$22,0),MATCH('BFPaT-pretax-electricity'!AB$1,'Tax_Share of Price'!$B$1:$AI$1,0)))</f>
        <v>1.3115417029767168E-6</v>
      </c>
      <c r="AC4">
        <f>'Total Fuel Prices'!AC7*(INDEX('Tax_Share of Price'!$B$2:$AI$22,MATCH('Total Fuel Prices'!$A$3,'Tax_Share of Price'!$A$2:$A$22,0),MATCH('BFPaT-pretax-electricity'!AC$1,'Tax_Share of Price'!$B$1:$AI$1,0)))</f>
        <v>1.3111906479170335E-6</v>
      </c>
      <c r="AD4">
        <f>'Total Fuel Prices'!AD7*(INDEX('Tax_Share of Price'!$B$2:$AI$22,MATCH('Total Fuel Prices'!$A$3,'Tax_Share of Price'!$A$2:$A$22,0),MATCH('BFPaT-pretax-electricity'!AD$1,'Tax_Share of Price'!$B$1:$AI$1,0)))</f>
        <v>1.3087332624992506E-6</v>
      </c>
      <c r="AE4">
        <f>'Total Fuel Prices'!AE7*(INDEX('Tax_Share of Price'!$B$2:$AI$22,MATCH('Total Fuel Prices'!$A$3,'Tax_Share of Price'!$A$2:$A$22,0),MATCH('BFPaT-pretax-electricity'!AE$1,'Tax_Share of Price'!$B$1:$AI$1,0)))</f>
        <v>1.3045206017830511E-6</v>
      </c>
      <c r="AF4">
        <f t="shared" si="1"/>
        <v>1.3045206017830511E-6</v>
      </c>
      <c r="AG4">
        <f t="shared" si="0"/>
        <v>1.3045206017830511E-6</v>
      </c>
      <c r="AH4">
        <f t="shared" si="0"/>
        <v>1.3045206017830511E-6</v>
      </c>
      <c r="AI4">
        <f t="shared" si="0"/>
        <v>1.3045206017830511E-6</v>
      </c>
      <c r="AJ4">
        <f t="shared" si="0"/>
        <v>1.3045206017830511E-6</v>
      </c>
      <c r="AK4">
        <f t="shared" si="0"/>
        <v>1.3045206017830511E-6</v>
      </c>
      <c r="AL4">
        <f t="shared" si="0"/>
        <v>1.3045206017830511E-6</v>
      </c>
      <c r="AM4">
        <f t="shared" si="0"/>
        <v>1.3045206017830511E-6</v>
      </c>
      <c r="AN4">
        <f t="shared" si="0"/>
        <v>1.3045206017830511E-6</v>
      </c>
      <c r="AO4">
        <f t="shared" si="0"/>
        <v>1.3045206017830511E-6</v>
      </c>
      <c r="AP4">
        <f t="shared" si="0"/>
        <v>1.3045206017830511E-6</v>
      </c>
      <c r="AQ4">
        <f t="shared" si="0"/>
        <v>1.3045206017830511E-6</v>
      </c>
      <c r="AR4">
        <f t="shared" si="0"/>
        <v>1.3045206017830511E-6</v>
      </c>
      <c r="AS4">
        <f t="shared" si="0"/>
        <v>1.3045206017830511E-6</v>
      </c>
      <c r="AT4">
        <f t="shared" si="0"/>
        <v>1.3045206017830511E-6</v>
      </c>
      <c r="AU4">
        <f t="shared" si="0"/>
        <v>1.3045206017830511E-6</v>
      </c>
      <c r="AV4">
        <f t="shared" si="0"/>
        <v>1.3045206017830511E-6</v>
      </c>
      <c r="AW4">
        <f t="shared" si="0"/>
        <v>1.3045206017830511E-6</v>
      </c>
      <c r="AX4">
        <f t="shared" si="0"/>
        <v>1.3045206017830511E-6</v>
      </c>
      <c r="AY4">
        <f t="shared" si="0"/>
        <v>1.3045206017830511E-6</v>
      </c>
      <c r="AZ4">
        <f t="shared" si="0"/>
        <v>1.3045206017830511E-6</v>
      </c>
      <c r="BA4">
        <f t="shared" si="0"/>
        <v>1.3045206017830511E-6</v>
      </c>
      <c r="BB4">
        <f t="shared" si="0"/>
        <v>1.3045206017830511E-6</v>
      </c>
      <c r="BC4">
        <f t="shared" si="0"/>
        <v>1.3045206017830511E-6</v>
      </c>
      <c r="BD4">
        <f t="shared" si="0"/>
        <v>1.3045206017830511E-6</v>
      </c>
      <c r="BE4">
        <f t="shared" si="0"/>
        <v>1.3045206017830511E-6</v>
      </c>
      <c r="BF4">
        <f t="shared" si="0"/>
        <v>1.3045206017830511E-6</v>
      </c>
      <c r="BG4">
        <f t="shared" si="0"/>
        <v>1.3045206017830511E-6</v>
      </c>
      <c r="BH4">
        <f t="shared" si="0"/>
        <v>1.3045206017830511E-6</v>
      </c>
      <c r="BI4">
        <f t="shared" si="0"/>
        <v>1.3045206017830511E-6</v>
      </c>
      <c r="BJ4">
        <f t="shared" si="0"/>
        <v>1.3045206017830511E-6</v>
      </c>
      <c r="BK4">
        <f t="shared" si="0"/>
        <v>1.3045206017830511E-6</v>
      </c>
      <c r="BL4">
        <f t="shared" si="0"/>
        <v>1.3045206017830511E-6</v>
      </c>
      <c r="BM4">
        <f t="shared" si="0"/>
        <v>1.3045206017830511E-6</v>
      </c>
      <c r="BN4">
        <f t="shared" si="0"/>
        <v>1.3045206017830511E-6</v>
      </c>
      <c r="BO4">
        <f t="shared" si="0"/>
        <v>1.3045206017830511E-6</v>
      </c>
      <c r="BP4">
        <f t="shared" si="0"/>
        <v>1.3045206017830511E-6</v>
      </c>
      <c r="BQ4">
        <f t="shared" si="0"/>
        <v>1.3045206017830511E-6</v>
      </c>
      <c r="BR4">
        <f t="shared" si="0"/>
        <v>1.3045206017830511E-6</v>
      </c>
      <c r="BS4">
        <f t="shared" si="0"/>
        <v>1.3045206017830511E-6</v>
      </c>
      <c r="BT4">
        <f t="shared" si="0"/>
        <v>1.3045206017830511E-6</v>
      </c>
      <c r="BU4">
        <f t="shared" si="0"/>
        <v>1.3045206017830511E-6</v>
      </c>
      <c r="BV4">
        <f t="shared" si="0"/>
        <v>1.3045206017830511E-6</v>
      </c>
      <c r="BW4">
        <f t="shared" si="0"/>
        <v>1.3045206017830511E-6</v>
      </c>
      <c r="BX4">
        <f t="shared" si="0"/>
        <v>1.3045206017830511E-6</v>
      </c>
      <c r="BY4">
        <f t="shared" si="0"/>
        <v>1.3045206017830511E-6</v>
      </c>
      <c r="BZ4">
        <f t="shared" si="0"/>
        <v>1.3045206017830511E-6</v>
      </c>
      <c r="CA4">
        <f t="shared" si="0"/>
        <v>1.3045206017830511E-6</v>
      </c>
      <c r="CB4">
        <f t="shared" si="0"/>
        <v>1.3045206017830511E-6</v>
      </c>
      <c r="CC4">
        <f t="shared" si="0"/>
        <v>1.3045206017830511E-6</v>
      </c>
    </row>
    <row r="5" spans="1:81">
      <c r="A5" s="1" t="s">
        <v>1424</v>
      </c>
      <c r="B5">
        <f>'Total Fuel Prices'!B8*(INDEX('Tax_Share of Price'!$B$2:$AI$22,MATCH('Total Fuel Prices'!$A$3,'Tax_Share of Price'!$A$2:$A$22,0),MATCH('BFPaT-pretax-electricity'!B$1,'Tax_Share of Price'!$B$1:$AI$1,0)))</f>
        <v>1.8906299188194761E-6</v>
      </c>
      <c r="C5">
        <f>'Total Fuel Prices'!C8*(INDEX('Tax_Share of Price'!$B$2:$AI$22,MATCH('Total Fuel Prices'!$A$3,'Tax_Share of Price'!$A$2:$A$22,0),MATCH('BFPaT-pretax-electricity'!C$1,'Tax_Share of Price'!$B$1:$AI$1,0)))</f>
        <v>1.8906299188194761E-6</v>
      </c>
      <c r="D5">
        <f>'Total Fuel Prices'!D8*(INDEX('Tax_Share of Price'!$B$2:$AI$22,MATCH('Total Fuel Prices'!$A$3,'Tax_Share of Price'!$A$2:$A$22,0),MATCH('BFPaT-pretax-electricity'!D$1,'Tax_Share of Price'!$B$1:$AI$1,0)))</f>
        <v>1.9287928655593796E-6</v>
      </c>
      <c r="E5">
        <f>'Total Fuel Prices'!E8*(INDEX('Tax_Share of Price'!$B$2:$AI$22,MATCH('Total Fuel Prices'!$A$3,'Tax_Share of Price'!$A$2:$A$22,0),MATCH('BFPaT-pretax-electricity'!E$1,'Tax_Share of Price'!$B$1:$AI$1,0)))</f>
        <v>1.8906299188194761E-6</v>
      </c>
      <c r="F5">
        <f>'Total Fuel Prices'!F8*(INDEX('Tax_Share of Price'!$B$2:$AI$22,MATCH('Total Fuel Prices'!$A$3,'Tax_Share of Price'!$A$2:$A$22,0),MATCH('BFPaT-pretax-electricity'!F$1,'Tax_Share of Price'!$B$1:$AI$1,0)))</f>
        <v>1.8718612564883762E-6</v>
      </c>
      <c r="G5">
        <f>'Total Fuel Prices'!G8*(INDEX('Tax_Share of Price'!$B$2:$AI$22,MATCH('Total Fuel Prices'!$A$3,'Tax_Share of Price'!$A$2:$A$22,0),MATCH('BFPaT-pretax-electricity'!G$1,'Tax_Share of Price'!$B$1:$AI$1,0)))</f>
        <v>1.8687331460998596E-6</v>
      </c>
      <c r="H5">
        <f>'Total Fuel Prices'!H8*(INDEX('Tax_Share of Price'!$B$2:$AI$22,MATCH('Total Fuel Prices'!$A$3,'Tax_Share of Price'!$A$2:$A$22,0),MATCH('BFPaT-pretax-electricity'!H$1,'Tax_Share of Price'!$B$1:$AI$1,0)))</f>
        <v>1.8668562798667495E-6</v>
      </c>
      <c r="I5">
        <f>'Total Fuel Prices'!I8*(INDEX('Tax_Share of Price'!$B$2:$AI$22,MATCH('Total Fuel Prices'!$A$3,'Tax_Share of Price'!$A$2:$A$22,0),MATCH('BFPaT-pretax-electricity'!I$1,'Tax_Share of Price'!$B$1:$AI$1,0)))</f>
        <v>1.8774918551877063E-6</v>
      </c>
      <c r="J5">
        <f>'Total Fuel Prices'!J8*(INDEX('Tax_Share of Price'!$B$2:$AI$22,MATCH('Total Fuel Prices'!$A$3,'Tax_Share of Price'!$A$2:$A$22,0),MATCH('BFPaT-pretax-electricity'!J$1,'Tax_Share of Price'!$B$1:$AI$1,0)))</f>
        <v>1.9043936045289494E-6</v>
      </c>
      <c r="K5">
        <f>'Total Fuel Prices'!K8*(INDEX('Tax_Share of Price'!$B$2:$AI$22,MATCH('Total Fuel Prices'!$A$3,'Tax_Share of Price'!$A$2:$A$22,0),MATCH('BFPaT-pretax-electricity'!K$1,'Tax_Share of Price'!$B$1:$AI$1,0)))</f>
        <v>1.9275416214039727E-6</v>
      </c>
      <c r="L5">
        <f>'Total Fuel Prices'!L8*(INDEX('Tax_Share of Price'!$B$2:$AI$22,MATCH('Total Fuel Prices'!$A$3,'Tax_Share of Price'!$A$2:$A$22,0),MATCH('BFPaT-pretax-electricity'!L$1,'Tax_Share of Price'!$B$1:$AI$1,0)))</f>
        <v>1.9356747084141166E-6</v>
      </c>
      <c r="M5">
        <f>'Total Fuel Prices'!M8*(INDEX('Tax_Share of Price'!$B$2:$AI$22,MATCH('Total Fuel Prices'!$A$3,'Tax_Share of Price'!$A$2:$A$22,0),MATCH('BFPaT-pretax-electricity'!M$1,'Tax_Share of Price'!$B$1:$AI$1,0)))</f>
        <v>1.9237878889377529E-6</v>
      </c>
      <c r="N5">
        <f>'Total Fuel Prices'!N8*(INDEX('Tax_Share of Price'!$B$2:$AI$22,MATCH('Total Fuel Prices'!$A$3,'Tax_Share of Price'!$A$2:$A$22,0),MATCH('BFPaT-pretax-electricity'!N$1,'Tax_Share of Price'!$B$1:$AI$1,0)))</f>
        <v>1.907521714917466E-6</v>
      </c>
      <c r="O5">
        <f>'Total Fuel Prices'!O8*(INDEX('Tax_Share of Price'!$B$2:$AI$22,MATCH('Total Fuel Prices'!$A$3,'Tax_Share of Price'!$A$2:$A$22,0),MATCH('BFPaT-pretax-electricity'!O$1,'Tax_Share of Price'!$B$1:$AI$1,0)))</f>
        <v>1.9037679824512462E-6</v>
      </c>
      <c r="P5">
        <f>'Total Fuel Prices'!P8*(INDEX('Tax_Share of Price'!$B$2:$AI$22,MATCH('Total Fuel Prices'!$A$3,'Tax_Share of Price'!$A$2:$A$22,0),MATCH('BFPaT-pretax-electricity'!P$1,'Tax_Share of Price'!$B$1:$AI$1,0)))</f>
        <v>1.8925067850525862E-6</v>
      </c>
      <c r="Q5">
        <f>'Total Fuel Prices'!Q8*(INDEX('Tax_Share of Price'!$B$2:$AI$22,MATCH('Total Fuel Prices'!$A$3,'Tax_Share of Price'!$A$2:$A$22,0),MATCH('BFPaT-pretax-electricity'!Q$1,'Tax_Share of Price'!$B$1:$AI$1,0)))</f>
        <v>1.8768662331100027E-6</v>
      </c>
      <c r="R5">
        <f>'Total Fuel Prices'!R8*(INDEX('Tax_Share of Price'!$B$2:$AI$22,MATCH('Total Fuel Prices'!$A$3,'Tax_Share of Price'!$A$2:$A$22,0),MATCH('BFPaT-pretax-electricity'!R$1,'Tax_Share of Price'!$B$1:$AI$1,0)))</f>
        <v>1.8824968318093328E-6</v>
      </c>
      <c r="S5">
        <f>'Total Fuel Prices'!S8*(INDEX('Tax_Share of Price'!$B$2:$AI$22,MATCH('Total Fuel Prices'!$A$3,'Tax_Share of Price'!$A$2:$A$22,0),MATCH('BFPaT-pretax-electricity'!S$1,'Tax_Share of Price'!$B$1:$AI$1,0)))</f>
        <v>1.8812455876539261E-6</v>
      </c>
      <c r="T5">
        <f>'Total Fuel Prices'!T8*(INDEX('Tax_Share of Price'!$B$2:$AI$22,MATCH('Total Fuel Prices'!$A$3,'Tax_Share of Price'!$A$2:$A$22,0),MATCH('BFPaT-pretax-electricity'!T$1,'Tax_Share of Price'!$B$1:$AI$1,0)))</f>
        <v>1.8662306577890459E-6</v>
      </c>
      <c r="U5">
        <f>'Total Fuel Prices'!U8*(INDEX('Tax_Share of Price'!$B$2:$AI$22,MATCH('Total Fuel Prices'!$A$3,'Tax_Share of Price'!$A$2:$A$22,0),MATCH('BFPaT-pretax-electricity'!U$1,'Tax_Share of Price'!$B$1:$AI$1,0)))</f>
        <v>1.8580975707789026E-6</v>
      </c>
      <c r="V5">
        <f>'Total Fuel Prices'!V8*(INDEX('Tax_Share of Price'!$B$2:$AI$22,MATCH('Total Fuel Prices'!$A$3,'Tax_Share of Price'!$A$2:$A$22,0),MATCH('BFPaT-pretax-electricity'!V$1,'Tax_Share of Price'!$B$1:$AI$1,0)))</f>
        <v>1.8480876175356495E-6</v>
      </c>
      <c r="W5">
        <f>'Total Fuel Prices'!W8*(INDEX('Tax_Share of Price'!$B$2:$AI$22,MATCH('Total Fuel Prices'!$A$3,'Tax_Share of Price'!$A$2:$A$22,0),MATCH('BFPaT-pretax-electricity'!W$1,'Tax_Share of Price'!$B$1:$AI$1,0)))</f>
        <v>1.8512157279241662E-6</v>
      </c>
      <c r="X5">
        <f>'Total Fuel Prices'!X8*(INDEX('Tax_Share of Price'!$B$2:$AI$22,MATCH('Total Fuel Prices'!$A$3,'Tax_Share of Price'!$A$2:$A$22,0),MATCH('BFPaT-pretax-electricity'!X$1,'Tax_Share of Price'!$B$1:$AI$1,0)))</f>
        <v>1.843082640914023E-6</v>
      </c>
      <c r="Y5">
        <f>'Total Fuel Prices'!Y8*(INDEX('Tax_Share of Price'!$B$2:$AI$22,MATCH('Total Fuel Prices'!$A$3,'Tax_Share of Price'!$A$2:$A$22,0),MATCH('BFPaT-pretax-electricity'!Y$1,'Tax_Share of Price'!$B$1:$AI$1,0)))</f>
        <v>1.8293189552045494E-6</v>
      </c>
      <c r="Z5">
        <f>'Total Fuel Prices'!Z8*(INDEX('Tax_Share of Price'!$B$2:$AI$22,MATCH('Total Fuel Prices'!$A$3,'Tax_Share of Price'!$A$2:$A$22,0),MATCH('BFPaT-pretax-electricity'!Z$1,'Tax_Share of Price'!$B$1:$AI$1,0)))</f>
        <v>1.8255652227383294E-6</v>
      </c>
      <c r="AA5">
        <f>'Total Fuel Prices'!AA8*(INDEX('Tax_Share of Price'!$B$2:$AI$22,MATCH('Total Fuel Prices'!$A$3,'Tax_Share of Price'!$A$2:$A$22,0),MATCH('BFPaT-pretax-electricity'!AA$1,'Tax_Share of Price'!$B$1:$AI$1,0)))</f>
        <v>1.8205602461167029E-6</v>
      </c>
      <c r="AB5">
        <f>'Total Fuel Prices'!AB8*(INDEX('Tax_Share of Price'!$B$2:$AI$22,MATCH('Total Fuel Prices'!$A$3,'Tax_Share of Price'!$A$2:$A$22,0),MATCH('BFPaT-pretax-electricity'!AB$1,'Tax_Share of Price'!$B$1:$AI$1,0)))</f>
        <v>1.8105502928734495E-6</v>
      </c>
      <c r="AC5">
        <f>'Total Fuel Prices'!AC8*(INDEX('Tax_Share of Price'!$B$2:$AI$22,MATCH('Total Fuel Prices'!$A$3,'Tax_Share of Price'!$A$2:$A$22,0),MATCH('BFPaT-pretax-electricity'!AC$1,'Tax_Share of Price'!$B$1:$AI$1,0)))</f>
        <v>1.8092990487180427E-6</v>
      </c>
      <c r="AD5">
        <f>'Total Fuel Prices'!AD8*(INDEX('Tax_Share of Price'!$B$2:$AI$22,MATCH('Total Fuel Prices'!$A$3,'Tax_Share of Price'!$A$2:$A$22,0),MATCH('BFPaT-pretax-electricity'!AD$1,'Tax_Share of Price'!$B$1:$AI$1,0)))</f>
        <v>1.8030428279410093E-6</v>
      </c>
      <c r="AE5">
        <f>'Total Fuel Prices'!AE8*(INDEX('Tax_Share of Price'!$B$2:$AI$22,MATCH('Total Fuel Prices'!$A$3,'Tax_Share of Price'!$A$2:$A$22,0),MATCH('BFPaT-pretax-electricity'!AE$1,'Tax_Share of Price'!$B$1:$AI$1,0)))</f>
        <v>1.7949097409308661E-6</v>
      </c>
      <c r="AF5">
        <f t="shared" si="1"/>
        <v>1.7949097409308661E-6</v>
      </c>
      <c r="AG5">
        <f t="shared" si="0"/>
        <v>1.7949097409308661E-6</v>
      </c>
      <c r="AH5">
        <f t="shared" si="0"/>
        <v>1.7949097409308661E-6</v>
      </c>
      <c r="AI5">
        <f t="shared" si="0"/>
        <v>1.7949097409308661E-6</v>
      </c>
      <c r="AJ5">
        <f t="shared" si="0"/>
        <v>1.7949097409308661E-6</v>
      </c>
      <c r="AK5">
        <f t="shared" si="0"/>
        <v>1.7949097409308661E-6</v>
      </c>
      <c r="AL5">
        <f t="shared" si="0"/>
        <v>1.7949097409308661E-6</v>
      </c>
      <c r="AM5">
        <f t="shared" si="0"/>
        <v>1.7949097409308661E-6</v>
      </c>
      <c r="AN5">
        <f t="shared" si="0"/>
        <v>1.7949097409308661E-6</v>
      </c>
      <c r="AO5">
        <f t="shared" si="0"/>
        <v>1.7949097409308661E-6</v>
      </c>
      <c r="AP5">
        <f t="shared" si="0"/>
        <v>1.7949097409308661E-6</v>
      </c>
      <c r="AQ5">
        <f t="shared" si="0"/>
        <v>1.7949097409308661E-6</v>
      </c>
      <c r="AR5">
        <f t="shared" si="0"/>
        <v>1.7949097409308661E-6</v>
      </c>
      <c r="AS5">
        <f t="shared" si="0"/>
        <v>1.7949097409308661E-6</v>
      </c>
      <c r="AT5">
        <f t="shared" si="0"/>
        <v>1.7949097409308661E-6</v>
      </c>
      <c r="AU5">
        <f t="shared" si="0"/>
        <v>1.7949097409308661E-6</v>
      </c>
      <c r="AV5">
        <f t="shared" si="0"/>
        <v>1.7949097409308661E-6</v>
      </c>
      <c r="AW5">
        <f t="shared" si="0"/>
        <v>1.7949097409308661E-6</v>
      </c>
      <c r="AX5">
        <f t="shared" si="0"/>
        <v>1.7949097409308661E-6</v>
      </c>
      <c r="AY5">
        <f t="shared" si="0"/>
        <v>1.7949097409308661E-6</v>
      </c>
      <c r="AZ5">
        <f t="shared" si="0"/>
        <v>1.7949097409308661E-6</v>
      </c>
      <c r="BA5">
        <f t="shared" si="0"/>
        <v>1.7949097409308661E-6</v>
      </c>
      <c r="BB5">
        <f t="shared" si="0"/>
        <v>1.7949097409308661E-6</v>
      </c>
      <c r="BC5">
        <f t="shared" si="0"/>
        <v>1.7949097409308661E-6</v>
      </c>
      <c r="BD5">
        <f t="shared" si="0"/>
        <v>1.7949097409308661E-6</v>
      </c>
      <c r="BE5">
        <f t="shared" si="0"/>
        <v>1.7949097409308661E-6</v>
      </c>
      <c r="BF5">
        <f t="shared" si="0"/>
        <v>1.7949097409308661E-6</v>
      </c>
      <c r="BG5">
        <f t="shared" si="0"/>
        <v>1.7949097409308661E-6</v>
      </c>
      <c r="BH5">
        <f t="shared" si="0"/>
        <v>1.7949097409308661E-6</v>
      </c>
      <c r="BI5">
        <f t="shared" si="0"/>
        <v>1.7949097409308661E-6</v>
      </c>
      <c r="BJ5">
        <f t="shared" si="0"/>
        <v>1.7949097409308661E-6</v>
      </c>
      <c r="BK5">
        <f t="shared" si="0"/>
        <v>1.7949097409308661E-6</v>
      </c>
      <c r="BL5">
        <f t="shared" si="0"/>
        <v>1.7949097409308661E-6</v>
      </c>
      <c r="BM5">
        <f t="shared" si="0"/>
        <v>1.7949097409308661E-6</v>
      </c>
      <c r="BN5">
        <f t="shared" si="0"/>
        <v>1.7949097409308661E-6</v>
      </c>
      <c r="BO5">
        <f t="shared" si="0"/>
        <v>1.7949097409308661E-6</v>
      </c>
      <c r="BP5">
        <f t="shared" si="0"/>
        <v>1.7949097409308661E-6</v>
      </c>
      <c r="BQ5">
        <f t="shared" si="0"/>
        <v>1.7949097409308661E-6</v>
      </c>
      <c r="BR5">
        <f t="shared" si="0"/>
        <v>1.7949097409308661E-6</v>
      </c>
      <c r="BS5">
        <f t="shared" si="0"/>
        <v>1.7949097409308661E-6</v>
      </c>
      <c r="BT5">
        <f t="shared" si="0"/>
        <v>1.7949097409308661E-6</v>
      </c>
      <c r="BU5">
        <f t="shared" si="0"/>
        <v>1.7949097409308661E-6</v>
      </c>
      <c r="BV5">
        <f t="shared" si="0"/>
        <v>1.7949097409308661E-6</v>
      </c>
      <c r="BW5">
        <f t="shared" si="0"/>
        <v>1.7949097409308661E-6</v>
      </c>
      <c r="BX5">
        <f t="shared" si="0"/>
        <v>1.7949097409308661E-6</v>
      </c>
      <c r="BY5">
        <f t="shared" si="0"/>
        <v>1.7949097409308661E-6</v>
      </c>
      <c r="BZ5">
        <f t="shared" si="0"/>
        <v>1.7949097409308661E-6</v>
      </c>
      <c r="CA5">
        <f t="shared" si="0"/>
        <v>1.7949097409308661E-6</v>
      </c>
      <c r="CB5">
        <f t="shared" si="0"/>
        <v>1.7949097409308661E-6</v>
      </c>
      <c r="CC5">
        <f t="shared" si="0"/>
        <v>1.7949097409308661E-6</v>
      </c>
    </row>
    <row r="6" spans="1:81">
      <c r="A6" s="1" t="s">
        <v>1425</v>
      </c>
      <c r="B6">
        <f>'Total Fuel Prices'!B9*(INDEX('Tax_Share of Price'!$B$2:$AI$22,MATCH('Total Fuel Prices'!$A$3,'Tax_Share of Price'!$A$2:$A$22,0),MATCH('BFPaT-pretax-electricity'!B$1,'Tax_Share of Price'!$B$1:$AI$1,0)))</f>
        <v>9.2626360467413471E-7</v>
      </c>
      <c r="C6">
        <f>'Total Fuel Prices'!C9*(INDEX('Tax_Share of Price'!$B$2:$AI$22,MATCH('Total Fuel Prices'!$A$3,'Tax_Share of Price'!$A$2:$A$22,0),MATCH('BFPaT-pretax-electricity'!C$1,'Tax_Share of Price'!$B$1:$AI$1,0)))</f>
        <v>9.2626360467413471E-7</v>
      </c>
      <c r="D6">
        <f>'Total Fuel Prices'!D9*(INDEX('Tax_Share of Price'!$B$2:$AI$22,MATCH('Total Fuel Prices'!$A$3,'Tax_Share of Price'!$A$2:$A$22,0),MATCH('BFPaT-pretax-electricity'!D$1,'Tax_Share of Price'!$B$1:$AI$1,0)))</f>
        <v>9.4876393515204873E-7</v>
      </c>
      <c r="E6">
        <f>'Total Fuel Prices'!E9*(INDEX('Tax_Share of Price'!$B$2:$AI$22,MATCH('Total Fuel Prices'!$A$3,'Tax_Share of Price'!$A$2:$A$22,0),MATCH('BFPaT-pretax-electricity'!E$1,'Tax_Share of Price'!$B$1:$AI$1,0)))</f>
        <v>9.2626360467413471E-7</v>
      </c>
      <c r="F6">
        <f>'Total Fuel Prices'!F9*(INDEX('Tax_Share of Price'!$B$2:$AI$22,MATCH('Total Fuel Prices'!$A$3,'Tax_Share of Price'!$A$2:$A$22,0),MATCH('BFPaT-pretax-electricity'!F$1,'Tax_Share of Price'!$B$1:$AI$1,0)))</f>
        <v>8.9438813649708935E-7</v>
      </c>
      <c r="G6">
        <f>'Total Fuel Prices'!G9*(INDEX('Tax_Share of Price'!$B$2:$AI$22,MATCH('Total Fuel Prices'!$A$3,'Tax_Share of Price'!$A$2:$A$22,0),MATCH('BFPaT-pretax-electricity'!G$1,'Tax_Share of Price'!$B$1:$AI$1,0)))</f>
        <v>8.9204435207230681E-7</v>
      </c>
      <c r="H6">
        <f>'Total Fuel Prices'!H9*(INDEX('Tax_Share of Price'!$B$2:$AI$22,MATCH('Total Fuel Prices'!$A$3,'Tax_Share of Price'!$A$2:$A$22,0),MATCH('BFPaT-pretax-electricity'!H$1,'Tax_Share of Price'!$B$1:$AI$1,0)))</f>
        <v>8.8782554010769791E-7</v>
      </c>
      <c r="I6">
        <f>'Total Fuel Prices'!I9*(INDEX('Tax_Share of Price'!$B$2:$AI$22,MATCH('Total Fuel Prices'!$A$3,'Tax_Share of Price'!$A$2:$A$22,0),MATCH('BFPaT-pretax-electricity'!I$1,'Tax_Share of Price'!$B$1:$AI$1,0)))</f>
        <v>8.9063808141743707E-7</v>
      </c>
      <c r="J6">
        <f>'Total Fuel Prices'!J9*(INDEX('Tax_Share of Price'!$B$2:$AI$22,MATCH('Total Fuel Prices'!$A$3,'Tax_Share of Price'!$A$2:$A$22,0),MATCH('BFPaT-pretax-electricity'!J$1,'Tax_Share of Price'!$B$1:$AI$1,0)))</f>
        <v>9.0423203108117688E-7</v>
      </c>
      <c r="K6">
        <f>'Total Fuel Prices'!K9*(INDEX('Tax_Share of Price'!$B$2:$AI$22,MATCH('Total Fuel Prices'!$A$3,'Tax_Share of Price'!$A$2:$A$22,0),MATCH('BFPaT-pretax-electricity'!K$1,'Tax_Share of Price'!$B$1:$AI$1,0)))</f>
        <v>9.1454468255022103E-7</v>
      </c>
      <c r="L6">
        <f>'Total Fuel Prices'!L9*(INDEX('Tax_Share of Price'!$B$2:$AI$22,MATCH('Total Fuel Prices'!$A$3,'Tax_Share of Price'!$A$2:$A$22,0),MATCH('BFPaT-pretax-electricity'!L$1,'Tax_Share of Price'!$B$1:$AI$1,0)))</f>
        <v>9.1829473762987342E-7</v>
      </c>
      <c r="M6">
        <f>'Total Fuel Prices'!M9*(INDEX('Tax_Share of Price'!$B$2:$AI$22,MATCH('Total Fuel Prices'!$A$3,'Tax_Share of Price'!$A$2:$A$22,0),MATCH('BFPaT-pretax-electricity'!M$1,'Tax_Share of Price'!$B$1:$AI$1,0)))</f>
        <v>9.1454468255022103E-7</v>
      </c>
      <c r="N6">
        <f>'Total Fuel Prices'!N9*(INDEX('Tax_Share of Price'!$B$2:$AI$22,MATCH('Total Fuel Prices'!$A$3,'Tax_Share of Price'!$A$2:$A$22,0),MATCH('BFPaT-pretax-electricity'!N$1,'Tax_Share of Price'!$B$1:$AI$1,0)))</f>
        <v>9.0938835681569891E-7</v>
      </c>
      <c r="O6">
        <f>'Total Fuel Prices'!O9*(INDEX('Tax_Share of Price'!$B$2:$AI$22,MATCH('Total Fuel Prices'!$A$3,'Tax_Share of Price'!$A$2:$A$22,0),MATCH('BFPaT-pretax-electricity'!O$1,'Tax_Share of Price'!$B$1:$AI$1,0)))</f>
        <v>9.0282576042630736E-7</v>
      </c>
      <c r="P6">
        <f>'Total Fuel Prices'!P9*(INDEX('Tax_Share of Price'!$B$2:$AI$22,MATCH('Total Fuel Prices'!$A$3,'Tax_Share of Price'!$A$2:$A$22,0),MATCH('BFPaT-pretax-electricity'!P$1,'Tax_Share of Price'!$B$1:$AI$1,0)))</f>
        <v>8.9766943469178512E-7</v>
      </c>
      <c r="Q6">
        <f>'Total Fuel Prices'!Q9*(INDEX('Tax_Share of Price'!$B$2:$AI$22,MATCH('Total Fuel Prices'!$A$3,'Tax_Share of Price'!$A$2:$A$22,0),MATCH('BFPaT-pretax-electricity'!Q$1,'Tax_Share of Price'!$B$1:$AI$1,0)))</f>
        <v>8.9345062272717633E-7</v>
      </c>
      <c r="R6">
        <f>'Total Fuel Prices'!R9*(INDEX('Tax_Share of Price'!$B$2:$AI$22,MATCH('Total Fuel Prices'!$A$3,'Tax_Share of Price'!$A$2:$A$22,0),MATCH('BFPaT-pretax-electricity'!R$1,'Tax_Share of Price'!$B$1:$AI$1,0)))</f>
        <v>8.9532565026700258E-7</v>
      </c>
      <c r="S6">
        <f>'Total Fuel Prices'!S9*(INDEX('Tax_Share of Price'!$B$2:$AI$22,MATCH('Total Fuel Prices'!$A$3,'Tax_Share of Price'!$A$2:$A$22,0),MATCH('BFPaT-pretax-electricity'!S$1,'Tax_Share of Price'!$B$1:$AI$1,0)))</f>
        <v>8.9532565026700258E-7</v>
      </c>
      <c r="T6">
        <f>'Total Fuel Prices'!T9*(INDEX('Tax_Share of Price'!$B$2:$AI$22,MATCH('Total Fuel Prices'!$A$3,'Tax_Share of Price'!$A$2:$A$22,0),MATCH('BFPaT-pretax-electricity'!T$1,'Tax_Share of Price'!$B$1:$AI$1,0)))</f>
        <v>8.9016932453248045E-7</v>
      </c>
      <c r="U6">
        <f>'Total Fuel Prices'!U9*(INDEX('Tax_Share of Price'!$B$2:$AI$22,MATCH('Total Fuel Prices'!$A$3,'Tax_Share of Price'!$A$2:$A$22,0),MATCH('BFPaT-pretax-electricity'!U$1,'Tax_Share of Price'!$B$1:$AI$1,0)))</f>
        <v>8.8688802633778478E-7</v>
      </c>
      <c r="V6">
        <f>'Total Fuel Prices'!V9*(INDEX('Tax_Share of Price'!$B$2:$AI$22,MATCH('Total Fuel Prices'!$A$3,'Tax_Share of Price'!$A$2:$A$22,0),MATCH('BFPaT-pretax-electricity'!V$1,'Tax_Share of Price'!$B$1:$AI$1,0)))</f>
        <v>8.8454424191300203E-7</v>
      </c>
      <c r="W6">
        <f>'Total Fuel Prices'!W9*(INDEX('Tax_Share of Price'!$B$2:$AI$22,MATCH('Total Fuel Prices'!$A$3,'Tax_Share of Price'!$A$2:$A$22,0),MATCH('BFPaT-pretax-electricity'!W$1,'Tax_Share of Price'!$B$1:$AI$1,0)))</f>
        <v>8.8501299879795854E-7</v>
      </c>
      <c r="X6">
        <f>'Total Fuel Prices'!X9*(INDEX('Tax_Share of Price'!$B$2:$AI$22,MATCH('Total Fuel Prices'!$A$3,'Tax_Share of Price'!$A$2:$A$22,0),MATCH('BFPaT-pretax-electricity'!X$1,'Tax_Share of Price'!$B$1:$AI$1,0)))</f>
        <v>8.8173170060326266E-7</v>
      </c>
      <c r="Y6">
        <f>'Total Fuel Prices'!Y9*(INDEX('Tax_Share of Price'!$B$2:$AI$22,MATCH('Total Fuel Prices'!$A$3,'Tax_Share of Price'!$A$2:$A$22,0),MATCH('BFPaT-pretax-electricity'!Y$1,'Tax_Share of Price'!$B$1:$AI$1,0)))</f>
        <v>8.7704413175369735E-7</v>
      </c>
      <c r="Z6">
        <f>'Total Fuel Prices'!Z9*(INDEX('Tax_Share of Price'!$B$2:$AI$22,MATCH('Total Fuel Prices'!$A$3,'Tax_Share of Price'!$A$2:$A$22,0),MATCH('BFPaT-pretax-electricity'!Z$1,'Tax_Share of Price'!$B$1:$AI$1,0)))</f>
        <v>8.7423159044395798E-7</v>
      </c>
      <c r="AA6">
        <f>'Total Fuel Prices'!AA9*(INDEX('Tax_Share of Price'!$B$2:$AI$22,MATCH('Total Fuel Prices'!$A$3,'Tax_Share of Price'!$A$2:$A$22,0),MATCH('BFPaT-pretax-electricity'!AA$1,'Tax_Share of Price'!$B$1:$AI$1,0)))</f>
        <v>8.7141904913421872E-7</v>
      </c>
      <c r="AB6">
        <f>'Total Fuel Prices'!AB9*(INDEX('Tax_Share of Price'!$B$2:$AI$22,MATCH('Total Fuel Prices'!$A$3,'Tax_Share of Price'!$A$2:$A$22,0),MATCH('BFPaT-pretax-electricity'!AB$1,'Tax_Share of Price'!$B$1:$AI$1,0)))</f>
        <v>8.6907526470943586E-7</v>
      </c>
      <c r="AC6">
        <f>'Total Fuel Prices'!AC9*(INDEX('Tax_Share of Price'!$B$2:$AI$22,MATCH('Total Fuel Prices'!$A$3,'Tax_Share of Price'!$A$2:$A$22,0),MATCH('BFPaT-pretax-electricity'!AC$1,'Tax_Share of Price'!$B$1:$AI$1,0)))</f>
        <v>8.6813775093952284E-7</v>
      </c>
      <c r="AD6">
        <f>'Total Fuel Prices'!AD9*(INDEX('Tax_Share of Price'!$B$2:$AI$22,MATCH('Total Fuel Prices'!$A$3,'Tax_Share of Price'!$A$2:$A$22,0),MATCH('BFPaT-pretax-electricity'!AD$1,'Tax_Share of Price'!$B$1:$AI$1,0)))</f>
        <v>8.6579396651474008E-7</v>
      </c>
      <c r="AE6">
        <f>'Total Fuel Prices'!AE9*(INDEX('Tax_Share of Price'!$B$2:$AI$22,MATCH('Total Fuel Prices'!$A$3,'Tax_Share of Price'!$A$2:$A$22,0),MATCH('BFPaT-pretax-electricity'!AE$1,'Tax_Share of Price'!$B$1:$AI$1,0)))</f>
        <v>8.6391893897491405E-7</v>
      </c>
      <c r="AF6">
        <f t="shared" si="1"/>
        <v>8.6391893897491405E-7</v>
      </c>
      <c r="AG6">
        <f t="shared" si="0"/>
        <v>8.6391893897491405E-7</v>
      </c>
      <c r="AH6">
        <f t="shared" si="0"/>
        <v>8.6391893897491405E-7</v>
      </c>
      <c r="AI6">
        <f t="shared" si="0"/>
        <v>8.6391893897491405E-7</v>
      </c>
      <c r="AJ6">
        <f t="shared" si="0"/>
        <v>8.6391893897491405E-7</v>
      </c>
      <c r="AK6">
        <f t="shared" si="0"/>
        <v>8.6391893897491405E-7</v>
      </c>
      <c r="AL6">
        <f t="shared" si="0"/>
        <v>8.6391893897491405E-7</v>
      </c>
      <c r="AM6">
        <f t="shared" si="0"/>
        <v>8.6391893897491405E-7</v>
      </c>
      <c r="AN6">
        <f t="shared" si="0"/>
        <v>8.6391893897491405E-7</v>
      </c>
      <c r="AO6">
        <f t="shared" si="0"/>
        <v>8.6391893897491405E-7</v>
      </c>
      <c r="AP6">
        <f t="shared" si="0"/>
        <v>8.6391893897491405E-7</v>
      </c>
      <c r="AQ6">
        <f t="shared" si="0"/>
        <v>8.6391893897491405E-7</v>
      </c>
      <c r="AR6">
        <f t="shared" si="0"/>
        <v>8.6391893897491405E-7</v>
      </c>
      <c r="AS6">
        <f t="shared" si="0"/>
        <v>8.6391893897491405E-7</v>
      </c>
      <c r="AT6">
        <f t="shared" si="0"/>
        <v>8.6391893897491405E-7</v>
      </c>
      <c r="AU6">
        <f t="shared" si="0"/>
        <v>8.6391893897491405E-7</v>
      </c>
      <c r="AV6">
        <f t="shared" si="0"/>
        <v>8.6391893897491405E-7</v>
      </c>
      <c r="AW6">
        <f t="shared" si="0"/>
        <v>8.6391893897491405E-7</v>
      </c>
      <c r="AX6">
        <f t="shared" si="0"/>
        <v>8.6391893897491405E-7</v>
      </c>
      <c r="AY6">
        <f t="shared" si="0"/>
        <v>8.6391893897491405E-7</v>
      </c>
      <c r="AZ6">
        <f t="shared" si="0"/>
        <v>8.6391893897491405E-7</v>
      </c>
      <c r="BA6">
        <f t="shared" si="0"/>
        <v>8.6391893897491405E-7</v>
      </c>
      <c r="BB6">
        <f t="shared" si="0"/>
        <v>8.6391893897491405E-7</v>
      </c>
      <c r="BC6">
        <f t="shared" si="0"/>
        <v>8.6391893897491405E-7</v>
      </c>
      <c r="BD6">
        <f t="shared" si="0"/>
        <v>8.6391893897491405E-7</v>
      </c>
      <c r="BE6">
        <f t="shared" si="0"/>
        <v>8.6391893897491405E-7</v>
      </c>
      <c r="BF6">
        <f t="shared" si="0"/>
        <v>8.6391893897491405E-7</v>
      </c>
      <c r="BG6">
        <f t="shared" si="0"/>
        <v>8.6391893897491405E-7</v>
      </c>
      <c r="BH6">
        <f t="shared" si="0"/>
        <v>8.6391893897491405E-7</v>
      </c>
      <c r="BI6">
        <f t="shared" si="0"/>
        <v>8.6391893897491405E-7</v>
      </c>
      <c r="BJ6">
        <f t="shared" si="0"/>
        <v>8.6391893897491405E-7</v>
      </c>
      <c r="BK6">
        <f t="shared" si="0"/>
        <v>8.6391893897491405E-7</v>
      </c>
      <c r="BL6">
        <f t="shared" si="0"/>
        <v>8.6391893897491405E-7</v>
      </c>
      <c r="BM6">
        <f t="shared" si="0"/>
        <v>8.6391893897491405E-7</v>
      </c>
      <c r="BN6">
        <f t="shared" si="0"/>
        <v>8.6391893897491405E-7</v>
      </c>
      <c r="BO6">
        <f t="shared" si="0"/>
        <v>8.6391893897491405E-7</v>
      </c>
      <c r="BP6">
        <f t="shared" si="0"/>
        <v>8.6391893897491405E-7</v>
      </c>
      <c r="BQ6">
        <f t="shared" si="0"/>
        <v>8.6391893897491405E-7</v>
      </c>
      <c r="BR6">
        <f t="shared" si="0"/>
        <v>8.6391893897491405E-7</v>
      </c>
      <c r="BS6">
        <f t="shared" si="0"/>
        <v>8.6391893897491405E-7</v>
      </c>
      <c r="BT6">
        <f t="shared" si="0"/>
        <v>8.6391893897491405E-7</v>
      </c>
      <c r="BU6">
        <f t="shared" si="0"/>
        <v>8.6391893897491405E-7</v>
      </c>
      <c r="BV6">
        <f t="shared" si="0"/>
        <v>8.6391893897491405E-7</v>
      </c>
      <c r="BW6">
        <f t="shared" si="0"/>
        <v>8.6391893897491405E-7</v>
      </c>
      <c r="BX6">
        <f t="shared" si="0"/>
        <v>8.6391893897491405E-7</v>
      </c>
      <c r="BY6">
        <f t="shared" si="0"/>
        <v>8.6391893897491405E-7</v>
      </c>
      <c r="BZ6">
        <f t="shared" si="0"/>
        <v>8.6391893897491405E-7</v>
      </c>
      <c r="CA6">
        <f t="shared" si="0"/>
        <v>8.6391893897491405E-7</v>
      </c>
      <c r="CB6">
        <f t="shared" si="0"/>
        <v>8.6391893897491405E-7</v>
      </c>
      <c r="CC6">
        <f t="shared" si="0"/>
        <v>8.6391893897491405E-7</v>
      </c>
    </row>
    <row r="7" spans="1:81">
      <c r="A7" s="1" t="s">
        <v>1426</v>
      </c>
      <c r="B7">
        <f>B6</f>
        <v>9.2626360467413471E-7</v>
      </c>
      <c r="C7">
        <f t="shared" ref="C7:AE7" si="2">C6</f>
        <v>9.2626360467413471E-7</v>
      </c>
      <c r="D7">
        <f t="shared" si="2"/>
        <v>9.4876393515204873E-7</v>
      </c>
      <c r="E7">
        <f t="shared" si="2"/>
        <v>9.2626360467413471E-7</v>
      </c>
      <c r="F7">
        <f t="shared" si="2"/>
        <v>8.9438813649708935E-7</v>
      </c>
      <c r="G7">
        <f t="shared" si="2"/>
        <v>8.9204435207230681E-7</v>
      </c>
      <c r="H7">
        <f t="shared" si="2"/>
        <v>8.8782554010769791E-7</v>
      </c>
      <c r="I7">
        <f t="shared" si="2"/>
        <v>8.9063808141743707E-7</v>
      </c>
      <c r="J7">
        <f t="shared" si="2"/>
        <v>9.0423203108117688E-7</v>
      </c>
      <c r="K7">
        <f t="shared" si="2"/>
        <v>9.1454468255022103E-7</v>
      </c>
      <c r="L7">
        <f t="shared" si="2"/>
        <v>9.1829473762987342E-7</v>
      </c>
      <c r="M7">
        <f t="shared" si="2"/>
        <v>9.1454468255022103E-7</v>
      </c>
      <c r="N7">
        <f t="shared" si="2"/>
        <v>9.0938835681569891E-7</v>
      </c>
      <c r="O7">
        <f t="shared" si="2"/>
        <v>9.0282576042630736E-7</v>
      </c>
      <c r="P7">
        <f t="shared" si="2"/>
        <v>8.9766943469178512E-7</v>
      </c>
      <c r="Q7">
        <f t="shared" si="2"/>
        <v>8.9345062272717633E-7</v>
      </c>
      <c r="R7">
        <f t="shared" si="2"/>
        <v>8.9532565026700258E-7</v>
      </c>
      <c r="S7">
        <f t="shared" si="2"/>
        <v>8.9532565026700258E-7</v>
      </c>
      <c r="T7">
        <f t="shared" si="2"/>
        <v>8.9016932453248045E-7</v>
      </c>
      <c r="U7">
        <f t="shared" si="2"/>
        <v>8.8688802633778478E-7</v>
      </c>
      <c r="V7">
        <f t="shared" si="2"/>
        <v>8.8454424191300203E-7</v>
      </c>
      <c r="W7">
        <f t="shared" si="2"/>
        <v>8.8501299879795854E-7</v>
      </c>
      <c r="X7">
        <f t="shared" si="2"/>
        <v>8.8173170060326266E-7</v>
      </c>
      <c r="Y7">
        <f t="shared" si="2"/>
        <v>8.7704413175369735E-7</v>
      </c>
      <c r="Z7">
        <f t="shared" si="2"/>
        <v>8.7423159044395798E-7</v>
      </c>
      <c r="AA7">
        <f t="shared" si="2"/>
        <v>8.7141904913421872E-7</v>
      </c>
      <c r="AB7">
        <f t="shared" si="2"/>
        <v>8.6907526470943586E-7</v>
      </c>
      <c r="AC7">
        <f t="shared" si="2"/>
        <v>8.6813775093952284E-7</v>
      </c>
      <c r="AD7">
        <f t="shared" si="2"/>
        <v>8.6579396651474008E-7</v>
      </c>
      <c r="AE7">
        <f t="shared" si="2"/>
        <v>8.6391893897491405E-7</v>
      </c>
      <c r="AF7">
        <f t="shared" si="1"/>
        <v>8.6391893897491405E-7</v>
      </c>
      <c r="AG7">
        <f t="shared" si="0"/>
        <v>8.6391893897491405E-7</v>
      </c>
      <c r="AH7">
        <f t="shared" si="0"/>
        <v>8.6391893897491405E-7</v>
      </c>
      <c r="AI7">
        <f t="shared" si="0"/>
        <v>8.6391893897491405E-7</v>
      </c>
      <c r="AJ7">
        <f t="shared" si="0"/>
        <v>8.6391893897491405E-7</v>
      </c>
      <c r="AK7">
        <f t="shared" si="0"/>
        <v>8.6391893897491405E-7</v>
      </c>
      <c r="AL7">
        <f t="shared" si="0"/>
        <v>8.6391893897491405E-7</v>
      </c>
      <c r="AM7">
        <f t="shared" si="0"/>
        <v>8.6391893897491405E-7</v>
      </c>
      <c r="AN7">
        <f t="shared" si="0"/>
        <v>8.6391893897491405E-7</v>
      </c>
      <c r="AO7">
        <f t="shared" si="0"/>
        <v>8.6391893897491405E-7</v>
      </c>
      <c r="AP7">
        <f t="shared" si="0"/>
        <v>8.6391893897491405E-7</v>
      </c>
      <c r="AQ7">
        <f t="shared" si="0"/>
        <v>8.6391893897491405E-7</v>
      </c>
      <c r="AR7">
        <f t="shared" si="0"/>
        <v>8.6391893897491405E-7</v>
      </c>
      <c r="AS7">
        <f t="shared" si="0"/>
        <v>8.6391893897491405E-7</v>
      </c>
      <c r="AT7">
        <f t="shared" si="0"/>
        <v>8.6391893897491405E-7</v>
      </c>
      <c r="AU7">
        <f t="shared" si="0"/>
        <v>8.6391893897491405E-7</v>
      </c>
      <c r="AV7">
        <f t="shared" si="0"/>
        <v>8.6391893897491405E-7</v>
      </c>
      <c r="AW7">
        <f t="shared" si="0"/>
        <v>8.6391893897491405E-7</v>
      </c>
      <c r="AX7">
        <f t="shared" si="0"/>
        <v>8.6391893897491405E-7</v>
      </c>
      <c r="AY7">
        <f t="shared" si="0"/>
        <v>8.6391893897491405E-7</v>
      </c>
      <c r="AZ7">
        <f t="shared" si="0"/>
        <v>8.6391893897491405E-7</v>
      </c>
      <c r="BA7">
        <f t="shared" si="0"/>
        <v>8.6391893897491405E-7</v>
      </c>
      <c r="BB7">
        <f t="shared" si="0"/>
        <v>8.6391893897491405E-7</v>
      </c>
      <c r="BC7">
        <f t="shared" si="0"/>
        <v>8.6391893897491405E-7</v>
      </c>
      <c r="BD7">
        <f t="shared" si="0"/>
        <v>8.6391893897491405E-7</v>
      </c>
      <c r="BE7">
        <f t="shared" si="0"/>
        <v>8.6391893897491405E-7</v>
      </c>
      <c r="BF7">
        <f t="shared" ref="AG7:CC9" si="3">$AE7</f>
        <v>8.6391893897491405E-7</v>
      </c>
      <c r="BG7">
        <f t="shared" si="3"/>
        <v>8.6391893897491405E-7</v>
      </c>
      <c r="BH7">
        <f t="shared" si="3"/>
        <v>8.6391893897491405E-7</v>
      </c>
      <c r="BI7">
        <f t="shared" si="3"/>
        <v>8.6391893897491405E-7</v>
      </c>
      <c r="BJ7">
        <f t="shared" si="3"/>
        <v>8.6391893897491405E-7</v>
      </c>
      <c r="BK7">
        <f t="shared" si="3"/>
        <v>8.6391893897491405E-7</v>
      </c>
      <c r="BL7">
        <f t="shared" si="3"/>
        <v>8.6391893897491405E-7</v>
      </c>
      <c r="BM7">
        <f t="shared" si="3"/>
        <v>8.6391893897491405E-7</v>
      </c>
      <c r="BN7">
        <f t="shared" si="3"/>
        <v>8.6391893897491405E-7</v>
      </c>
      <c r="BO7">
        <f t="shared" si="3"/>
        <v>8.6391893897491405E-7</v>
      </c>
      <c r="BP7">
        <f t="shared" si="3"/>
        <v>8.6391893897491405E-7</v>
      </c>
      <c r="BQ7">
        <f t="shared" si="3"/>
        <v>8.6391893897491405E-7</v>
      </c>
      <c r="BR7">
        <f t="shared" si="3"/>
        <v>8.6391893897491405E-7</v>
      </c>
      <c r="BS7">
        <f t="shared" si="3"/>
        <v>8.6391893897491405E-7</v>
      </c>
      <c r="BT7">
        <f t="shared" si="3"/>
        <v>8.6391893897491405E-7</v>
      </c>
      <c r="BU7">
        <f t="shared" si="3"/>
        <v>8.6391893897491405E-7</v>
      </c>
      <c r="BV7">
        <f t="shared" si="3"/>
        <v>8.6391893897491405E-7</v>
      </c>
      <c r="BW7">
        <f t="shared" si="3"/>
        <v>8.6391893897491405E-7</v>
      </c>
      <c r="BX7">
        <f t="shared" si="3"/>
        <v>8.6391893897491405E-7</v>
      </c>
      <c r="BY7">
        <f t="shared" si="3"/>
        <v>8.6391893897491405E-7</v>
      </c>
      <c r="BZ7">
        <f t="shared" si="3"/>
        <v>8.6391893897491405E-7</v>
      </c>
      <c r="CA7">
        <f t="shared" si="3"/>
        <v>8.6391893897491405E-7</v>
      </c>
      <c r="CB7">
        <f t="shared" si="3"/>
        <v>8.6391893897491405E-7</v>
      </c>
      <c r="CC7">
        <f t="shared" si="3"/>
        <v>8.6391893897491405E-7</v>
      </c>
    </row>
    <row r="8" spans="1:81">
      <c r="A8" s="1" t="s">
        <v>1427</v>
      </c>
      <c r="B8">
        <f>'Total Fuel Prices'!B11*(INDEX('Tax_Share of Price'!$B$2:$AI$22,MATCH('Total Fuel Prices'!$A$3,'Tax_Share of Price'!$A$2:$A$22,0),MATCH('BFPaT-pretax-electricity'!B$1,'Tax_Share of Price'!$B$1:$AI$1,0)))</f>
        <v>0</v>
      </c>
      <c r="C8">
        <f>'Total Fuel Prices'!C11*(INDEX('Tax_Share of Price'!$B$2:$AI$22,MATCH('Total Fuel Prices'!$A$3,'Tax_Share of Price'!$A$2:$A$22,0),MATCH('BFPaT-pretax-electricity'!C$1,'Tax_Share of Price'!$B$1:$AI$1,0)))</f>
        <v>0</v>
      </c>
      <c r="D8">
        <f>'Total Fuel Prices'!D11*(INDEX('Tax_Share of Price'!$B$2:$AI$22,MATCH('Total Fuel Prices'!$A$3,'Tax_Share of Price'!$A$2:$A$22,0),MATCH('BFPaT-pretax-electricity'!D$1,'Tax_Share of Price'!$B$1:$AI$1,0)))</f>
        <v>0</v>
      </c>
      <c r="E8">
        <f>'Total Fuel Prices'!E11*(INDEX('Tax_Share of Price'!$B$2:$AI$22,MATCH('Total Fuel Prices'!$A$3,'Tax_Share of Price'!$A$2:$A$22,0),MATCH('BFPaT-pretax-electricity'!E$1,'Tax_Share of Price'!$B$1:$AI$1,0)))</f>
        <v>0</v>
      </c>
      <c r="F8">
        <f>'Total Fuel Prices'!F11*(INDEX('Tax_Share of Price'!$B$2:$AI$22,MATCH('Total Fuel Prices'!$A$3,'Tax_Share of Price'!$A$2:$A$22,0),MATCH('BFPaT-pretax-electricity'!F$1,'Tax_Share of Price'!$B$1:$AI$1,0)))</f>
        <v>0</v>
      </c>
      <c r="G8">
        <f>'Total Fuel Prices'!G11*(INDEX('Tax_Share of Price'!$B$2:$AI$22,MATCH('Total Fuel Prices'!$A$3,'Tax_Share of Price'!$A$2:$A$22,0),MATCH('BFPaT-pretax-electricity'!G$1,'Tax_Share of Price'!$B$1:$AI$1,0)))</f>
        <v>0</v>
      </c>
      <c r="H8">
        <f>'Total Fuel Prices'!H11*(INDEX('Tax_Share of Price'!$B$2:$AI$22,MATCH('Total Fuel Prices'!$A$3,'Tax_Share of Price'!$A$2:$A$22,0),MATCH('BFPaT-pretax-electricity'!H$1,'Tax_Share of Price'!$B$1:$AI$1,0)))</f>
        <v>0</v>
      </c>
      <c r="I8">
        <f>'Total Fuel Prices'!I11*(INDEX('Tax_Share of Price'!$B$2:$AI$22,MATCH('Total Fuel Prices'!$A$3,'Tax_Share of Price'!$A$2:$A$22,0),MATCH('BFPaT-pretax-electricity'!I$1,'Tax_Share of Price'!$B$1:$AI$1,0)))</f>
        <v>0</v>
      </c>
      <c r="J8">
        <f>'Total Fuel Prices'!J11*(INDEX('Tax_Share of Price'!$B$2:$AI$22,MATCH('Total Fuel Prices'!$A$3,'Tax_Share of Price'!$A$2:$A$22,0),MATCH('BFPaT-pretax-electricity'!J$1,'Tax_Share of Price'!$B$1:$AI$1,0)))</f>
        <v>0</v>
      </c>
      <c r="K8">
        <f>'Total Fuel Prices'!K11*(INDEX('Tax_Share of Price'!$B$2:$AI$22,MATCH('Total Fuel Prices'!$A$3,'Tax_Share of Price'!$A$2:$A$22,0),MATCH('BFPaT-pretax-electricity'!K$1,'Tax_Share of Price'!$B$1:$AI$1,0)))</f>
        <v>0</v>
      </c>
      <c r="L8">
        <f>'Total Fuel Prices'!L11*(INDEX('Tax_Share of Price'!$B$2:$AI$22,MATCH('Total Fuel Prices'!$A$3,'Tax_Share of Price'!$A$2:$A$22,0),MATCH('BFPaT-pretax-electricity'!L$1,'Tax_Share of Price'!$B$1:$AI$1,0)))</f>
        <v>0</v>
      </c>
      <c r="M8">
        <f>'Total Fuel Prices'!M11*(INDEX('Tax_Share of Price'!$B$2:$AI$22,MATCH('Total Fuel Prices'!$A$3,'Tax_Share of Price'!$A$2:$A$22,0),MATCH('BFPaT-pretax-electricity'!M$1,'Tax_Share of Price'!$B$1:$AI$1,0)))</f>
        <v>0</v>
      </c>
      <c r="N8">
        <f>'Total Fuel Prices'!N11*(INDEX('Tax_Share of Price'!$B$2:$AI$22,MATCH('Total Fuel Prices'!$A$3,'Tax_Share of Price'!$A$2:$A$22,0),MATCH('BFPaT-pretax-electricity'!N$1,'Tax_Share of Price'!$B$1:$AI$1,0)))</f>
        <v>0</v>
      </c>
      <c r="O8">
        <f>'Total Fuel Prices'!O11*(INDEX('Tax_Share of Price'!$B$2:$AI$22,MATCH('Total Fuel Prices'!$A$3,'Tax_Share of Price'!$A$2:$A$22,0),MATCH('BFPaT-pretax-electricity'!O$1,'Tax_Share of Price'!$B$1:$AI$1,0)))</f>
        <v>0</v>
      </c>
      <c r="P8">
        <f>'Total Fuel Prices'!P11*(INDEX('Tax_Share of Price'!$B$2:$AI$22,MATCH('Total Fuel Prices'!$A$3,'Tax_Share of Price'!$A$2:$A$22,0),MATCH('BFPaT-pretax-electricity'!P$1,'Tax_Share of Price'!$B$1:$AI$1,0)))</f>
        <v>0</v>
      </c>
      <c r="Q8">
        <f>'Total Fuel Prices'!Q11*(INDEX('Tax_Share of Price'!$B$2:$AI$22,MATCH('Total Fuel Prices'!$A$3,'Tax_Share of Price'!$A$2:$A$22,0),MATCH('BFPaT-pretax-electricity'!Q$1,'Tax_Share of Price'!$B$1:$AI$1,0)))</f>
        <v>0</v>
      </c>
      <c r="R8">
        <f>'Total Fuel Prices'!R11*(INDEX('Tax_Share of Price'!$B$2:$AI$22,MATCH('Total Fuel Prices'!$A$3,'Tax_Share of Price'!$A$2:$A$22,0),MATCH('BFPaT-pretax-electricity'!R$1,'Tax_Share of Price'!$B$1:$AI$1,0)))</f>
        <v>0</v>
      </c>
      <c r="S8">
        <f>'Total Fuel Prices'!S11*(INDEX('Tax_Share of Price'!$B$2:$AI$22,MATCH('Total Fuel Prices'!$A$3,'Tax_Share of Price'!$A$2:$A$22,0),MATCH('BFPaT-pretax-electricity'!S$1,'Tax_Share of Price'!$B$1:$AI$1,0)))</f>
        <v>0</v>
      </c>
      <c r="T8">
        <f>'Total Fuel Prices'!T11*(INDEX('Tax_Share of Price'!$B$2:$AI$22,MATCH('Total Fuel Prices'!$A$3,'Tax_Share of Price'!$A$2:$A$22,0),MATCH('BFPaT-pretax-electricity'!T$1,'Tax_Share of Price'!$B$1:$AI$1,0)))</f>
        <v>0</v>
      </c>
      <c r="U8">
        <f>'Total Fuel Prices'!U11*(INDEX('Tax_Share of Price'!$B$2:$AI$22,MATCH('Total Fuel Prices'!$A$3,'Tax_Share of Price'!$A$2:$A$22,0),MATCH('BFPaT-pretax-electricity'!U$1,'Tax_Share of Price'!$B$1:$AI$1,0)))</f>
        <v>0</v>
      </c>
      <c r="V8">
        <f>'Total Fuel Prices'!V11*(INDEX('Tax_Share of Price'!$B$2:$AI$22,MATCH('Total Fuel Prices'!$A$3,'Tax_Share of Price'!$A$2:$A$22,0),MATCH('BFPaT-pretax-electricity'!V$1,'Tax_Share of Price'!$B$1:$AI$1,0)))</f>
        <v>0</v>
      </c>
      <c r="W8">
        <f>'Total Fuel Prices'!W11*(INDEX('Tax_Share of Price'!$B$2:$AI$22,MATCH('Total Fuel Prices'!$A$3,'Tax_Share of Price'!$A$2:$A$22,0),MATCH('BFPaT-pretax-electricity'!W$1,'Tax_Share of Price'!$B$1:$AI$1,0)))</f>
        <v>0</v>
      </c>
      <c r="X8">
        <f>'Total Fuel Prices'!X11*(INDEX('Tax_Share of Price'!$B$2:$AI$22,MATCH('Total Fuel Prices'!$A$3,'Tax_Share of Price'!$A$2:$A$22,0),MATCH('BFPaT-pretax-electricity'!X$1,'Tax_Share of Price'!$B$1:$AI$1,0)))</f>
        <v>0</v>
      </c>
      <c r="Y8">
        <f>'Total Fuel Prices'!Y11*(INDEX('Tax_Share of Price'!$B$2:$AI$22,MATCH('Total Fuel Prices'!$A$3,'Tax_Share of Price'!$A$2:$A$22,0),MATCH('BFPaT-pretax-electricity'!Y$1,'Tax_Share of Price'!$B$1:$AI$1,0)))</f>
        <v>0</v>
      </c>
      <c r="Z8">
        <f>'Total Fuel Prices'!Z11*(INDEX('Tax_Share of Price'!$B$2:$AI$22,MATCH('Total Fuel Prices'!$A$3,'Tax_Share of Price'!$A$2:$A$22,0),MATCH('BFPaT-pretax-electricity'!Z$1,'Tax_Share of Price'!$B$1:$AI$1,0)))</f>
        <v>0</v>
      </c>
      <c r="AA8">
        <f>'Total Fuel Prices'!AA11*(INDEX('Tax_Share of Price'!$B$2:$AI$22,MATCH('Total Fuel Prices'!$A$3,'Tax_Share of Price'!$A$2:$A$22,0),MATCH('BFPaT-pretax-electricity'!AA$1,'Tax_Share of Price'!$B$1:$AI$1,0)))</f>
        <v>0</v>
      </c>
      <c r="AB8">
        <f>'Total Fuel Prices'!AB11*(INDEX('Tax_Share of Price'!$B$2:$AI$22,MATCH('Total Fuel Prices'!$A$3,'Tax_Share of Price'!$A$2:$A$22,0),MATCH('BFPaT-pretax-electricity'!AB$1,'Tax_Share of Price'!$B$1:$AI$1,0)))</f>
        <v>0</v>
      </c>
      <c r="AC8">
        <f>'Total Fuel Prices'!AC11*(INDEX('Tax_Share of Price'!$B$2:$AI$22,MATCH('Total Fuel Prices'!$A$3,'Tax_Share of Price'!$A$2:$A$22,0),MATCH('BFPaT-pretax-electricity'!AC$1,'Tax_Share of Price'!$B$1:$AI$1,0)))</f>
        <v>0</v>
      </c>
      <c r="AD8">
        <f>'Total Fuel Prices'!AD11*(INDEX('Tax_Share of Price'!$B$2:$AI$22,MATCH('Total Fuel Prices'!$A$3,'Tax_Share of Price'!$A$2:$A$22,0),MATCH('BFPaT-pretax-electricity'!AD$1,'Tax_Share of Price'!$B$1:$AI$1,0)))</f>
        <v>0</v>
      </c>
      <c r="AE8">
        <f>'Total Fuel Prices'!AE11*(INDEX('Tax_Share of Price'!$B$2:$AI$22,MATCH('Total Fuel Prices'!$A$3,'Tax_Share of Price'!$A$2:$A$22,0),MATCH('BFPaT-pretax-electricity'!AE$1,'Tax_Share of Price'!$B$1:$AI$1,0)))</f>
        <v>0</v>
      </c>
      <c r="AF8">
        <f t="shared" si="1"/>
        <v>0</v>
      </c>
      <c r="AG8">
        <f t="shared" si="3"/>
        <v>0</v>
      </c>
      <c r="AH8">
        <f t="shared" si="3"/>
        <v>0</v>
      </c>
      <c r="AI8">
        <f t="shared" si="3"/>
        <v>0</v>
      </c>
      <c r="AJ8">
        <f t="shared" si="3"/>
        <v>0</v>
      </c>
      <c r="AK8">
        <f t="shared" si="3"/>
        <v>0</v>
      </c>
      <c r="AL8">
        <f t="shared" si="3"/>
        <v>0</v>
      </c>
      <c r="AM8">
        <f t="shared" si="3"/>
        <v>0</v>
      </c>
      <c r="AN8">
        <f t="shared" si="3"/>
        <v>0</v>
      </c>
      <c r="AO8">
        <f t="shared" si="3"/>
        <v>0</v>
      </c>
      <c r="AP8">
        <f t="shared" si="3"/>
        <v>0</v>
      </c>
      <c r="AQ8">
        <f t="shared" si="3"/>
        <v>0</v>
      </c>
      <c r="AR8">
        <f t="shared" si="3"/>
        <v>0</v>
      </c>
      <c r="AS8">
        <f t="shared" si="3"/>
        <v>0</v>
      </c>
      <c r="AT8">
        <f t="shared" si="3"/>
        <v>0</v>
      </c>
      <c r="AU8">
        <f t="shared" si="3"/>
        <v>0</v>
      </c>
      <c r="AV8">
        <f t="shared" si="3"/>
        <v>0</v>
      </c>
      <c r="AW8">
        <f t="shared" si="3"/>
        <v>0</v>
      </c>
      <c r="AX8">
        <f t="shared" si="3"/>
        <v>0</v>
      </c>
      <c r="AY8">
        <f t="shared" si="3"/>
        <v>0</v>
      </c>
      <c r="AZ8">
        <f t="shared" si="3"/>
        <v>0</v>
      </c>
      <c r="BA8">
        <f t="shared" si="3"/>
        <v>0</v>
      </c>
      <c r="BB8">
        <f t="shared" si="3"/>
        <v>0</v>
      </c>
      <c r="BC8">
        <f t="shared" si="3"/>
        <v>0</v>
      </c>
      <c r="BD8">
        <f t="shared" si="3"/>
        <v>0</v>
      </c>
      <c r="BE8">
        <f t="shared" si="3"/>
        <v>0</v>
      </c>
      <c r="BF8">
        <f t="shared" si="3"/>
        <v>0</v>
      </c>
      <c r="BG8">
        <f t="shared" si="3"/>
        <v>0</v>
      </c>
      <c r="BH8">
        <f t="shared" si="3"/>
        <v>0</v>
      </c>
      <c r="BI8">
        <f t="shared" si="3"/>
        <v>0</v>
      </c>
      <c r="BJ8">
        <f t="shared" si="3"/>
        <v>0</v>
      </c>
      <c r="BK8">
        <f t="shared" si="3"/>
        <v>0</v>
      </c>
      <c r="BL8">
        <f t="shared" si="3"/>
        <v>0</v>
      </c>
      <c r="BM8">
        <f t="shared" si="3"/>
        <v>0</v>
      </c>
      <c r="BN8">
        <f t="shared" si="3"/>
        <v>0</v>
      </c>
      <c r="BO8">
        <f t="shared" si="3"/>
        <v>0</v>
      </c>
      <c r="BP8">
        <f t="shared" si="3"/>
        <v>0</v>
      </c>
      <c r="BQ8">
        <f t="shared" si="3"/>
        <v>0</v>
      </c>
      <c r="BR8">
        <f t="shared" si="3"/>
        <v>0</v>
      </c>
      <c r="BS8">
        <f t="shared" si="3"/>
        <v>0</v>
      </c>
      <c r="BT8">
        <f t="shared" si="3"/>
        <v>0</v>
      </c>
      <c r="BU8">
        <f t="shared" si="3"/>
        <v>0</v>
      </c>
      <c r="BV8">
        <f t="shared" si="3"/>
        <v>0</v>
      </c>
      <c r="BW8">
        <f t="shared" si="3"/>
        <v>0</v>
      </c>
      <c r="BX8">
        <f t="shared" si="3"/>
        <v>0</v>
      </c>
      <c r="BY8">
        <f t="shared" si="3"/>
        <v>0</v>
      </c>
      <c r="BZ8">
        <f t="shared" si="3"/>
        <v>0</v>
      </c>
      <c r="CA8">
        <f t="shared" si="3"/>
        <v>0</v>
      </c>
      <c r="CB8">
        <f t="shared" si="3"/>
        <v>0</v>
      </c>
      <c r="CC8">
        <f t="shared" si="3"/>
        <v>0</v>
      </c>
    </row>
    <row r="9" spans="1:81">
      <c r="A9" s="1" t="s">
        <v>1428</v>
      </c>
      <c r="B9">
        <f>'Total Fuel Prices'!B12*(INDEX('Tax_Share of Price'!$B$2:$AI$22,MATCH('Total Fuel Prices'!$A$3,'Tax_Share of Price'!$A$2:$A$22,0),MATCH('BFPaT-pretax-electricity'!B$1,'Tax_Share of Price'!$B$1:$AI$1,0)))</f>
        <v>9.2626360467413471E-7</v>
      </c>
      <c r="C9">
        <f>'Total Fuel Prices'!C12*(INDEX('Tax_Share of Price'!$B$2:$AI$22,MATCH('Total Fuel Prices'!$A$3,'Tax_Share of Price'!$A$2:$A$22,0),MATCH('BFPaT-pretax-electricity'!C$1,'Tax_Share of Price'!$B$1:$AI$1,0)))</f>
        <v>9.2626360467413471E-7</v>
      </c>
      <c r="D9">
        <f>'Total Fuel Prices'!D12*(INDEX('Tax_Share of Price'!$B$2:$AI$22,MATCH('Total Fuel Prices'!$A$3,'Tax_Share of Price'!$A$2:$A$22,0),MATCH('BFPaT-pretax-electricity'!D$1,'Tax_Share of Price'!$B$1:$AI$1,0)))</f>
        <v>9.4876393515204873E-7</v>
      </c>
      <c r="E9">
        <f>'Total Fuel Prices'!E12*(INDEX('Tax_Share of Price'!$B$2:$AI$22,MATCH('Total Fuel Prices'!$A$3,'Tax_Share of Price'!$A$2:$A$22,0),MATCH('BFPaT-pretax-electricity'!E$1,'Tax_Share of Price'!$B$1:$AI$1,0)))</f>
        <v>9.2626360467413471E-7</v>
      </c>
      <c r="F9">
        <f>'Total Fuel Prices'!F12*(INDEX('Tax_Share of Price'!$B$2:$AI$22,MATCH('Total Fuel Prices'!$A$3,'Tax_Share of Price'!$A$2:$A$22,0),MATCH('BFPaT-pretax-electricity'!F$1,'Tax_Share of Price'!$B$1:$AI$1,0)))</f>
        <v>8.9438813649708935E-7</v>
      </c>
      <c r="G9">
        <f>'Total Fuel Prices'!G12*(INDEX('Tax_Share of Price'!$B$2:$AI$22,MATCH('Total Fuel Prices'!$A$3,'Tax_Share of Price'!$A$2:$A$22,0),MATCH('BFPaT-pretax-electricity'!G$1,'Tax_Share of Price'!$B$1:$AI$1,0)))</f>
        <v>8.9204435207230681E-7</v>
      </c>
      <c r="H9">
        <f>'Total Fuel Prices'!H12*(INDEX('Tax_Share of Price'!$B$2:$AI$22,MATCH('Total Fuel Prices'!$A$3,'Tax_Share of Price'!$A$2:$A$22,0),MATCH('BFPaT-pretax-electricity'!H$1,'Tax_Share of Price'!$B$1:$AI$1,0)))</f>
        <v>8.8782554010769791E-7</v>
      </c>
      <c r="I9">
        <f>'Total Fuel Prices'!I12*(INDEX('Tax_Share of Price'!$B$2:$AI$22,MATCH('Total Fuel Prices'!$A$3,'Tax_Share of Price'!$A$2:$A$22,0),MATCH('BFPaT-pretax-electricity'!I$1,'Tax_Share of Price'!$B$1:$AI$1,0)))</f>
        <v>8.9063808141743707E-7</v>
      </c>
      <c r="J9">
        <f>'Total Fuel Prices'!J12*(INDEX('Tax_Share of Price'!$B$2:$AI$22,MATCH('Total Fuel Prices'!$A$3,'Tax_Share of Price'!$A$2:$A$22,0),MATCH('BFPaT-pretax-electricity'!J$1,'Tax_Share of Price'!$B$1:$AI$1,0)))</f>
        <v>9.0423203108117688E-7</v>
      </c>
      <c r="K9">
        <f>'Total Fuel Prices'!K12*(INDEX('Tax_Share of Price'!$B$2:$AI$22,MATCH('Total Fuel Prices'!$A$3,'Tax_Share of Price'!$A$2:$A$22,0),MATCH('BFPaT-pretax-electricity'!K$1,'Tax_Share of Price'!$B$1:$AI$1,0)))</f>
        <v>9.1454468255022103E-7</v>
      </c>
      <c r="L9">
        <f>'Total Fuel Prices'!L12*(INDEX('Tax_Share of Price'!$B$2:$AI$22,MATCH('Total Fuel Prices'!$A$3,'Tax_Share of Price'!$A$2:$A$22,0),MATCH('BFPaT-pretax-electricity'!L$1,'Tax_Share of Price'!$B$1:$AI$1,0)))</f>
        <v>9.1829473762987342E-7</v>
      </c>
      <c r="M9">
        <f>'Total Fuel Prices'!M12*(INDEX('Tax_Share of Price'!$B$2:$AI$22,MATCH('Total Fuel Prices'!$A$3,'Tax_Share of Price'!$A$2:$A$22,0),MATCH('BFPaT-pretax-electricity'!M$1,'Tax_Share of Price'!$B$1:$AI$1,0)))</f>
        <v>9.1454468255022103E-7</v>
      </c>
      <c r="N9">
        <f>'Total Fuel Prices'!N12*(INDEX('Tax_Share of Price'!$B$2:$AI$22,MATCH('Total Fuel Prices'!$A$3,'Tax_Share of Price'!$A$2:$A$22,0),MATCH('BFPaT-pretax-electricity'!N$1,'Tax_Share of Price'!$B$1:$AI$1,0)))</f>
        <v>9.0938835681569891E-7</v>
      </c>
      <c r="O9">
        <f>'Total Fuel Prices'!O12*(INDEX('Tax_Share of Price'!$B$2:$AI$22,MATCH('Total Fuel Prices'!$A$3,'Tax_Share of Price'!$A$2:$A$22,0),MATCH('BFPaT-pretax-electricity'!O$1,'Tax_Share of Price'!$B$1:$AI$1,0)))</f>
        <v>9.0282576042630736E-7</v>
      </c>
      <c r="P9">
        <f>'Total Fuel Prices'!P12*(INDEX('Tax_Share of Price'!$B$2:$AI$22,MATCH('Total Fuel Prices'!$A$3,'Tax_Share of Price'!$A$2:$A$22,0),MATCH('BFPaT-pretax-electricity'!P$1,'Tax_Share of Price'!$B$1:$AI$1,0)))</f>
        <v>8.9766943469178512E-7</v>
      </c>
      <c r="Q9">
        <f>'Total Fuel Prices'!Q12*(INDEX('Tax_Share of Price'!$B$2:$AI$22,MATCH('Total Fuel Prices'!$A$3,'Tax_Share of Price'!$A$2:$A$22,0),MATCH('BFPaT-pretax-electricity'!Q$1,'Tax_Share of Price'!$B$1:$AI$1,0)))</f>
        <v>8.9345062272717633E-7</v>
      </c>
      <c r="R9">
        <f>'Total Fuel Prices'!R12*(INDEX('Tax_Share of Price'!$B$2:$AI$22,MATCH('Total Fuel Prices'!$A$3,'Tax_Share of Price'!$A$2:$A$22,0),MATCH('BFPaT-pretax-electricity'!R$1,'Tax_Share of Price'!$B$1:$AI$1,0)))</f>
        <v>8.9532565026700258E-7</v>
      </c>
      <c r="S9">
        <f>'Total Fuel Prices'!S12*(INDEX('Tax_Share of Price'!$B$2:$AI$22,MATCH('Total Fuel Prices'!$A$3,'Tax_Share of Price'!$A$2:$A$22,0),MATCH('BFPaT-pretax-electricity'!S$1,'Tax_Share of Price'!$B$1:$AI$1,0)))</f>
        <v>8.9532565026700258E-7</v>
      </c>
      <c r="T9">
        <f>'Total Fuel Prices'!T12*(INDEX('Tax_Share of Price'!$B$2:$AI$22,MATCH('Total Fuel Prices'!$A$3,'Tax_Share of Price'!$A$2:$A$22,0),MATCH('BFPaT-pretax-electricity'!T$1,'Tax_Share of Price'!$B$1:$AI$1,0)))</f>
        <v>8.9016932453248045E-7</v>
      </c>
      <c r="U9">
        <f>'Total Fuel Prices'!U12*(INDEX('Tax_Share of Price'!$B$2:$AI$22,MATCH('Total Fuel Prices'!$A$3,'Tax_Share of Price'!$A$2:$A$22,0),MATCH('BFPaT-pretax-electricity'!U$1,'Tax_Share of Price'!$B$1:$AI$1,0)))</f>
        <v>8.8688802633778478E-7</v>
      </c>
      <c r="V9">
        <f>'Total Fuel Prices'!V12*(INDEX('Tax_Share of Price'!$B$2:$AI$22,MATCH('Total Fuel Prices'!$A$3,'Tax_Share of Price'!$A$2:$A$22,0),MATCH('BFPaT-pretax-electricity'!V$1,'Tax_Share of Price'!$B$1:$AI$1,0)))</f>
        <v>8.8454424191300203E-7</v>
      </c>
      <c r="W9">
        <f>'Total Fuel Prices'!W12*(INDEX('Tax_Share of Price'!$B$2:$AI$22,MATCH('Total Fuel Prices'!$A$3,'Tax_Share of Price'!$A$2:$A$22,0),MATCH('BFPaT-pretax-electricity'!W$1,'Tax_Share of Price'!$B$1:$AI$1,0)))</f>
        <v>8.8501299879795854E-7</v>
      </c>
      <c r="X9">
        <f>'Total Fuel Prices'!X12*(INDEX('Tax_Share of Price'!$B$2:$AI$22,MATCH('Total Fuel Prices'!$A$3,'Tax_Share of Price'!$A$2:$A$22,0),MATCH('BFPaT-pretax-electricity'!X$1,'Tax_Share of Price'!$B$1:$AI$1,0)))</f>
        <v>8.8173170060326266E-7</v>
      </c>
      <c r="Y9">
        <f>'Total Fuel Prices'!Y12*(INDEX('Tax_Share of Price'!$B$2:$AI$22,MATCH('Total Fuel Prices'!$A$3,'Tax_Share of Price'!$A$2:$A$22,0),MATCH('BFPaT-pretax-electricity'!Y$1,'Tax_Share of Price'!$B$1:$AI$1,0)))</f>
        <v>8.7704413175369735E-7</v>
      </c>
      <c r="Z9">
        <f>'Total Fuel Prices'!Z12*(INDEX('Tax_Share of Price'!$B$2:$AI$22,MATCH('Total Fuel Prices'!$A$3,'Tax_Share of Price'!$A$2:$A$22,0),MATCH('BFPaT-pretax-electricity'!Z$1,'Tax_Share of Price'!$B$1:$AI$1,0)))</f>
        <v>8.7423159044395798E-7</v>
      </c>
      <c r="AA9">
        <f>'Total Fuel Prices'!AA12*(INDEX('Tax_Share of Price'!$B$2:$AI$22,MATCH('Total Fuel Prices'!$A$3,'Tax_Share of Price'!$A$2:$A$22,0),MATCH('BFPaT-pretax-electricity'!AA$1,'Tax_Share of Price'!$B$1:$AI$1,0)))</f>
        <v>8.7141904913421872E-7</v>
      </c>
      <c r="AB9">
        <f>'Total Fuel Prices'!AB12*(INDEX('Tax_Share of Price'!$B$2:$AI$22,MATCH('Total Fuel Prices'!$A$3,'Tax_Share of Price'!$A$2:$A$22,0),MATCH('BFPaT-pretax-electricity'!AB$1,'Tax_Share of Price'!$B$1:$AI$1,0)))</f>
        <v>8.6907526470943586E-7</v>
      </c>
      <c r="AC9">
        <f>'Total Fuel Prices'!AC12*(INDEX('Tax_Share of Price'!$B$2:$AI$22,MATCH('Total Fuel Prices'!$A$3,'Tax_Share of Price'!$A$2:$A$22,0),MATCH('BFPaT-pretax-electricity'!AC$1,'Tax_Share of Price'!$B$1:$AI$1,0)))</f>
        <v>8.6813775093952284E-7</v>
      </c>
      <c r="AD9">
        <f>'Total Fuel Prices'!AD12*(INDEX('Tax_Share of Price'!$B$2:$AI$22,MATCH('Total Fuel Prices'!$A$3,'Tax_Share of Price'!$A$2:$A$22,0),MATCH('BFPaT-pretax-electricity'!AD$1,'Tax_Share of Price'!$B$1:$AI$1,0)))</f>
        <v>8.6579396651474008E-7</v>
      </c>
      <c r="AE9">
        <f>'Total Fuel Prices'!AE12*(INDEX('Tax_Share of Price'!$B$2:$AI$22,MATCH('Total Fuel Prices'!$A$3,'Tax_Share of Price'!$A$2:$A$22,0),MATCH('BFPaT-pretax-electricity'!AE$1,'Tax_Share of Price'!$B$1:$AI$1,0)))</f>
        <v>8.6391893897491405E-7</v>
      </c>
      <c r="AF9">
        <f t="shared" si="1"/>
        <v>8.6391893897491405E-7</v>
      </c>
      <c r="AG9">
        <f t="shared" si="3"/>
        <v>8.6391893897491405E-7</v>
      </c>
      <c r="AH9">
        <f t="shared" si="3"/>
        <v>8.6391893897491405E-7</v>
      </c>
      <c r="AI9">
        <f t="shared" si="3"/>
        <v>8.6391893897491405E-7</v>
      </c>
      <c r="AJ9">
        <f t="shared" si="3"/>
        <v>8.6391893897491405E-7</v>
      </c>
      <c r="AK9">
        <f t="shared" si="3"/>
        <v>8.6391893897491405E-7</v>
      </c>
      <c r="AL9">
        <f t="shared" si="3"/>
        <v>8.6391893897491405E-7</v>
      </c>
      <c r="AM9">
        <f t="shared" si="3"/>
        <v>8.6391893897491405E-7</v>
      </c>
      <c r="AN9">
        <f t="shared" si="3"/>
        <v>8.6391893897491405E-7</v>
      </c>
      <c r="AO9">
        <f t="shared" si="3"/>
        <v>8.6391893897491405E-7</v>
      </c>
      <c r="AP9">
        <f t="shared" si="3"/>
        <v>8.6391893897491405E-7</v>
      </c>
      <c r="AQ9">
        <f t="shared" si="3"/>
        <v>8.6391893897491405E-7</v>
      </c>
      <c r="AR9">
        <f t="shared" si="3"/>
        <v>8.6391893897491405E-7</v>
      </c>
      <c r="AS9">
        <f t="shared" si="3"/>
        <v>8.6391893897491405E-7</v>
      </c>
      <c r="AT9">
        <f t="shared" si="3"/>
        <v>8.6391893897491405E-7</v>
      </c>
      <c r="AU9">
        <f t="shared" si="3"/>
        <v>8.6391893897491405E-7</v>
      </c>
      <c r="AV9">
        <f t="shared" si="3"/>
        <v>8.6391893897491405E-7</v>
      </c>
      <c r="AW9">
        <f t="shared" si="3"/>
        <v>8.6391893897491405E-7</v>
      </c>
      <c r="AX9">
        <f t="shared" si="3"/>
        <v>8.6391893897491405E-7</v>
      </c>
      <c r="AY9">
        <f t="shared" si="3"/>
        <v>8.6391893897491405E-7</v>
      </c>
      <c r="AZ9">
        <f t="shared" si="3"/>
        <v>8.6391893897491405E-7</v>
      </c>
      <c r="BA9">
        <f t="shared" si="3"/>
        <v>8.6391893897491405E-7</v>
      </c>
      <c r="BB9">
        <f t="shared" si="3"/>
        <v>8.6391893897491405E-7</v>
      </c>
      <c r="BC9">
        <f t="shared" si="3"/>
        <v>8.6391893897491405E-7</v>
      </c>
      <c r="BD9">
        <f t="shared" si="3"/>
        <v>8.6391893897491405E-7</v>
      </c>
      <c r="BE9">
        <f t="shared" si="3"/>
        <v>8.6391893897491405E-7</v>
      </c>
      <c r="BF9">
        <f t="shared" si="3"/>
        <v>8.6391893897491405E-7</v>
      </c>
      <c r="BG9">
        <f t="shared" si="3"/>
        <v>8.6391893897491405E-7</v>
      </c>
      <c r="BH9">
        <f t="shared" si="3"/>
        <v>8.6391893897491405E-7</v>
      </c>
      <c r="BI9">
        <f t="shared" si="3"/>
        <v>8.6391893897491405E-7</v>
      </c>
      <c r="BJ9">
        <f t="shared" si="3"/>
        <v>8.6391893897491405E-7</v>
      </c>
      <c r="BK9">
        <f t="shared" si="3"/>
        <v>8.6391893897491405E-7</v>
      </c>
      <c r="BL9">
        <f t="shared" si="3"/>
        <v>8.6391893897491405E-7</v>
      </c>
      <c r="BM9">
        <f t="shared" si="3"/>
        <v>8.6391893897491405E-7</v>
      </c>
      <c r="BN9">
        <f t="shared" si="3"/>
        <v>8.6391893897491405E-7</v>
      </c>
      <c r="BO9">
        <f t="shared" si="3"/>
        <v>8.6391893897491405E-7</v>
      </c>
      <c r="BP9">
        <f t="shared" si="3"/>
        <v>8.6391893897491405E-7</v>
      </c>
      <c r="BQ9">
        <f t="shared" si="3"/>
        <v>8.6391893897491405E-7</v>
      </c>
      <c r="BR9">
        <f t="shared" si="3"/>
        <v>8.6391893897491405E-7</v>
      </c>
      <c r="BS9">
        <f t="shared" si="3"/>
        <v>8.6391893897491405E-7</v>
      </c>
      <c r="BT9">
        <f t="shared" si="3"/>
        <v>8.6391893897491405E-7</v>
      </c>
      <c r="BU9">
        <f t="shared" si="3"/>
        <v>8.6391893897491405E-7</v>
      </c>
      <c r="BV9">
        <f t="shared" si="3"/>
        <v>8.6391893897491405E-7</v>
      </c>
      <c r="BW9">
        <f t="shared" si="3"/>
        <v>8.6391893897491405E-7</v>
      </c>
      <c r="BX9">
        <f t="shared" si="3"/>
        <v>8.6391893897491405E-7</v>
      </c>
      <c r="BY9">
        <f t="shared" si="3"/>
        <v>8.6391893897491405E-7</v>
      </c>
      <c r="BZ9">
        <f t="shared" si="3"/>
        <v>8.6391893897491405E-7</v>
      </c>
      <c r="CA9">
        <f t="shared" si="3"/>
        <v>8.6391893897491405E-7</v>
      </c>
      <c r="CB9">
        <f t="shared" si="3"/>
        <v>8.6391893897491405E-7</v>
      </c>
      <c r="CC9">
        <f t="shared" si="3"/>
        <v>8.6391893897491405E-7</v>
      </c>
    </row>
    <row r="11" spans="1:81">
      <c r="D11" s="3"/>
    </row>
  </sheetData>
  <pageMargins left="0.7" right="0.7" top="0.75" bottom="0.75" header="0.3" footer="0.3"/>
  <pageSetup orientation="portrait" r:id="rId1"/>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sheetPr>
    <tabColor rgb="FF002060"/>
  </sheetPr>
  <dimension ref="A1:CC9"/>
  <sheetViews>
    <sheetView topLeftCell="X1" workbookViewId="0">
      <selection activeCell="AF4" sqref="AF4"/>
    </sheetView>
  </sheetViews>
  <sheetFormatPr defaultColWidth="9.140625" defaultRowHeight="15"/>
  <cols>
    <col min="1" max="1" width="41.42578125" customWidth="1"/>
    <col min="2" max="3" width="12" customWidth="1"/>
    <col min="4" max="27" width="10" customWidth="1"/>
  </cols>
  <sheetData>
    <row r="1" spans="1:81">
      <c r="A1" s="1" t="s">
        <v>1439</v>
      </c>
      <c r="B1" s="1">
        <v>2021</v>
      </c>
      <c r="C1" s="1">
        <v>2022</v>
      </c>
      <c r="D1" s="1">
        <v>2023</v>
      </c>
      <c r="E1" s="1">
        <v>2024</v>
      </c>
      <c r="F1" s="1">
        <v>2025</v>
      </c>
      <c r="G1" s="1">
        <v>2026</v>
      </c>
      <c r="H1" s="1">
        <v>2027</v>
      </c>
      <c r="I1" s="1">
        <v>2028</v>
      </c>
      <c r="J1" s="1">
        <v>2029</v>
      </c>
      <c r="K1" s="1">
        <v>2030</v>
      </c>
      <c r="L1" s="1">
        <v>2031</v>
      </c>
      <c r="M1" s="1">
        <v>2032</v>
      </c>
      <c r="N1" s="1">
        <v>2033</v>
      </c>
      <c r="O1" s="1">
        <v>2034</v>
      </c>
      <c r="P1" s="1">
        <v>2035</v>
      </c>
      <c r="Q1" s="1">
        <v>2036</v>
      </c>
      <c r="R1" s="1">
        <v>2037</v>
      </c>
      <c r="S1" s="1">
        <v>2038</v>
      </c>
      <c r="T1" s="1">
        <v>2039</v>
      </c>
      <c r="U1" s="1">
        <v>2040</v>
      </c>
      <c r="V1" s="1">
        <v>2041</v>
      </c>
      <c r="W1" s="1">
        <v>2042</v>
      </c>
      <c r="X1" s="1">
        <v>2043</v>
      </c>
      <c r="Y1" s="1">
        <v>2044</v>
      </c>
      <c r="Z1" s="1">
        <v>2045</v>
      </c>
      <c r="AA1" s="1">
        <v>2046</v>
      </c>
      <c r="AB1" s="1">
        <v>2047</v>
      </c>
      <c r="AC1" s="1">
        <v>2048</v>
      </c>
      <c r="AD1" s="1">
        <v>2049</v>
      </c>
      <c r="AE1" s="1">
        <v>2050</v>
      </c>
      <c r="AF1" s="1">
        <v>2051</v>
      </c>
      <c r="AG1" s="1">
        <v>2052</v>
      </c>
      <c r="AH1" s="1">
        <v>2053</v>
      </c>
      <c r="AI1" s="1">
        <v>2054</v>
      </c>
      <c r="AJ1" s="1">
        <v>2055</v>
      </c>
      <c r="AK1" s="1">
        <v>2056</v>
      </c>
      <c r="AL1" s="1">
        <v>2057</v>
      </c>
      <c r="AM1" s="1">
        <v>2058</v>
      </c>
      <c r="AN1" s="1">
        <v>2059</v>
      </c>
      <c r="AO1" s="1">
        <v>2060</v>
      </c>
      <c r="AP1" s="1">
        <v>2061</v>
      </c>
      <c r="AQ1" s="1">
        <v>2062</v>
      </c>
      <c r="AR1" s="1">
        <v>2063</v>
      </c>
      <c r="AS1" s="1">
        <v>2064</v>
      </c>
      <c r="AT1" s="1">
        <v>2065</v>
      </c>
      <c r="AU1" s="1">
        <v>2066</v>
      </c>
      <c r="AV1" s="1">
        <v>2067</v>
      </c>
      <c r="AW1" s="1">
        <v>2068</v>
      </c>
      <c r="AX1" s="1">
        <v>2069</v>
      </c>
      <c r="AY1" s="1">
        <v>2070</v>
      </c>
      <c r="AZ1" s="1">
        <v>2071</v>
      </c>
      <c r="BA1" s="1">
        <v>2072</v>
      </c>
      <c r="BB1" s="1">
        <v>2073</v>
      </c>
      <c r="BC1" s="1">
        <v>2074</v>
      </c>
      <c r="BD1" s="1">
        <v>2075</v>
      </c>
      <c r="BE1" s="1">
        <v>2076</v>
      </c>
      <c r="BF1" s="1">
        <v>2077</v>
      </c>
      <c r="BG1" s="1">
        <v>2078</v>
      </c>
      <c r="BH1" s="1">
        <v>2079</v>
      </c>
      <c r="BI1" s="1">
        <v>2080</v>
      </c>
      <c r="BJ1" s="1">
        <v>2081</v>
      </c>
      <c r="BK1" s="1">
        <v>2082</v>
      </c>
      <c r="BL1" s="1">
        <v>2083</v>
      </c>
      <c r="BM1" s="1">
        <v>2084</v>
      </c>
      <c r="BN1" s="1">
        <v>2085</v>
      </c>
      <c r="BO1" s="1">
        <v>2086</v>
      </c>
      <c r="BP1" s="1">
        <v>2087</v>
      </c>
      <c r="BQ1" s="1">
        <v>2088</v>
      </c>
      <c r="BR1" s="1">
        <v>2089</v>
      </c>
      <c r="BS1" s="1">
        <v>2090</v>
      </c>
      <c r="BT1" s="1">
        <v>2091</v>
      </c>
      <c r="BU1" s="1">
        <v>2092</v>
      </c>
      <c r="BV1" s="1">
        <v>2093</v>
      </c>
      <c r="BW1" s="1">
        <v>2094</v>
      </c>
      <c r="BX1" s="1">
        <v>2095</v>
      </c>
      <c r="BY1" s="1">
        <v>2096</v>
      </c>
      <c r="BZ1" s="1">
        <v>2097</v>
      </c>
      <c r="CA1" s="1">
        <v>2098</v>
      </c>
      <c r="CB1" s="1">
        <v>2099</v>
      </c>
      <c r="CC1" s="1">
        <v>2100</v>
      </c>
    </row>
    <row r="2" spans="1:81">
      <c r="A2" s="1" t="s">
        <v>1421</v>
      </c>
      <c r="B2">
        <f>'Total Fuel Prices'!B16*(INDEX(Tax_share,MATCH('Total Fuel Prices'!$A$14,tax_fuel_labels,0),MATCH(B$1,'Tax_Share of Price'!$B$1:$AI$1,0)))</f>
        <v>0</v>
      </c>
      <c r="C2">
        <f>'Total Fuel Prices'!C16*(INDEX(Tax_share,MATCH('Total Fuel Prices'!$A$14,tax_fuel_labels,0),MATCH(C$1,'Tax_Share of Price'!$B$1:$AI$1,0)))</f>
        <v>0</v>
      </c>
      <c r="D2">
        <f>'Total Fuel Prices'!D16*(INDEX(Tax_share,MATCH('Total Fuel Prices'!$A$14,tax_fuel_labels,0),MATCH(D$1,'Tax_Share of Price'!$B$1:$AI$1,0)))</f>
        <v>0</v>
      </c>
      <c r="E2">
        <f>'Total Fuel Prices'!E16*(INDEX(Tax_share,MATCH('Total Fuel Prices'!$A$14,tax_fuel_labels,0),MATCH(E$1,'Tax_Share of Price'!$B$1:$AI$1,0)))</f>
        <v>0</v>
      </c>
      <c r="F2">
        <f>'Total Fuel Prices'!F16*(INDEX(Tax_share,MATCH('Total Fuel Prices'!$A$14,tax_fuel_labels,0),MATCH(F$1,'Tax_Share of Price'!$B$1:$AI$1,0)))</f>
        <v>0</v>
      </c>
      <c r="G2">
        <f>'Total Fuel Prices'!G16*(INDEX(Tax_share,MATCH('Total Fuel Prices'!$A$14,tax_fuel_labels,0),MATCH(G$1,'Tax_Share of Price'!$B$1:$AI$1,0)))</f>
        <v>0</v>
      </c>
      <c r="H2">
        <f>'Total Fuel Prices'!H16*(INDEX(Tax_share,MATCH('Total Fuel Prices'!$A$14,tax_fuel_labels,0),MATCH(H$1,'Tax_Share of Price'!$B$1:$AI$1,0)))</f>
        <v>0</v>
      </c>
      <c r="I2">
        <f>'Total Fuel Prices'!I16*(INDEX(Tax_share,MATCH('Total Fuel Prices'!$A$14,tax_fuel_labels,0),MATCH(I$1,'Tax_Share of Price'!$B$1:$AI$1,0)))</f>
        <v>0</v>
      </c>
      <c r="J2">
        <f>'Total Fuel Prices'!J16*(INDEX(Tax_share,MATCH('Total Fuel Prices'!$A$14,tax_fuel_labels,0),MATCH(J$1,'Tax_Share of Price'!$B$1:$AI$1,0)))</f>
        <v>0</v>
      </c>
      <c r="K2">
        <f>'Total Fuel Prices'!K16*(INDEX(Tax_share,MATCH('Total Fuel Prices'!$A$14,tax_fuel_labels,0),MATCH(K$1,'Tax_Share of Price'!$B$1:$AI$1,0)))</f>
        <v>0</v>
      </c>
      <c r="L2">
        <f>'Total Fuel Prices'!L16*(INDEX(Tax_share,MATCH('Total Fuel Prices'!$A$14,tax_fuel_labels,0),MATCH(L$1,'Tax_Share of Price'!$B$1:$AI$1,0)))</f>
        <v>0</v>
      </c>
      <c r="M2">
        <f>'Total Fuel Prices'!M16*(INDEX(Tax_share,MATCH('Total Fuel Prices'!$A$14,tax_fuel_labels,0),MATCH(M$1,'Tax_Share of Price'!$B$1:$AI$1,0)))</f>
        <v>0</v>
      </c>
      <c r="N2">
        <f>'Total Fuel Prices'!N16*(INDEX(Tax_share,MATCH('Total Fuel Prices'!$A$14,tax_fuel_labels,0),MATCH(N$1,'Tax_Share of Price'!$B$1:$AI$1,0)))</f>
        <v>0</v>
      </c>
      <c r="O2">
        <f>'Total Fuel Prices'!O16*(INDEX(Tax_share,MATCH('Total Fuel Prices'!$A$14,tax_fuel_labels,0),MATCH(O$1,'Tax_Share of Price'!$B$1:$AI$1,0)))</f>
        <v>0</v>
      </c>
      <c r="P2">
        <f>'Total Fuel Prices'!P16*(INDEX(Tax_share,MATCH('Total Fuel Prices'!$A$14,tax_fuel_labels,0),MATCH(P$1,'Tax_Share of Price'!$B$1:$AI$1,0)))</f>
        <v>0</v>
      </c>
      <c r="Q2">
        <f>'Total Fuel Prices'!Q16*(INDEX(Tax_share,MATCH('Total Fuel Prices'!$A$14,tax_fuel_labels,0),MATCH(Q$1,'Tax_Share of Price'!$B$1:$AI$1,0)))</f>
        <v>0</v>
      </c>
      <c r="R2">
        <f>'Total Fuel Prices'!R16*(INDEX(Tax_share,MATCH('Total Fuel Prices'!$A$14,tax_fuel_labels,0),MATCH(R$1,'Tax_Share of Price'!$B$1:$AI$1,0)))</f>
        <v>0</v>
      </c>
      <c r="S2">
        <f>'Total Fuel Prices'!S16*(INDEX(Tax_share,MATCH('Total Fuel Prices'!$A$14,tax_fuel_labels,0),MATCH(S$1,'Tax_Share of Price'!$B$1:$AI$1,0)))</f>
        <v>0</v>
      </c>
      <c r="T2">
        <f>'Total Fuel Prices'!T16*(INDEX(Tax_share,MATCH('Total Fuel Prices'!$A$14,tax_fuel_labels,0),MATCH(T$1,'Tax_Share of Price'!$B$1:$AI$1,0)))</f>
        <v>0</v>
      </c>
      <c r="U2">
        <f>'Total Fuel Prices'!U16*(INDEX(Tax_share,MATCH('Total Fuel Prices'!$A$14,tax_fuel_labels,0),MATCH(U$1,'Tax_Share of Price'!$B$1:$AI$1,0)))</f>
        <v>0</v>
      </c>
      <c r="V2">
        <f>'Total Fuel Prices'!V16*(INDEX(Tax_share,MATCH('Total Fuel Prices'!$A$14,tax_fuel_labels,0),MATCH(V$1,'Tax_Share of Price'!$B$1:$AI$1,0)))</f>
        <v>0</v>
      </c>
      <c r="W2">
        <f>'Total Fuel Prices'!W16*(INDEX(Tax_share,MATCH('Total Fuel Prices'!$A$14,tax_fuel_labels,0),MATCH(W$1,'Tax_Share of Price'!$B$1:$AI$1,0)))</f>
        <v>0</v>
      </c>
      <c r="X2">
        <f>'Total Fuel Prices'!X16*(INDEX(Tax_share,MATCH('Total Fuel Prices'!$A$14,tax_fuel_labels,0),MATCH(X$1,'Tax_Share of Price'!$B$1:$AI$1,0)))</f>
        <v>0</v>
      </c>
      <c r="Y2">
        <f>'Total Fuel Prices'!Y16*(INDEX(Tax_share,MATCH('Total Fuel Prices'!$A$14,tax_fuel_labels,0),MATCH(Y$1,'Tax_Share of Price'!$B$1:$AI$1,0)))</f>
        <v>0</v>
      </c>
      <c r="Z2">
        <f>'Total Fuel Prices'!Z16*(INDEX(Tax_share,MATCH('Total Fuel Prices'!$A$14,tax_fuel_labels,0),MATCH(Z$1,'Tax_Share of Price'!$B$1:$AI$1,0)))</f>
        <v>0</v>
      </c>
      <c r="AA2">
        <f>'Total Fuel Prices'!AA16*(INDEX(Tax_share,MATCH('Total Fuel Prices'!$A$14,tax_fuel_labels,0),MATCH(AA$1,'Tax_Share of Price'!$B$1:$AI$1,0)))</f>
        <v>0</v>
      </c>
      <c r="AB2">
        <f>'Total Fuel Prices'!AB16*(INDEX(Tax_share,MATCH('Total Fuel Prices'!$A$14,tax_fuel_labels,0),MATCH(AB$1,'Tax_Share of Price'!$B$1:$AI$1,0)))</f>
        <v>0</v>
      </c>
      <c r="AC2">
        <f>'Total Fuel Prices'!AC16*(INDEX(Tax_share,MATCH('Total Fuel Prices'!$A$14,tax_fuel_labels,0),MATCH(AC$1,'Tax_Share of Price'!$B$1:$AI$1,0)))</f>
        <v>0</v>
      </c>
      <c r="AD2">
        <f>'Total Fuel Prices'!AD16*(INDEX(Tax_share,MATCH('Total Fuel Prices'!$A$14,tax_fuel_labels,0),MATCH(AD$1,'Tax_Share of Price'!$B$1:$AI$1,0)))</f>
        <v>0</v>
      </c>
      <c r="AE2">
        <f>'Total Fuel Prices'!AE16*(INDEX(Tax_share,MATCH('Total Fuel Prices'!$A$14,tax_fuel_labels,0),MATCH(AE$1,'Tax_Share of Price'!$B$1:$AI$1,0)))</f>
        <v>0</v>
      </c>
      <c r="AF2">
        <f>$AE2</f>
        <v>0</v>
      </c>
      <c r="AG2">
        <f t="shared" ref="AG2:CC7" si="0">$AE2</f>
        <v>0</v>
      </c>
      <c r="AH2">
        <f t="shared" si="0"/>
        <v>0</v>
      </c>
      <c r="AI2">
        <f t="shared" si="0"/>
        <v>0</v>
      </c>
      <c r="AJ2">
        <f t="shared" si="0"/>
        <v>0</v>
      </c>
      <c r="AK2">
        <f t="shared" si="0"/>
        <v>0</v>
      </c>
      <c r="AL2">
        <f t="shared" si="0"/>
        <v>0</v>
      </c>
      <c r="AM2">
        <f t="shared" si="0"/>
        <v>0</v>
      </c>
      <c r="AN2">
        <f t="shared" si="0"/>
        <v>0</v>
      </c>
      <c r="AO2">
        <f t="shared" si="0"/>
        <v>0</v>
      </c>
      <c r="AP2">
        <f t="shared" si="0"/>
        <v>0</v>
      </c>
      <c r="AQ2">
        <f t="shared" si="0"/>
        <v>0</v>
      </c>
      <c r="AR2">
        <f t="shared" si="0"/>
        <v>0</v>
      </c>
      <c r="AS2">
        <f t="shared" si="0"/>
        <v>0</v>
      </c>
      <c r="AT2">
        <f t="shared" si="0"/>
        <v>0</v>
      </c>
      <c r="AU2">
        <f t="shared" si="0"/>
        <v>0</v>
      </c>
      <c r="AV2">
        <f t="shared" si="0"/>
        <v>0</v>
      </c>
      <c r="AW2">
        <f t="shared" si="0"/>
        <v>0</v>
      </c>
      <c r="AX2">
        <f t="shared" si="0"/>
        <v>0</v>
      </c>
      <c r="AY2">
        <f t="shared" si="0"/>
        <v>0</v>
      </c>
      <c r="AZ2">
        <f t="shared" si="0"/>
        <v>0</v>
      </c>
      <c r="BA2">
        <f t="shared" si="0"/>
        <v>0</v>
      </c>
      <c r="BB2">
        <f t="shared" si="0"/>
        <v>0</v>
      </c>
      <c r="BC2">
        <f t="shared" si="0"/>
        <v>0</v>
      </c>
      <c r="BD2">
        <f t="shared" si="0"/>
        <v>0</v>
      </c>
      <c r="BE2">
        <f t="shared" si="0"/>
        <v>0</v>
      </c>
      <c r="BF2">
        <f t="shared" si="0"/>
        <v>0</v>
      </c>
      <c r="BG2">
        <f t="shared" si="0"/>
        <v>0</v>
      </c>
      <c r="BH2">
        <f t="shared" si="0"/>
        <v>0</v>
      </c>
      <c r="BI2">
        <f t="shared" si="0"/>
        <v>0</v>
      </c>
      <c r="BJ2">
        <f t="shared" si="0"/>
        <v>0</v>
      </c>
      <c r="BK2">
        <f t="shared" si="0"/>
        <v>0</v>
      </c>
      <c r="BL2">
        <f t="shared" si="0"/>
        <v>0</v>
      </c>
      <c r="BM2">
        <f t="shared" si="0"/>
        <v>0</v>
      </c>
      <c r="BN2">
        <f t="shared" si="0"/>
        <v>0</v>
      </c>
      <c r="BO2">
        <f t="shared" si="0"/>
        <v>0</v>
      </c>
      <c r="BP2">
        <f t="shared" si="0"/>
        <v>0</v>
      </c>
      <c r="BQ2">
        <f t="shared" si="0"/>
        <v>0</v>
      </c>
      <c r="BR2">
        <f t="shared" si="0"/>
        <v>0</v>
      </c>
      <c r="BS2">
        <f t="shared" si="0"/>
        <v>0</v>
      </c>
      <c r="BT2">
        <f t="shared" si="0"/>
        <v>0</v>
      </c>
      <c r="BU2">
        <f t="shared" si="0"/>
        <v>0</v>
      </c>
      <c r="BV2">
        <f t="shared" si="0"/>
        <v>0</v>
      </c>
      <c r="BW2">
        <f t="shared" si="0"/>
        <v>0</v>
      </c>
      <c r="BX2">
        <f t="shared" si="0"/>
        <v>0</v>
      </c>
      <c r="BY2">
        <f t="shared" si="0"/>
        <v>0</v>
      </c>
      <c r="BZ2">
        <f t="shared" si="0"/>
        <v>0</v>
      </c>
      <c r="CA2">
        <f t="shared" si="0"/>
        <v>0</v>
      </c>
      <c r="CB2">
        <f t="shared" si="0"/>
        <v>0</v>
      </c>
      <c r="CC2">
        <f t="shared" si="0"/>
        <v>0</v>
      </c>
    </row>
    <row r="3" spans="1:81">
      <c r="A3" s="1" t="s">
        <v>1422</v>
      </c>
      <c r="B3" s="7">
        <f>'Total Fuel Prices'!B17*(INDEX(Tax_share,MATCH('Total Fuel Prices'!$A$14,tax_fuel_labels,0),MATCH(B$1,'Tax_Share of Price'!$B$1:$AI$1,0)))</f>
        <v>4.4933639383763392E-7</v>
      </c>
      <c r="C3" s="7">
        <f>'Total Fuel Prices'!C17*(INDEX(Tax_share,MATCH('Total Fuel Prices'!$A$14,tax_fuel_labels,0),MATCH(C$1,'Tax_Share of Price'!$B$1:$AI$1,0)))</f>
        <v>4.4933639383763392E-7</v>
      </c>
      <c r="D3" s="7">
        <f>'Total Fuel Prices'!D17*(INDEX(Tax_share,MATCH('Total Fuel Prices'!$A$14,tax_fuel_labels,0),MATCH(D$1,'Tax_Share of Price'!$B$1:$AI$1,0)))</f>
        <v>4.4715514920735406E-7</v>
      </c>
      <c r="E3" s="7">
        <f>'Total Fuel Prices'!E17*(INDEX(Tax_share,MATCH('Total Fuel Prices'!$A$14,tax_fuel_labels,0),MATCH(E$1,'Tax_Share of Price'!$B$1:$AI$1,0)))</f>
        <v>4.4933639383763392E-7</v>
      </c>
      <c r="F3" s="7">
        <f>'Total Fuel Prices'!F17*(INDEX(Tax_share,MATCH('Total Fuel Prices'!$A$14,tax_fuel_labels,0),MATCH(F$1,'Tax_Share of Price'!$B$1:$AI$1,0)))</f>
        <v>4.4279265994679455E-7</v>
      </c>
      <c r="G3" s="7">
        <f>'Total Fuel Prices'!G17*(INDEX(Tax_share,MATCH('Total Fuel Prices'!$A$14,tax_fuel_labels,0),MATCH(G$1,'Tax_Share of Price'!$B$1:$AI$1,0)))</f>
        <v>4.3624892605595529E-7</v>
      </c>
      <c r="H3" s="7">
        <f>'Total Fuel Prices'!H17*(INDEX(Tax_share,MATCH('Total Fuel Prices'!$A$14,tax_fuel_labels,0),MATCH(H$1,'Tax_Share of Price'!$B$1:$AI$1,0)))</f>
        <v>4.3188643679539567E-7</v>
      </c>
      <c r="I3" s="7">
        <f>'Total Fuel Prices'!I17*(INDEX(Tax_share,MATCH('Total Fuel Prices'!$A$14,tax_fuel_labels,0),MATCH(I$1,'Tax_Share of Price'!$B$1:$AI$1,0)))</f>
        <v>4.2970519216511587E-7</v>
      </c>
      <c r="J3" s="7">
        <f>'Total Fuel Prices'!J17*(INDEX(Tax_share,MATCH('Total Fuel Prices'!$A$14,tax_fuel_labels,0),MATCH(J$1,'Tax_Share of Price'!$B$1:$AI$1,0)))</f>
        <v>4.2534270290455636E-7</v>
      </c>
      <c r="K3" s="7">
        <f>'Total Fuel Prices'!K17*(INDEX(Tax_share,MATCH('Total Fuel Prices'!$A$14,tax_fuel_labels,0),MATCH(K$1,'Tax_Share of Price'!$B$1:$AI$1,0)))</f>
        <v>4.2752394753483611E-7</v>
      </c>
      <c r="L3" s="7">
        <f>'Total Fuel Prices'!L17*(INDEX(Tax_share,MATCH('Total Fuel Prices'!$A$14,tax_fuel_labels,0),MATCH(L$1,'Tax_Share of Price'!$B$1:$AI$1,0)))</f>
        <v>4.2970519216511587E-7</v>
      </c>
      <c r="M3" s="7">
        <f>'Total Fuel Prices'!M17*(INDEX(Tax_share,MATCH('Total Fuel Prices'!$A$14,tax_fuel_labels,0),MATCH(M$1,'Tax_Share of Price'!$B$1:$AI$1,0)))</f>
        <v>4.2752394753483611E-7</v>
      </c>
      <c r="N3" s="7">
        <f>'Total Fuel Prices'!N17*(INDEX(Tax_share,MATCH('Total Fuel Prices'!$A$14,tax_fuel_labels,0),MATCH(N$1,'Tax_Share of Price'!$B$1:$AI$1,0)))</f>
        <v>4.2752394753483611E-7</v>
      </c>
      <c r="O3" s="7">
        <f>'Total Fuel Prices'!O17*(INDEX(Tax_share,MATCH('Total Fuel Prices'!$A$14,tax_fuel_labels,0),MATCH(O$1,'Tax_Share of Price'!$B$1:$AI$1,0)))</f>
        <v>4.2752394753483611E-7</v>
      </c>
      <c r="P3" s="7">
        <f>'Total Fuel Prices'!P17*(INDEX(Tax_share,MATCH('Total Fuel Prices'!$A$14,tax_fuel_labels,0),MATCH(P$1,'Tax_Share of Price'!$B$1:$AI$1,0)))</f>
        <v>4.2534270290455636E-7</v>
      </c>
      <c r="Q3" s="7">
        <f>'Total Fuel Prices'!Q17*(INDEX(Tax_share,MATCH('Total Fuel Prices'!$A$14,tax_fuel_labels,0),MATCH(Q$1,'Tax_Share of Price'!$B$1:$AI$1,0)))</f>
        <v>4.2534270290455636E-7</v>
      </c>
      <c r="R3" s="7">
        <f>'Total Fuel Prices'!R17*(INDEX(Tax_share,MATCH('Total Fuel Prices'!$A$14,tax_fuel_labels,0),MATCH(R$1,'Tax_Share of Price'!$B$1:$AI$1,0)))</f>
        <v>4.2752394753483611E-7</v>
      </c>
      <c r="S3" s="7">
        <f>'Total Fuel Prices'!S17*(INDEX(Tax_share,MATCH('Total Fuel Prices'!$A$14,tax_fuel_labels,0),MATCH(S$1,'Tax_Share of Price'!$B$1:$AI$1,0)))</f>
        <v>4.2752394753483611E-7</v>
      </c>
      <c r="T3" s="7">
        <f>'Total Fuel Prices'!T17*(INDEX(Tax_share,MATCH('Total Fuel Prices'!$A$14,tax_fuel_labels,0),MATCH(T$1,'Tax_Share of Price'!$B$1:$AI$1,0)))</f>
        <v>4.2534270290455636E-7</v>
      </c>
      <c r="U3" s="7">
        <f>'Total Fuel Prices'!U17*(INDEX(Tax_share,MATCH('Total Fuel Prices'!$A$14,tax_fuel_labels,0),MATCH(U$1,'Tax_Share of Price'!$B$1:$AI$1,0)))</f>
        <v>4.2534270290455636E-7</v>
      </c>
      <c r="V3" s="7">
        <f>'Total Fuel Prices'!V17*(INDEX(Tax_share,MATCH('Total Fuel Prices'!$A$14,tax_fuel_labels,0),MATCH(V$1,'Tax_Share of Price'!$B$1:$AI$1,0)))</f>
        <v>4.2752394753483611E-7</v>
      </c>
      <c r="W3" s="7">
        <f>'Total Fuel Prices'!W17*(INDEX(Tax_share,MATCH('Total Fuel Prices'!$A$14,tax_fuel_labels,0),MATCH(W$1,'Tax_Share of Price'!$B$1:$AI$1,0)))</f>
        <v>4.2752394753483611E-7</v>
      </c>
      <c r="X3" s="7">
        <f>'Total Fuel Prices'!X17*(INDEX(Tax_share,MATCH('Total Fuel Prices'!$A$14,tax_fuel_labels,0),MATCH(X$1,'Tax_Share of Price'!$B$1:$AI$1,0)))</f>
        <v>4.2534270290455636E-7</v>
      </c>
      <c r="Y3" s="7">
        <f>'Total Fuel Prices'!Y17*(INDEX(Tax_share,MATCH('Total Fuel Prices'!$A$14,tax_fuel_labels,0),MATCH(Y$1,'Tax_Share of Price'!$B$1:$AI$1,0)))</f>
        <v>4.2534270290455636E-7</v>
      </c>
      <c r="Z3" s="7">
        <f>'Total Fuel Prices'!Z17*(INDEX(Tax_share,MATCH('Total Fuel Prices'!$A$14,tax_fuel_labels,0),MATCH(Z$1,'Tax_Share of Price'!$B$1:$AI$1,0)))</f>
        <v>4.2534270290455636E-7</v>
      </c>
      <c r="AA3" s="7">
        <f>'Total Fuel Prices'!AA17*(INDEX(Tax_share,MATCH('Total Fuel Prices'!$A$14,tax_fuel_labels,0),MATCH(AA$1,'Tax_Share of Price'!$B$1:$AI$1,0)))</f>
        <v>4.2534270290455636E-7</v>
      </c>
      <c r="AB3" s="7">
        <f>'Total Fuel Prices'!AB17*(INDEX(Tax_share,MATCH('Total Fuel Prices'!$A$14,tax_fuel_labels,0),MATCH(AB$1,'Tax_Share of Price'!$B$1:$AI$1,0)))</f>
        <v>4.2534270290455636E-7</v>
      </c>
      <c r="AC3" s="7">
        <f>'Total Fuel Prices'!AC17*(INDEX(Tax_share,MATCH('Total Fuel Prices'!$A$14,tax_fuel_labels,0),MATCH(AC$1,'Tax_Share of Price'!$B$1:$AI$1,0)))</f>
        <v>4.2534270290455636E-7</v>
      </c>
      <c r="AD3" s="7">
        <f>'Total Fuel Prices'!AD17*(INDEX(Tax_share,MATCH('Total Fuel Prices'!$A$14,tax_fuel_labels,0),MATCH(AD$1,'Tax_Share of Price'!$B$1:$AI$1,0)))</f>
        <v>4.2534270290455636E-7</v>
      </c>
      <c r="AE3" s="7">
        <f>'Total Fuel Prices'!AE17*(INDEX(Tax_share,MATCH('Total Fuel Prices'!$A$14,tax_fuel_labels,0),MATCH(AE$1,'Tax_Share of Price'!$B$1:$AI$1,0)))</f>
        <v>4.2534270290455636E-7</v>
      </c>
      <c r="AF3" s="7">
        <f>$AE3</f>
        <v>4.2534270290455636E-7</v>
      </c>
      <c r="AG3">
        <f t="shared" ref="AF3:AU9" si="1">$AE3</f>
        <v>4.2534270290455636E-7</v>
      </c>
      <c r="AH3">
        <f t="shared" si="1"/>
        <v>4.2534270290455636E-7</v>
      </c>
      <c r="AI3">
        <f t="shared" si="1"/>
        <v>4.2534270290455636E-7</v>
      </c>
      <c r="AJ3">
        <f t="shared" si="1"/>
        <v>4.2534270290455636E-7</v>
      </c>
      <c r="AK3">
        <f t="shared" si="1"/>
        <v>4.2534270290455636E-7</v>
      </c>
      <c r="AL3">
        <f t="shared" si="1"/>
        <v>4.2534270290455636E-7</v>
      </c>
      <c r="AM3">
        <f t="shared" si="1"/>
        <v>4.2534270290455636E-7</v>
      </c>
      <c r="AN3">
        <f t="shared" si="1"/>
        <v>4.2534270290455636E-7</v>
      </c>
      <c r="AO3">
        <f t="shared" si="1"/>
        <v>4.2534270290455636E-7</v>
      </c>
      <c r="AP3">
        <f t="shared" si="1"/>
        <v>4.2534270290455636E-7</v>
      </c>
      <c r="AQ3">
        <f t="shared" si="1"/>
        <v>4.2534270290455636E-7</v>
      </c>
      <c r="AR3">
        <f t="shared" si="1"/>
        <v>4.2534270290455636E-7</v>
      </c>
      <c r="AS3">
        <f t="shared" si="1"/>
        <v>4.2534270290455636E-7</v>
      </c>
      <c r="AT3">
        <f t="shared" si="1"/>
        <v>4.2534270290455636E-7</v>
      </c>
      <c r="AU3">
        <f t="shared" si="1"/>
        <v>4.2534270290455636E-7</v>
      </c>
      <c r="AV3">
        <f t="shared" si="0"/>
        <v>4.2534270290455636E-7</v>
      </c>
      <c r="AW3">
        <f t="shared" si="0"/>
        <v>4.2534270290455636E-7</v>
      </c>
      <c r="AX3">
        <f t="shared" si="0"/>
        <v>4.2534270290455636E-7</v>
      </c>
      <c r="AY3">
        <f t="shared" si="0"/>
        <v>4.2534270290455636E-7</v>
      </c>
      <c r="AZ3">
        <f t="shared" si="0"/>
        <v>4.2534270290455636E-7</v>
      </c>
      <c r="BA3">
        <f t="shared" si="0"/>
        <v>4.2534270290455636E-7</v>
      </c>
      <c r="BB3">
        <f t="shared" si="0"/>
        <v>4.2534270290455636E-7</v>
      </c>
      <c r="BC3">
        <f t="shared" si="0"/>
        <v>4.2534270290455636E-7</v>
      </c>
      <c r="BD3">
        <f t="shared" si="0"/>
        <v>4.2534270290455636E-7</v>
      </c>
      <c r="BE3">
        <f t="shared" si="0"/>
        <v>4.2534270290455636E-7</v>
      </c>
      <c r="BF3">
        <f t="shared" si="0"/>
        <v>4.2534270290455636E-7</v>
      </c>
      <c r="BG3">
        <f t="shared" si="0"/>
        <v>4.2534270290455636E-7</v>
      </c>
      <c r="BH3">
        <f t="shared" si="0"/>
        <v>4.2534270290455636E-7</v>
      </c>
      <c r="BI3">
        <f t="shared" si="0"/>
        <v>4.2534270290455636E-7</v>
      </c>
      <c r="BJ3">
        <f t="shared" si="0"/>
        <v>4.2534270290455636E-7</v>
      </c>
      <c r="BK3">
        <f t="shared" si="0"/>
        <v>4.2534270290455636E-7</v>
      </c>
      <c r="BL3">
        <f t="shared" si="0"/>
        <v>4.2534270290455636E-7</v>
      </c>
      <c r="BM3">
        <f t="shared" si="0"/>
        <v>4.2534270290455636E-7</v>
      </c>
      <c r="BN3">
        <f t="shared" si="0"/>
        <v>4.2534270290455636E-7</v>
      </c>
      <c r="BO3">
        <f t="shared" si="0"/>
        <v>4.2534270290455636E-7</v>
      </c>
      <c r="BP3">
        <f t="shared" si="0"/>
        <v>4.2534270290455636E-7</v>
      </c>
      <c r="BQ3">
        <f t="shared" si="0"/>
        <v>4.2534270290455636E-7</v>
      </c>
      <c r="BR3">
        <f t="shared" si="0"/>
        <v>4.2534270290455636E-7</v>
      </c>
      <c r="BS3">
        <f t="shared" si="0"/>
        <v>4.2534270290455636E-7</v>
      </c>
      <c r="BT3">
        <f t="shared" si="0"/>
        <v>4.2534270290455636E-7</v>
      </c>
      <c r="BU3">
        <f t="shared" si="0"/>
        <v>4.2534270290455636E-7</v>
      </c>
      <c r="BV3">
        <f t="shared" si="0"/>
        <v>4.2534270290455636E-7</v>
      </c>
      <c r="BW3">
        <f t="shared" si="0"/>
        <v>4.2534270290455636E-7</v>
      </c>
      <c r="BX3">
        <f t="shared" si="0"/>
        <v>4.2534270290455636E-7</v>
      </c>
      <c r="BY3">
        <f t="shared" si="0"/>
        <v>4.2534270290455636E-7</v>
      </c>
      <c r="BZ3">
        <f t="shared" si="0"/>
        <v>4.2534270290455636E-7</v>
      </c>
      <c r="CA3">
        <f t="shared" si="0"/>
        <v>4.2534270290455636E-7</v>
      </c>
      <c r="CB3">
        <f t="shared" si="0"/>
        <v>4.2534270290455636E-7</v>
      </c>
      <c r="CC3">
        <f t="shared" si="0"/>
        <v>4.2534270290455636E-7</v>
      </c>
    </row>
    <row r="4" spans="1:81">
      <c r="A4" s="1" t="s">
        <v>1423</v>
      </c>
      <c r="B4">
        <f>'Total Fuel Prices'!B18*(INDEX(Tax_share,MATCH('Total Fuel Prices'!$A$14,tax_fuel_labels,0),MATCH(B$1,'Tax_Share of Price'!$B$1:$AI$1,0)))</f>
        <v>0</v>
      </c>
      <c r="C4">
        <f>'Total Fuel Prices'!C18*(INDEX(Tax_share,MATCH('Total Fuel Prices'!$A$14,tax_fuel_labels,0),MATCH(C$1,'Tax_Share of Price'!$B$1:$AI$1,0)))</f>
        <v>0</v>
      </c>
      <c r="D4">
        <f>'Total Fuel Prices'!D18*(INDEX(Tax_share,MATCH('Total Fuel Prices'!$A$14,tax_fuel_labels,0),MATCH(D$1,'Tax_Share of Price'!$B$1:$AI$1,0)))</f>
        <v>0</v>
      </c>
      <c r="E4">
        <f>'Total Fuel Prices'!E18*(INDEX(Tax_share,MATCH('Total Fuel Prices'!$A$14,tax_fuel_labels,0),MATCH(E$1,'Tax_Share of Price'!$B$1:$AI$1,0)))</f>
        <v>0</v>
      </c>
      <c r="F4">
        <f>'Total Fuel Prices'!F18*(INDEX(Tax_share,MATCH('Total Fuel Prices'!$A$14,tax_fuel_labels,0),MATCH(F$1,'Tax_Share of Price'!$B$1:$AI$1,0)))</f>
        <v>0</v>
      </c>
      <c r="G4">
        <f>'Total Fuel Prices'!G18*(INDEX(Tax_share,MATCH('Total Fuel Prices'!$A$14,tax_fuel_labels,0),MATCH(G$1,'Tax_Share of Price'!$B$1:$AI$1,0)))</f>
        <v>0</v>
      </c>
      <c r="H4">
        <f>'Total Fuel Prices'!H18*(INDEX(Tax_share,MATCH('Total Fuel Prices'!$A$14,tax_fuel_labels,0),MATCH(H$1,'Tax_Share of Price'!$B$1:$AI$1,0)))</f>
        <v>0</v>
      </c>
      <c r="I4">
        <f>'Total Fuel Prices'!I18*(INDEX(Tax_share,MATCH('Total Fuel Prices'!$A$14,tax_fuel_labels,0),MATCH(I$1,'Tax_Share of Price'!$B$1:$AI$1,0)))</f>
        <v>0</v>
      </c>
      <c r="J4">
        <f>'Total Fuel Prices'!J18*(INDEX(Tax_share,MATCH('Total Fuel Prices'!$A$14,tax_fuel_labels,0),MATCH(J$1,'Tax_Share of Price'!$B$1:$AI$1,0)))</f>
        <v>0</v>
      </c>
      <c r="K4">
        <f>'Total Fuel Prices'!K18*(INDEX(Tax_share,MATCH('Total Fuel Prices'!$A$14,tax_fuel_labels,0),MATCH(K$1,'Tax_Share of Price'!$B$1:$AI$1,0)))</f>
        <v>0</v>
      </c>
      <c r="L4">
        <f>'Total Fuel Prices'!L18*(INDEX(Tax_share,MATCH('Total Fuel Prices'!$A$14,tax_fuel_labels,0),MATCH(L$1,'Tax_Share of Price'!$B$1:$AI$1,0)))</f>
        <v>0</v>
      </c>
      <c r="M4">
        <f>'Total Fuel Prices'!M18*(INDEX(Tax_share,MATCH('Total Fuel Prices'!$A$14,tax_fuel_labels,0),MATCH(M$1,'Tax_Share of Price'!$B$1:$AI$1,0)))</f>
        <v>0</v>
      </c>
      <c r="N4">
        <f>'Total Fuel Prices'!N18*(INDEX(Tax_share,MATCH('Total Fuel Prices'!$A$14,tax_fuel_labels,0),MATCH(N$1,'Tax_Share of Price'!$B$1:$AI$1,0)))</f>
        <v>0</v>
      </c>
      <c r="O4">
        <f>'Total Fuel Prices'!O18*(INDEX(Tax_share,MATCH('Total Fuel Prices'!$A$14,tax_fuel_labels,0),MATCH(O$1,'Tax_Share of Price'!$B$1:$AI$1,0)))</f>
        <v>0</v>
      </c>
      <c r="P4">
        <f>'Total Fuel Prices'!P18*(INDEX(Tax_share,MATCH('Total Fuel Prices'!$A$14,tax_fuel_labels,0),MATCH(P$1,'Tax_Share of Price'!$B$1:$AI$1,0)))</f>
        <v>0</v>
      </c>
      <c r="Q4">
        <f>'Total Fuel Prices'!Q18*(INDEX(Tax_share,MATCH('Total Fuel Prices'!$A$14,tax_fuel_labels,0),MATCH(Q$1,'Tax_Share of Price'!$B$1:$AI$1,0)))</f>
        <v>0</v>
      </c>
      <c r="R4">
        <f>'Total Fuel Prices'!R18*(INDEX(Tax_share,MATCH('Total Fuel Prices'!$A$14,tax_fuel_labels,0),MATCH(R$1,'Tax_Share of Price'!$B$1:$AI$1,0)))</f>
        <v>0</v>
      </c>
      <c r="S4">
        <f>'Total Fuel Prices'!S18*(INDEX(Tax_share,MATCH('Total Fuel Prices'!$A$14,tax_fuel_labels,0),MATCH(S$1,'Tax_Share of Price'!$B$1:$AI$1,0)))</f>
        <v>0</v>
      </c>
      <c r="T4">
        <f>'Total Fuel Prices'!T18*(INDEX(Tax_share,MATCH('Total Fuel Prices'!$A$14,tax_fuel_labels,0),MATCH(T$1,'Tax_Share of Price'!$B$1:$AI$1,0)))</f>
        <v>0</v>
      </c>
      <c r="U4">
        <f>'Total Fuel Prices'!U18*(INDEX(Tax_share,MATCH('Total Fuel Prices'!$A$14,tax_fuel_labels,0),MATCH(U$1,'Tax_Share of Price'!$B$1:$AI$1,0)))</f>
        <v>0</v>
      </c>
      <c r="V4">
        <f>'Total Fuel Prices'!V18*(INDEX(Tax_share,MATCH('Total Fuel Prices'!$A$14,tax_fuel_labels,0),MATCH(V$1,'Tax_Share of Price'!$B$1:$AI$1,0)))</f>
        <v>0</v>
      </c>
      <c r="W4">
        <f>'Total Fuel Prices'!W18*(INDEX(Tax_share,MATCH('Total Fuel Prices'!$A$14,tax_fuel_labels,0),MATCH(W$1,'Tax_Share of Price'!$B$1:$AI$1,0)))</f>
        <v>0</v>
      </c>
      <c r="X4">
        <f>'Total Fuel Prices'!X18*(INDEX(Tax_share,MATCH('Total Fuel Prices'!$A$14,tax_fuel_labels,0),MATCH(X$1,'Tax_Share of Price'!$B$1:$AI$1,0)))</f>
        <v>0</v>
      </c>
      <c r="Y4">
        <f>'Total Fuel Prices'!Y18*(INDEX(Tax_share,MATCH('Total Fuel Prices'!$A$14,tax_fuel_labels,0),MATCH(Y$1,'Tax_Share of Price'!$B$1:$AI$1,0)))</f>
        <v>0</v>
      </c>
      <c r="Z4">
        <f>'Total Fuel Prices'!Z18*(INDEX(Tax_share,MATCH('Total Fuel Prices'!$A$14,tax_fuel_labels,0),MATCH(Z$1,'Tax_Share of Price'!$B$1:$AI$1,0)))</f>
        <v>0</v>
      </c>
      <c r="AA4">
        <f>'Total Fuel Prices'!AA18*(INDEX(Tax_share,MATCH('Total Fuel Prices'!$A$14,tax_fuel_labels,0),MATCH(AA$1,'Tax_Share of Price'!$B$1:$AI$1,0)))</f>
        <v>0</v>
      </c>
      <c r="AB4">
        <f>'Total Fuel Prices'!AB18*(INDEX(Tax_share,MATCH('Total Fuel Prices'!$A$14,tax_fuel_labels,0),MATCH(AB$1,'Tax_Share of Price'!$B$1:$AI$1,0)))</f>
        <v>0</v>
      </c>
      <c r="AC4">
        <f>'Total Fuel Prices'!AC18*(INDEX(Tax_share,MATCH('Total Fuel Prices'!$A$14,tax_fuel_labels,0),MATCH(AC$1,'Tax_Share of Price'!$B$1:$AI$1,0)))</f>
        <v>0</v>
      </c>
      <c r="AD4">
        <f>'Total Fuel Prices'!AD18*(INDEX(Tax_share,MATCH('Total Fuel Prices'!$A$14,tax_fuel_labels,0),MATCH(AD$1,'Tax_Share of Price'!$B$1:$AI$1,0)))</f>
        <v>0</v>
      </c>
      <c r="AE4">
        <f>'Total Fuel Prices'!AE18*(INDEX(Tax_share,MATCH('Total Fuel Prices'!$A$14,tax_fuel_labels,0),MATCH(AE$1,'Tax_Share of Price'!$B$1:$AI$1,0)))</f>
        <v>0</v>
      </c>
      <c r="AF4">
        <f t="shared" si="1"/>
        <v>0</v>
      </c>
      <c r="AG4">
        <f t="shared" si="0"/>
        <v>0</v>
      </c>
      <c r="AH4">
        <f t="shared" si="0"/>
        <v>0</v>
      </c>
      <c r="AI4">
        <f t="shared" si="0"/>
        <v>0</v>
      </c>
      <c r="AJ4">
        <f t="shared" si="0"/>
        <v>0</v>
      </c>
      <c r="AK4">
        <f t="shared" si="0"/>
        <v>0</v>
      </c>
      <c r="AL4">
        <f t="shared" si="0"/>
        <v>0</v>
      </c>
      <c r="AM4">
        <f t="shared" si="0"/>
        <v>0</v>
      </c>
      <c r="AN4">
        <f t="shared" si="0"/>
        <v>0</v>
      </c>
      <c r="AO4">
        <f t="shared" si="0"/>
        <v>0</v>
      </c>
      <c r="AP4">
        <f t="shared" si="0"/>
        <v>0</v>
      </c>
      <c r="AQ4">
        <f t="shared" si="0"/>
        <v>0</v>
      </c>
      <c r="AR4">
        <f t="shared" si="0"/>
        <v>0</v>
      </c>
      <c r="AS4">
        <f t="shared" si="0"/>
        <v>0</v>
      </c>
      <c r="AT4">
        <f t="shared" si="0"/>
        <v>0</v>
      </c>
      <c r="AU4">
        <f t="shared" si="0"/>
        <v>0</v>
      </c>
      <c r="AV4">
        <f t="shared" si="0"/>
        <v>0</v>
      </c>
      <c r="AW4">
        <f t="shared" si="0"/>
        <v>0</v>
      </c>
      <c r="AX4">
        <f t="shared" si="0"/>
        <v>0</v>
      </c>
      <c r="AY4">
        <f t="shared" si="0"/>
        <v>0</v>
      </c>
      <c r="AZ4">
        <f t="shared" si="0"/>
        <v>0</v>
      </c>
      <c r="BA4">
        <f t="shared" si="0"/>
        <v>0</v>
      </c>
      <c r="BB4">
        <f t="shared" si="0"/>
        <v>0</v>
      </c>
      <c r="BC4">
        <f t="shared" si="0"/>
        <v>0</v>
      </c>
      <c r="BD4">
        <f t="shared" si="0"/>
        <v>0</v>
      </c>
      <c r="BE4">
        <f t="shared" si="0"/>
        <v>0</v>
      </c>
      <c r="BF4">
        <f t="shared" si="0"/>
        <v>0</v>
      </c>
      <c r="BG4">
        <f t="shared" si="0"/>
        <v>0</v>
      </c>
      <c r="BH4">
        <f t="shared" si="0"/>
        <v>0</v>
      </c>
      <c r="BI4">
        <f t="shared" si="0"/>
        <v>0</v>
      </c>
      <c r="BJ4">
        <f t="shared" si="0"/>
        <v>0</v>
      </c>
      <c r="BK4">
        <f t="shared" si="0"/>
        <v>0</v>
      </c>
      <c r="BL4">
        <f t="shared" si="0"/>
        <v>0</v>
      </c>
      <c r="BM4">
        <f t="shared" si="0"/>
        <v>0</v>
      </c>
      <c r="BN4">
        <f t="shared" si="0"/>
        <v>0</v>
      </c>
      <c r="BO4">
        <f t="shared" si="0"/>
        <v>0</v>
      </c>
      <c r="BP4">
        <f t="shared" si="0"/>
        <v>0</v>
      </c>
      <c r="BQ4">
        <f t="shared" si="0"/>
        <v>0</v>
      </c>
      <c r="BR4">
        <f t="shared" si="0"/>
        <v>0</v>
      </c>
      <c r="BS4">
        <f t="shared" si="0"/>
        <v>0</v>
      </c>
      <c r="BT4">
        <f t="shared" si="0"/>
        <v>0</v>
      </c>
      <c r="BU4">
        <f t="shared" si="0"/>
        <v>0</v>
      </c>
      <c r="BV4">
        <f t="shared" si="0"/>
        <v>0</v>
      </c>
      <c r="BW4">
        <f t="shared" si="0"/>
        <v>0</v>
      </c>
      <c r="BX4">
        <f t="shared" si="0"/>
        <v>0</v>
      </c>
      <c r="BY4">
        <f t="shared" si="0"/>
        <v>0</v>
      </c>
      <c r="BZ4">
        <f t="shared" si="0"/>
        <v>0</v>
      </c>
      <c r="CA4">
        <f t="shared" si="0"/>
        <v>0</v>
      </c>
      <c r="CB4">
        <f t="shared" si="0"/>
        <v>0</v>
      </c>
      <c r="CC4">
        <f t="shared" si="0"/>
        <v>0</v>
      </c>
    </row>
    <row r="5" spans="1:81">
      <c r="A5" s="1" t="s">
        <v>1424</v>
      </c>
      <c r="B5">
        <f>'Total Fuel Prices'!B19*(INDEX(Tax_share,MATCH('Total Fuel Prices'!$A$14,tax_fuel_labels,0),MATCH(B$1,'Tax_Share of Price'!$B$1:$AI$1,0)))</f>
        <v>0</v>
      </c>
      <c r="C5">
        <f>'Total Fuel Prices'!C19*(INDEX(Tax_share,MATCH('Total Fuel Prices'!$A$14,tax_fuel_labels,0),MATCH(C$1,'Tax_Share of Price'!$B$1:$AI$1,0)))</f>
        <v>0</v>
      </c>
      <c r="D5">
        <f>'Total Fuel Prices'!D19*(INDEX(Tax_share,MATCH('Total Fuel Prices'!$A$14,tax_fuel_labels,0),MATCH(D$1,'Tax_Share of Price'!$B$1:$AI$1,0)))</f>
        <v>0</v>
      </c>
      <c r="E5">
        <f>'Total Fuel Prices'!E19*(INDEX(Tax_share,MATCH('Total Fuel Prices'!$A$14,tax_fuel_labels,0),MATCH(E$1,'Tax_Share of Price'!$B$1:$AI$1,0)))</f>
        <v>0</v>
      </c>
      <c r="F5">
        <f>'Total Fuel Prices'!F19*(INDEX(Tax_share,MATCH('Total Fuel Prices'!$A$14,tax_fuel_labels,0),MATCH(F$1,'Tax_Share of Price'!$B$1:$AI$1,0)))</f>
        <v>0</v>
      </c>
      <c r="G5">
        <f>'Total Fuel Prices'!G19*(INDEX(Tax_share,MATCH('Total Fuel Prices'!$A$14,tax_fuel_labels,0),MATCH(G$1,'Tax_Share of Price'!$B$1:$AI$1,0)))</f>
        <v>0</v>
      </c>
      <c r="H5">
        <f>'Total Fuel Prices'!H19*(INDEX(Tax_share,MATCH('Total Fuel Prices'!$A$14,tax_fuel_labels,0),MATCH(H$1,'Tax_Share of Price'!$B$1:$AI$1,0)))</f>
        <v>0</v>
      </c>
      <c r="I5">
        <f>'Total Fuel Prices'!I19*(INDEX(Tax_share,MATCH('Total Fuel Prices'!$A$14,tax_fuel_labels,0),MATCH(I$1,'Tax_Share of Price'!$B$1:$AI$1,0)))</f>
        <v>0</v>
      </c>
      <c r="J5">
        <f>'Total Fuel Prices'!J19*(INDEX(Tax_share,MATCH('Total Fuel Prices'!$A$14,tax_fuel_labels,0),MATCH(J$1,'Tax_Share of Price'!$B$1:$AI$1,0)))</f>
        <v>0</v>
      </c>
      <c r="K5">
        <f>'Total Fuel Prices'!K19*(INDEX(Tax_share,MATCH('Total Fuel Prices'!$A$14,tax_fuel_labels,0),MATCH(K$1,'Tax_Share of Price'!$B$1:$AI$1,0)))</f>
        <v>0</v>
      </c>
      <c r="L5">
        <f>'Total Fuel Prices'!L19*(INDEX(Tax_share,MATCH('Total Fuel Prices'!$A$14,tax_fuel_labels,0),MATCH(L$1,'Tax_Share of Price'!$B$1:$AI$1,0)))</f>
        <v>0</v>
      </c>
      <c r="M5">
        <f>'Total Fuel Prices'!M19*(INDEX(Tax_share,MATCH('Total Fuel Prices'!$A$14,tax_fuel_labels,0),MATCH(M$1,'Tax_Share of Price'!$B$1:$AI$1,0)))</f>
        <v>0</v>
      </c>
      <c r="N5">
        <f>'Total Fuel Prices'!N19*(INDEX(Tax_share,MATCH('Total Fuel Prices'!$A$14,tax_fuel_labels,0),MATCH(N$1,'Tax_Share of Price'!$B$1:$AI$1,0)))</f>
        <v>0</v>
      </c>
      <c r="O5">
        <f>'Total Fuel Prices'!O19*(INDEX(Tax_share,MATCH('Total Fuel Prices'!$A$14,tax_fuel_labels,0),MATCH(O$1,'Tax_Share of Price'!$B$1:$AI$1,0)))</f>
        <v>0</v>
      </c>
      <c r="P5">
        <f>'Total Fuel Prices'!P19*(INDEX(Tax_share,MATCH('Total Fuel Prices'!$A$14,tax_fuel_labels,0),MATCH(P$1,'Tax_Share of Price'!$B$1:$AI$1,0)))</f>
        <v>0</v>
      </c>
      <c r="Q5">
        <f>'Total Fuel Prices'!Q19*(INDEX(Tax_share,MATCH('Total Fuel Prices'!$A$14,tax_fuel_labels,0),MATCH(Q$1,'Tax_Share of Price'!$B$1:$AI$1,0)))</f>
        <v>0</v>
      </c>
      <c r="R5">
        <f>'Total Fuel Prices'!R19*(INDEX(Tax_share,MATCH('Total Fuel Prices'!$A$14,tax_fuel_labels,0),MATCH(R$1,'Tax_Share of Price'!$B$1:$AI$1,0)))</f>
        <v>0</v>
      </c>
      <c r="S5">
        <f>'Total Fuel Prices'!S19*(INDEX(Tax_share,MATCH('Total Fuel Prices'!$A$14,tax_fuel_labels,0),MATCH(S$1,'Tax_Share of Price'!$B$1:$AI$1,0)))</f>
        <v>0</v>
      </c>
      <c r="T5">
        <f>'Total Fuel Prices'!T19*(INDEX(Tax_share,MATCH('Total Fuel Prices'!$A$14,tax_fuel_labels,0),MATCH(T$1,'Tax_Share of Price'!$B$1:$AI$1,0)))</f>
        <v>0</v>
      </c>
      <c r="U5">
        <f>'Total Fuel Prices'!U19*(INDEX(Tax_share,MATCH('Total Fuel Prices'!$A$14,tax_fuel_labels,0),MATCH(U$1,'Tax_Share of Price'!$B$1:$AI$1,0)))</f>
        <v>0</v>
      </c>
      <c r="V5">
        <f>'Total Fuel Prices'!V19*(INDEX(Tax_share,MATCH('Total Fuel Prices'!$A$14,tax_fuel_labels,0),MATCH(V$1,'Tax_Share of Price'!$B$1:$AI$1,0)))</f>
        <v>0</v>
      </c>
      <c r="W5">
        <f>'Total Fuel Prices'!W19*(INDEX(Tax_share,MATCH('Total Fuel Prices'!$A$14,tax_fuel_labels,0),MATCH(W$1,'Tax_Share of Price'!$B$1:$AI$1,0)))</f>
        <v>0</v>
      </c>
      <c r="X5">
        <f>'Total Fuel Prices'!X19*(INDEX(Tax_share,MATCH('Total Fuel Prices'!$A$14,tax_fuel_labels,0),MATCH(X$1,'Tax_Share of Price'!$B$1:$AI$1,0)))</f>
        <v>0</v>
      </c>
      <c r="Y5">
        <f>'Total Fuel Prices'!Y19*(INDEX(Tax_share,MATCH('Total Fuel Prices'!$A$14,tax_fuel_labels,0),MATCH(Y$1,'Tax_Share of Price'!$B$1:$AI$1,0)))</f>
        <v>0</v>
      </c>
      <c r="Z5">
        <f>'Total Fuel Prices'!Z19*(INDEX(Tax_share,MATCH('Total Fuel Prices'!$A$14,tax_fuel_labels,0),MATCH(Z$1,'Tax_Share of Price'!$B$1:$AI$1,0)))</f>
        <v>0</v>
      </c>
      <c r="AA5">
        <f>'Total Fuel Prices'!AA19*(INDEX(Tax_share,MATCH('Total Fuel Prices'!$A$14,tax_fuel_labels,0),MATCH(AA$1,'Tax_Share of Price'!$B$1:$AI$1,0)))</f>
        <v>0</v>
      </c>
      <c r="AB5">
        <f>'Total Fuel Prices'!AB19*(INDEX(Tax_share,MATCH('Total Fuel Prices'!$A$14,tax_fuel_labels,0),MATCH(AB$1,'Tax_Share of Price'!$B$1:$AI$1,0)))</f>
        <v>0</v>
      </c>
      <c r="AC5">
        <f>'Total Fuel Prices'!AC19*(INDEX(Tax_share,MATCH('Total Fuel Prices'!$A$14,tax_fuel_labels,0),MATCH(AC$1,'Tax_Share of Price'!$B$1:$AI$1,0)))</f>
        <v>0</v>
      </c>
      <c r="AD5">
        <f>'Total Fuel Prices'!AD19*(INDEX(Tax_share,MATCH('Total Fuel Prices'!$A$14,tax_fuel_labels,0),MATCH(AD$1,'Tax_Share of Price'!$B$1:$AI$1,0)))</f>
        <v>0</v>
      </c>
      <c r="AE5">
        <f>'Total Fuel Prices'!AE19*(INDEX(Tax_share,MATCH('Total Fuel Prices'!$A$14,tax_fuel_labels,0),MATCH(AE$1,'Tax_Share of Price'!$B$1:$AI$1,0)))</f>
        <v>0</v>
      </c>
      <c r="AF5">
        <f t="shared" si="1"/>
        <v>0</v>
      </c>
      <c r="AG5">
        <f t="shared" si="0"/>
        <v>0</v>
      </c>
      <c r="AH5">
        <f t="shared" si="0"/>
        <v>0</v>
      </c>
      <c r="AI5">
        <f t="shared" si="0"/>
        <v>0</v>
      </c>
      <c r="AJ5">
        <f t="shared" si="0"/>
        <v>0</v>
      </c>
      <c r="AK5">
        <f t="shared" si="0"/>
        <v>0</v>
      </c>
      <c r="AL5">
        <f t="shared" si="0"/>
        <v>0</v>
      </c>
      <c r="AM5">
        <f t="shared" si="0"/>
        <v>0</v>
      </c>
      <c r="AN5">
        <f t="shared" si="0"/>
        <v>0</v>
      </c>
      <c r="AO5">
        <f t="shared" si="0"/>
        <v>0</v>
      </c>
      <c r="AP5">
        <f t="shared" si="0"/>
        <v>0</v>
      </c>
      <c r="AQ5">
        <f t="shared" si="0"/>
        <v>0</v>
      </c>
      <c r="AR5">
        <f t="shared" si="0"/>
        <v>0</v>
      </c>
      <c r="AS5">
        <f t="shared" si="0"/>
        <v>0</v>
      </c>
      <c r="AT5">
        <f t="shared" si="0"/>
        <v>0</v>
      </c>
      <c r="AU5">
        <f t="shared" si="0"/>
        <v>0</v>
      </c>
      <c r="AV5">
        <f t="shared" si="0"/>
        <v>0</v>
      </c>
      <c r="AW5">
        <f t="shared" si="0"/>
        <v>0</v>
      </c>
      <c r="AX5">
        <f t="shared" si="0"/>
        <v>0</v>
      </c>
      <c r="AY5">
        <f t="shared" si="0"/>
        <v>0</v>
      </c>
      <c r="AZ5">
        <f t="shared" si="0"/>
        <v>0</v>
      </c>
      <c r="BA5">
        <f t="shared" si="0"/>
        <v>0</v>
      </c>
      <c r="BB5">
        <f t="shared" si="0"/>
        <v>0</v>
      </c>
      <c r="BC5">
        <f t="shared" si="0"/>
        <v>0</v>
      </c>
      <c r="BD5">
        <f t="shared" si="0"/>
        <v>0</v>
      </c>
      <c r="BE5">
        <f t="shared" si="0"/>
        <v>0</v>
      </c>
      <c r="BF5">
        <f t="shared" si="0"/>
        <v>0</v>
      </c>
      <c r="BG5">
        <f t="shared" si="0"/>
        <v>0</v>
      </c>
      <c r="BH5">
        <f t="shared" si="0"/>
        <v>0</v>
      </c>
      <c r="BI5">
        <f t="shared" si="0"/>
        <v>0</v>
      </c>
      <c r="BJ5">
        <f t="shared" si="0"/>
        <v>0</v>
      </c>
      <c r="BK5">
        <f t="shared" si="0"/>
        <v>0</v>
      </c>
      <c r="BL5">
        <f t="shared" si="0"/>
        <v>0</v>
      </c>
      <c r="BM5">
        <f t="shared" si="0"/>
        <v>0</v>
      </c>
      <c r="BN5">
        <f t="shared" si="0"/>
        <v>0</v>
      </c>
      <c r="BO5">
        <f t="shared" si="0"/>
        <v>0</v>
      </c>
      <c r="BP5">
        <f t="shared" si="0"/>
        <v>0</v>
      </c>
      <c r="BQ5">
        <f t="shared" si="0"/>
        <v>0</v>
      </c>
      <c r="BR5">
        <f t="shared" si="0"/>
        <v>0</v>
      </c>
      <c r="BS5">
        <f t="shared" si="0"/>
        <v>0</v>
      </c>
      <c r="BT5">
        <f t="shared" si="0"/>
        <v>0</v>
      </c>
      <c r="BU5">
        <f t="shared" si="0"/>
        <v>0</v>
      </c>
      <c r="BV5">
        <f t="shared" si="0"/>
        <v>0</v>
      </c>
      <c r="BW5">
        <f t="shared" si="0"/>
        <v>0</v>
      </c>
      <c r="BX5">
        <f t="shared" si="0"/>
        <v>0</v>
      </c>
      <c r="BY5">
        <f t="shared" si="0"/>
        <v>0</v>
      </c>
      <c r="BZ5">
        <f t="shared" si="0"/>
        <v>0</v>
      </c>
      <c r="CA5">
        <f t="shared" si="0"/>
        <v>0</v>
      </c>
      <c r="CB5">
        <f t="shared" si="0"/>
        <v>0</v>
      </c>
      <c r="CC5">
        <f t="shared" si="0"/>
        <v>0</v>
      </c>
    </row>
    <row r="6" spans="1:81">
      <c r="A6" s="1" t="s">
        <v>1425</v>
      </c>
      <c r="B6" s="7">
        <f>'Total Fuel Prices'!B20*(INDEX(Tax_share,MATCH('Total Fuel Prices'!$A$14,tax_fuel_labels,0),MATCH(B$1,'Tax_Share of Price'!$B$1:$AI$1,0)))</f>
        <v>5.3898367926668454E-7</v>
      </c>
      <c r="C6" s="7">
        <f>'Total Fuel Prices'!C20*(INDEX(Tax_share,MATCH('Total Fuel Prices'!$A$14,tax_fuel_labels,0),MATCH(C$1,'Tax_Share of Price'!$B$1:$AI$1,0)))</f>
        <v>5.3898367926668454E-7</v>
      </c>
      <c r="D6" s="7">
        <f>'Total Fuel Prices'!D20*(INDEX(Tax_share,MATCH('Total Fuel Prices'!$A$14,tax_fuel_labels,0),MATCH(D$1,'Tax_Share of Price'!$B$1:$AI$1,0)))</f>
        <v>5.3898367926668454E-7</v>
      </c>
      <c r="E6" s="7">
        <f>'Total Fuel Prices'!E20*(INDEX(Tax_share,MATCH('Total Fuel Prices'!$A$14,tax_fuel_labels,0),MATCH(E$1,'Tax_Share of Price'!$B$1:$AI$1,0)))</f>
        <v>5.3898367926668454E-7</v>
      </c>
      <c r="F6" s="7">
        <f>'Total Fuel Prices'!F20*(INDEX(Tax_share,MATCH('Total Fuel Prices'!$A$14,tax_fuel_labels,0),MATCH(F$1,'Tax_Share of Price'!$B$1:$AI$1,0)))</f>
        <v>5.452027217197616E-7</v>
      </c>
      <c r="G6" s="7">
        <f>'Total Fuel Prices'!G20*(INDEX(Tax_share,MATCH('Total Fuel Prices'!$A$14,tax_fuel_labels,0),MATCH(G$1,'Tax_Share of Price'!$B$1:$AI$1,0)))</f>
        <v>5.452027217197616E-7</v>
      </c>
      <c r="H6" s="7">
        <f>'Total Fuel Prices'!H20*(INDEX(Tax_share,MATCH('Total Fuel Prices'!$A$14,tax_fuel_labels,0),MATCH(H$1,'Tax_Share of Price'!$B$1:$AI$1,0)))</f>
        <v>5.452027217197616E-7</v>
      </c>
      <c r="I6" s="7">
        <f>'Total Fuel Prices'!I20*(INDEX(Tax_share,MATCH('Total Fuel Prices'!$A$14,tax_fuel_labels,0),MATCH(I$1,'Tax_Share of Price'!$B$1:$AI$1,0)))</f>
        <v>5.4727573587078725E-7</v>
      </c>
      <c r="J6" s="7">
        <f>'Total Fuel Prices'!J20*(INDEX(Tax_share,MATCH('Total Fuel Prices'!$A$14,tax_fuel_labels,0),MATCH(J$1,'Tax_Share of Price'!$B$1:$AI$1,0)))</f>
        <v>5.49348750021813E-7</v>
      </c>
      <c r="K6" s="7">
        <f>'Total Fuel Prices'!K20*(INDEX(Tax_share,MATCH('Total Fuel Prices'!$A$14,tax_fuel_labels,0),MATCH(K$1,'Tax_Share of Price'!$B$1:$AI$1,0)))</f>
        <v>5.5142176417283876E-7</v>
      </c>
      <c r="L6" s="7">
        <f>'Total Fuel Prices'!L20*(INDEX(Tax_share,MATCH('Total Fuel Prices'!$A$14,tax_fuel_labels,0),MATCH(L$1,'Tax_Share of Price'!$B$1:$AI$1,0)))</f>
        <v>5.5556779247489027E-7</v>
      </c>
      <c r="M6" s="7">
        <f>'Total Fuel Prices'!M20*(INDEX(Tax_share,MATCH('Total Fuel Prices'!$A$14,tax_fuel_labels,0),MATCH(M$1,'Tax_Share of Price'!$B$1:$AI$1,0)))</f>
        <v>5.5556779247489027E-7</v>
      </c>
      <c r="N6" s="7">
        <f>'Total Fuel Prices'!N20*(INDEX(Tax_share,MATCH('Total Fuel Prices'!$A$14,tax_fuel_labels,0),MATCH(N$1,'Tax_Share of Price'!$B$1:$AI$1,0)))</f>
        <v>5.5764080662591581E-7</v>
      </c>
      <c r="O6" s="7">
        <f>'Total Fuel Prices'!O20*(INDEX(Tax_share,MATCH('Total Fuel Prices'!$A$14,tax_fuel_labels,0),MATCH(O$1,'Tax_Share of Price'!$B$1:$AI$1,0)))</f>
        <v>5.5971382077694157E-7</v>
      </c>
      <c r="P6" s="7">
        <f>'Total Fuel Prices'!P20*(INDEX(Tax_share,MATCH('Total Fuel Prices'!$A$14,tax_fuel_labels,0),MATCH(P$1,'Tax_Share of Price'!$B$1:$AI$1,0)))</f>
        <v>5.6178683492796722E-7</v>
      </c>
      <c r="Q6" s="7">
        <f>'Total Fuel Prices'!Q20*(INDEX(Tax_share,MATCH('Total Fuel Prices'!$A$14,tax_fuel_labels,0),MATCH(Q$1,'Tax_Share of Price'!$B$1:$AI$1,0)))</f>
        <v>5.6178683492796722E-7</v>
      </c>
      <c r="R6" s="7">
        <f>'Total Fuel Prices'!R20*(INDEX(Tax_share,MATCH('Total Fuel Prices'!$A$14,tax_fuel_labels,0),MATCH(R$1,'Tax_Share of Price'!$B$1:$AI$1,0)))</f>
        <v>5.6385984907899308E-7</v>
      </c>
      <c r="S6" s="7">
        <f>'Total Fuel Prices'!S20*(INDEX(Tax_share,MATCH('Total Fuel Prices'!$A$14,tax_fuel_labels,0),MATCH(S$1,'Tax_Share of Price'!$B$1:$AI$1,0)))</f>
        <v>5.6385984907899308E-7</v>
      </c>
      <c r="T6" s="7">
        <f>'Total Fuel Prices'!T20*(INDEX(Tax_share,MATCH('Total Fuel Prices'!$A$14,tax_fuel_labels,0),MATCH(T$1,'Tax_Share of Price'!$B$1:$AI$1,0)))</f>
        <v>5.6593286323001873E-7</v>
      </c>
      <c r="U6" s="7">
        <f>'Total Fuel Prices'!U20*(INDEX(Tax_share,MATCH('Total Fuel Prices'!$A$14,tax_fuel_labels,0),MATCH(U$1,'Tax_Share of Price'!$B$1:$AI$1,0)))</f>
        <v>5.6593286323001873E-7</v>
      </c>
      <c r="V6" s="7">
        <f>'Total Fuel Prices'!V20*(INDEX(Tax_share,MATCH('Total Fuel Prices'!$A$14,tax_fuel_labels,0),MATCH(V$1,'Tax_Share of Price'!$B$1:$AI$1,0)))</f>
        <v>5.6800587738104448E-7</v>
      </c>
      <c r="W6" s="7">
        <f>'Total Fuel Prices'!W20*(INDEX(Tax_share,MATCH('Total Fuel Prices'!$A$14,tax_fuel_labels,0),MATCH(W$1,'Tax_Share of Price'!$B$1:$AI$1,0)))</f>
        <v>5.7007889153207013E-7</v>
      </c>
      <c r="X6" s="7">
        <f>'Total Fuel Prices'!X20*(INDEX(Tax_share,MATCH('Total Fuel Prices'!$A$14,tax_fuel_labels,0),MATCH(X$1,'Tax_Share of Price'!$B$1:$AI$1,0)))</f>
        <v>5.7215190568309578E-7</v>
      </c>
      <c r="Y6" s="7">
        <f>'Total Fuel Prices'!Y20*(INDEX(Tax_share,MATCH('Total Fuel Prices'!$A$14,tax_fuel_labels,0),MATCH(Y$1,'Tax_Share of Price'!$B$1:$AI$1,0)))</f>
        <v>5.7422491983412154E-7</v>
      </c>
      <c r="Z6" s="7">
        <f>'Total Fuel Prices'!Z20*(INDEX(Tax_share,MATCH('Total Fuel Prices'!$A$14,tax_fuel_labels,0),MATCH(Z$1,'Tax_Share of Price'!$B$1:$AI$1,0)))</f>
        <v>5.7629793398514719E-7</v>
      </c>
      <c r="AA6" s="7">
        <f>'Total Fuel Prices'!AA20*(INDEX(Tax_share,MATCH('Total Fuel Prices'!$A$14,tax_fuel_labels,0),MATCH(AA$1,'Tax_Share of Price'!$B$1:$AI$1,0)))</f>
        <v>5.7837094813617294E-7</v>
      </c>
      <c r="AB6" s="7">
        <f>'Total Fuel Prices'!AB20*(INDEX(Tax_share,MATCH('Total Fuel Prices'!$A$14,tax_fuel_labels,0),MATCH(AB$1,'Tax_Share of Price'!$B$1:$AI$1,0)))</f>
        <v>5.804439622871987E-7</v>
      </c>
      <c r="AC6" s="7">
        <f>'Total Fuel Prices'!AC20*(INDEX(Tax_share,MATCH('Total Fuel Prices'!$A$14,tax_fuel_labels,0),MATCH(AC$1,'Tax_Share of Price'!$B$1:$AI$1,0)))</f>
        <v>5.8251697643822435E-7</v>
      </c>
      <c r="AD6" s="7">
        <f>'Total Fuel Prices'!AD20*(INDEX(Tax_share,MATCH('Total Fuel Prices'!$A$14,tax_fuel_labels,0),MATCH(AD$1,'Tax_Share of Price'!$B$1:$AI$1,0)))</f>
        <v>5.845899905892501E-7</v>
      </c>
      <c r="AE6" s="7">
        <f>'Total Fuel Prices'!AE20*(INDEX(Tax_share,MATCH('Total Fuel Prices'!$A$14,tax_fuel_labels,0),MATCH(AE$1,'Tax_Share of Price'!$B$1:$AI$1,0)))</f>
        <v>5.8666300474027575E-7</v>
      </c>
      <c r="AF6">
        <f t="shared" si="1"/>
        <v>5.8666300474027575E-7</v>
      </c>
      <c r="AG6">
        <f t="shared" si="0"/>
        <v>5.8666300474027575E-7</v>
      </c>
      <c r="AH6">
        <f t="shared" si="0"/>
        <v>5.8666300474027575E-7</v>
      </c>
      <c r="AI6">
        <f t="shared" si="0"/>
        <v>5.8666300474027575E-7</v>
      </c>
      <c r="AJ6">
        <f t="shared" si="0"/>
        <v>5.8666300474027575E-7</v>
      </c>
      <c r="AK6">
        <f t="shared" si="0"/>
        <v>5.8666300474027575E-7</v>
      </c>
      <c r="AL6">
        <f t="shared" si="0"/>
        <v>5.8666300474027575E-7</v>
      </c>
      <c r="AM6">
        <f t="shared" si="0"/>
        <v>5.8666300474027575E-7</v>
      </c>
      <c r="AN6">
        <f t="shared" si="0"/>
        <v>5.8666300474027575E-7</v>
      </c>
      <c r="AO6">
        <f t="shared" si="0"/>
        <v>5.8666300474027575E-7</v>
      </c>
      <c r="AP6">
        <f t="shared" si="0"/>
        <v>5.8666300474027575E-7</v>
      </c>
      <c r="AQ6">
        <f t="shared" si="0"/>
        <v>5.8666300474027575E-7</v>
      </c>
      <c r="AR6">
        <f t="shared" si="0"/>
        <v>5.8666300474027575E-7</v>
      </c>
      <c r="AS6">
        <f t="shared" si="0"/>
        <v>5.8666300474027575E-7</v>
      </c>
      <c r="AT6">
        <f t="shared" si="0"/>
        <v>5.8666300474027575E-7</v>
      </c>
      <c r="AU6">
        <f t="shared" si="0"/>
        <v>5.8666300474027575E-7</v>
      </c>
      <c r="AV6">
        <f t="shared" si="0"/>
        <v>5.8666300474027575E-7</v>
      </c>
      <c r="AW6">
        <f t="shared" si="0"/>
        <v>5.8666300474027575E-7</v>
      </c>
      <c r="AX6">
        <f t="shared" si="0"/>
        <v>5.8666300474027575E-7</v>
      </c>
      <c r="AY6">
        <f t="shared" si="0"/>
        <v>5.8666300474027575E-7</v>
      </c>
      <c r="AZ6">
        <f t="shared" si="0"/>
        <v>5.8666300474027575E-7</v>
      </c>
      <c r="BA6">
        <f t="shared" si="0"/>
        <v>5.8666300474027575E-7</v>
      </c>
      <c r="BB6">
        <f t="shared" si="0"/>
        <v>5.8666300474027575E-7</v>
      </c>
      <c r="BC6">
        <f t="shared" si="0"/>
        <v>5.8666300474027575E-7</v>
      </c>
      <c r="BD6">
        <f t="shared" si="0"/>
        <v>5.8666300474027575E-7</v>
      </c>
      <c r="BE6">
        <f t="shared" si="0"/>
        <v>5.8666300474027575E-7</v>
      </c>
      <c r="BF6">
        <f t="shared" si="0"/>
        <v>5.8666300474027575E-7</v>
      </c>
      <c r="BG6">
        <f t="shared" si="0"/>
        <v>5.8666300474027575E-7</v>
      </c>
      <c r="BH6">
        <f t="shared" si="0"/>
        <v>5.8666300474027575E-7</v>
      </c>
      <c r="BI6">
        <f t="shared" si="0"/>
        <v>5.8666300474027575E-7</v>
      </c>
      <c r="BJ6">
        <f t="shared" si="0"/>
        <v>5.8666300474027575E-7</v>
      </c>
      <c r="BK6">
        <f t="shared" si="0"/>
        <v>5.8666300474027575E-7</v>
      </c>
      <c r="BL6">
        <f t="shared" si="0"/>
        <v>5.8666300474027575E-7</v>
      </c>
      <c r="BM6">
        <f t="shared" si="0"/>
        <v>5.8666300474027575E-7</v>
      </c>
      <c r="BN6">
        <f t="shared" si="0"/>
        <v>5.8666300474027575E-7</v>
      </c>
      <c r="BO6">
        <f t="shared" si="0"/>
        <v>5.8666300474027575E-7</v>
      </c>
      <c r="BP6">
        <f t="shared" si="0"/>
        <v>5.8666300474027575E-7</v>
      </c>
      <c r="BQ6">
        <f t="shared" si="0"/>
        <v>5.8666300474027575E-7</v>
      </c>
      <c r="BR6">
        <f t="shared" si="0"/>
        <v>5.8666300474027575E-7</v>
      </c>
      <c r="BS6">
        <f t="shared" si="0"/>
        <v>5.8666300474027575E-7</v>
      </c>
      <c r="BT6">
        <f t="shared" si="0"/>
        <v>5.8666300474027575E-7</v>
      </c>
      <c r="BU6">
        <f t="shared" si="0"/>
        <v>5.8666300474027575E-7</v>
      </c>
      <c r="BV6">
        <f t="shared" si="0"/>
        <v>5.8666300474027575E-7</v>
      </c>
      <c r="BW6">
        <f t="shared" si="0"/>
        <v>5.8666300474027575E-7</v>
      </c>
      <c r="BX6">
        <f t="shared" si="0"/>
        <v>5.8666300474027575E-7</v>
      </c>
      <c r="BY6">
        <f t="shared" si="0"/>
        <v>5.8666300474027575E-7</v>
      </c>
      <c r="BZ6">
        <f t="shared" si="0"/>
        <v>5.8666300474027575E-7</v>
      </c>
      <c r="CA6">
        <f t="shared" si="0"/>
        <v>5.8666300474027575E-7</v>
      </c>
      <c r="CB6">
        <f t="shared" si="0"/>
        <v>5.8666300474027575E-7</v>
      </c>
      <c r="CC6">
        <f t="shared" si="0"/>
        <v>5.8666300474027575E-7</v>
      </c>
    </row>
    <row r="7" spans="1:81">
      <c r="A7" s="1" t="s">
        <v>1426</v>
      </c>
      <c r="B7" s="7">
        <f>B6</f>
        <v>5.3898367926668454E-7</v>
      </c>
      <c r="C7" s="7">
        <f t="shared" ref="C7:AE7" si="2">C6</f>
        <v>5.3898367926668454E-7</v>
      </c>
      <c r="D7" s="7">
        <f t="shared" si="2"/>
        <v>5.3898367926668454E-7</v>
      </c>
      <c r="E7" s="7">
        <f t="shared" si="2"/>
        <v>5.3898367926668454E-7</v>
      </c>
      <c r="F7" s="7">
        <f t="shared" si="2"/>
        <v>5.452027217197616E-7</v>
      </c>
      <c r="G7" s="7">
        <f t="shared" si="2"/>
        <v>5.452027217197616E-7</v>
      </c>
      <c r="H7" s="7">
        <f t="shared" si="2"/>
        <v>5.452027217197616E-7</v>
      </c>
      <c r="I7" s="7">
        <f t="shared" si="2"/>
        <v>5.4727573587078725E-7</v>
      </c>
      <c r="J7" s="7">
        <f t="shared" si="2"/>
        <v>5.49348750021813E-7</v>
      </c>
      <c r="K7" s="7">
        <f t="shared" si="2"/>
        <v>5.5142176417283876E-7</v>
      </c>
      <c r="L7" s="7">
        <f t="shared" si="2"/>
        <v>5.5556779247489027E-7</v>
      </c>
      <c r="M7" s="7">
        <f t="shared" si="2"/>
        <v>5.5556779247489027E-7</v>
      </c>
      <c r="N7" s="7">
        <f t="shared" si="2"/>
        <v>5.5764080662591581E-7</v>
      </c>
      <c r="O7" s="7">
        <f t="shared" si="2"/>
        <v>5.5971382077694157E-7</v>
      </c>
      <c r="P7" s="7">
        <f t="shared" si="2"/>
        <v>5.6178683492796722E-7</v>
      </c>
      <c r="Q7" s="7">
        <f t="shared" si="2"/>
        <v>5.6178683492796722E-7</v>
      </c>
      <c r="R7" s="7">
        <f t="shared" si="2"/>
        <v>5.6385984907899308E-7</v>
      </c>
      <c r="S7" s="7">
        <f t="shared" si="2"/>
        <v>5.6385984907899308E-7</v>
      </c>
      <c r="T7" s="7">
        <f t="shared" si="2"/>
        <v>5.6593286323001873E-7</v>
      </c>
      <c r="U7" s="7">
        <f t="shared" si="2"/>
        <v>5.6593286323001873E-7</v>
      </c>
      <c r="V7" s="7">
        <f t="shared" si="2"/>
        <v>5.6800587738104448E-7</v>
      </c>
      <c r="W7" s="7">
        <f t="shared" si="2"/>
        <v>5.7007889153207013E-7</v>
      </c>
      <c r="X7" s="7">
        <f t="shared" si="2"/>
        <v>5.7215190568309578E-7</v>
      </c>
      <c r="Y7" s="7">
        <f t="shared" si="2"/>
        <v>5.7422491983412154E-7</v>
      </c>
      <c r="Z7" s="7">
        <f t="shared" si="2"/>
        <v>5.7629793398514719E-7</v>
      </c>
      <c r="AA7" s="7">
        <f t="shared" si="2"/>
        <v>5.7837094813617294E-7</v>
      </c>
      <c r="AB7" s="7">
        <f t="shared" si="2"/>
        <v>5.804439622871987E-7</v>
      </c>
      <c r="AC7" s="7">
        <f t="shared" si="2"/>
        <v>5.8251697643822435E-7</v>
      </c>
      <c r="AD7" s="7">
        <f t="shared" si="2"/>
        <v>5.845899905892501E-7</v>
      </c>
      <c r="AE7" s="7">
        <f t="shared" si="2"/>
        <v>5.8666300474027575E-7</v>
      </c>
      <c r="AF7">
        <f t="shared" si="1"/>
        <v>5.8666300474027575E-7</v>
      </c>
      <c r="AG7">
        <f t="shared" si="0"/>
        <v>5.8666300474027575E-7</v>
      </c>
      <c r="AH7">
        <f t="shared" si="0"/>
        <v>5.8666300474027575E-7</v>
      </c>
      <c r="AI7">
        <f t="shared" si="0"/>
        <v>5.8666300474027575E-7</v>
      </c>
      <c r="AJ7">
        <f t="shared" si="0"/>
        <v>5.8666300474027575E-7</v>
      </c>
      <c r="AK7">
        <f t="shared" si="0"/>
        <v>5.8666300474027575E-7</v>
      </c>
      <c r="AL7">
        <f t="shared" si="0"/>
        <v>5.8666300474027575E-7</v>
      </c>
      <c r="AM7">
        <f t="shared" si="0"/>
        <v>5.8666300474027575E-7</v>
      </c>
      <c r="AN7">
        <f t="shared" si="0"/>
        <v>5.8666300474027575E-7</v>
      </c>
      <c r="AO7">
        <f t="shared" si="0"/>
        <v>5.8666300474027575E-7</v>
      </c>
      <c r="AP7">
        <f t="shared" si="0"/>
        <v>5.8666300474027575E-7</v>
      </c>
      <c r="AQ7">
        <f t="shared" si="0"/>
        <v>5.8666300474027575E-7</v>
      </c>
      <c r="AR7">
        <f t="shared" si="0"/>
        <v>5.8666300474027575E-7</v>
      </c>
      <c r="AS7">
        <f t="shared" si="0"/>
        <v>5.8666300474027575E-7</v>
      </c>
      <c r="AT7">
        <f t="shared" si="0"/>
        <v>5.8666300474027575E-7</v>
      </c>
      <c r="AU7">
        <f t="shared" si="0"/>
        <v>5.8666300474027575E-7</v>
      </c>
      <c r="AV7">
        <f t="shared" si="0"/>
        <v>5.8666300474027575E-7</v>
      </c>
      <c r="AW7">
        <f t="shared" si="0"/>
        <v>5.8666300474027575E-7</v>
      </c>
      <c r="AX7">
        <f t="shared" si="0"/>
        <v>5.8666300474027575E-7</v>
      </c>
      <c r="AY7">
        <f t="shared" si="0"/>
        <v>5.8666300474027575E-7</v>
      </c>
      <c r="AZ7">
        <f t="shared" si="0"/>
        <v>5.8666300474027575E-7</v>
      </c>
      <c r="BA7">
        <f t="shared" si="0"/>
        <v>5.8666300474027575E-7</v>
      </c>
      <c r="BB7">
        <f t="shared" si="0"/>
        <v>5.8666300474027575E-7</v>
      </c>
      <c r="BC7">
        <f t="shared" si="0"/>
        <v>5.8666300474027575E-7</v>
      </c>
      <c r="BD7">
        <f t="shared" si="0"/>
        <v>5.8666300474027575E-7</v>
      </c>
      <c r="BE7">
        <f t="shared" si="0"/>
        <v>5.8666300474027575E-7</v>
      </c>
      <c r="BF7">
        <f t="shared" ref="AG7:CC9" si="3">$AE7</f>
        <v>5.8666300474027575E-7</v>
      </c>
      <c r="BG7">
        <f t="shared" si="3"/>
        <v>5.8666300474027575E-7</v>
      </c>
      <c r="BH7">
        <f t="shared" si="3"/>
        <v>5.8666300474027575E-7</v>
      </c>
      <c r="BI7">
        <f t="shared" si="3"/>
        <v>5.8666300474027575E-7</v>
      </c>
      <c r="BJ7">
        <f t="shared" si="3"/>
        <v>5.8666300474027575E-7</v>
      </c>
      <c r="BK7">
        <f t="shared" si="3"/>
        <v>5.8666300474027575E-7</v>
      </c>
      <c r="BL7">
        <f t="shared" si="3"/>
        <v>5.8666300474027575E-7</v>
      </c>
      <c r="BM7">
        <f t="shared" si="3"/>
        <v>5.8666300474027575E-7</v>
      </c>
      <c r="BN7">
        <f t="shared" si="3"/>
        <v>5.8666300474027575E-7</v>
      </c>
      <c r="BO7">
        <f t="shared" si="3"/>
        <v>5.8666300474027575E-7</v>
      </c>
      <c r="BP7">
        <f t="shared" si="3"/>
        <v>5.8666300474027575E-7</v>
      </c>
      <c r="BQ7">
        <f t="shared" si="3"/>
        <v>5.8666300474027575E-7</v>
      </c>
      <c r="BR7">
        <f t="shared" si="3"/>
        <v>5.8666300474027575E-7</v>
      </c>
      <c r="BS7">
        <f t="shared" si="3"/>
        <v>5.8666300474027575E-7</v>
      </c>
      <c r="BT7">
        <f t="shared" si="3"/>
        <v>5.8666300474027575E-7</v>
      </c>
      <c r="BU7">
        <f t="shared" si="3"/>
        <v>5.8666300474027575E-7</v>
      </c>
      <c r="BV7">
        <f t="shared" si="3"/>
        <v>5.8666300474027575E-7</v>
      </c>
      <c r="BW7">
        <f t="shared" si="3"/>
        <v>5.8666300474027575E-7</v>
      </c>
      <c r="BX7">
        <f t="shared" si="3"/>
        <v>5.8666300474027575E-7</v>
      </c>
      <c r="BY7">
        <f t="shared" si="3"/>
        <v>5.8666300474027575E-7</v>
      </c>
      <c r="BZ7">
        <f t="shared" si="3"/>
        <v>5.8666300474027575E-7</v>
      </c>
      <c r="CA7">
        <f t="shared" si="3"/>
        <v>5.8666300474027575E-7</v>
      </c>
      <c r="CB7">
        <f t="shared" si="3"/>
        <v>5.8666300474027575E-7</v>
      </c>
      <c r="CC7">
        <f t="shared" si="3"/>
        <v>5.8666300474027575E-7</v>
      </c>
    </row>
    <row r="8" spans="1:81">
      <c r="A8" s="1" t="s">
        <v>1427</v>
      </c>
      <c r="B8">
        <f>'Total Fuel Prices'!B22*(INDEX(Tax_share,MATCH('Total Fuel Prices'!$A$14,tax_fuel_labels,0),MATCH(B$1,'Tax_Share of Price'!$B$1:$AI$1,0)))</f>
        <v>0</v>
      </c>
      <c r="C8">
        <f>'Total Fuel Prices'!C22*(INDEX(Tax_share,MATCH('Total Fuel Prices'!$A$14,tax_fuel_labels,0),MATCH(C$1,'Tax_Share of Price'!$B$1:$AI$1,0)))</f>
        <v>0</v>
      </c>
      <c r="D8">
        <f>'Total Fuel Prices'!D22*(INDEX(Tax_share,MATCH('Total Fuel Prices'!$A$14,tax_fuel_labels,0),MATCH(D$1,'Tax_Share of Price'!$B$1:$AI$1,0)))</f>
        <v>0</v>
      </c>
      <c r="E8">
        <f>'Total Fuel Prices'!E22*(INDEX(Tax_share,MATCH('Total Fuel Prices'!$A$14,tax_fuel_labels,0),MATCH(E$1,'Tax_Share of Price'!$B$1:$AI$1,0)))</f>
        <v>0</v>
      </c>
      <c r="F8">
        <f>'Total Fuel Prices'!F22*(INDEX(Tax_share,MATCH('Total Fuel Prices'!$A$14,tax_fuel_labels,0),MATCH(F$1,'Tax_Share of Price'!$B$1:$AI$1,0)))</f>
        <v>0</v>
      </c>
      <c r="G8">
        <f>'Total Fuel Prices'!G22*(INDEX(Tax_share,MATCH('Total Fuel Prices'!$A$14,tax_fuel_labels,0),MATCH(G$1,'Tax_Share of Price'!$B$1:$AI$1,0)))</f>
        <v>0</v>
      </c>
      <c r="H8">
        <f>'Total Fuel Prices'!H22*(INDEX(Tax_share,MATCH('Total Fuel Prices'!$A$14,tax_fuel_labels,0),MATCH(H$1,'Tax_Share of Price'!$B$1:$AI$1,0)))</f>
        <v>0</v>
      </c>
      <c r="I8">
        <f>'Total Fuel Prices'!I22*(INDEX(Tax_share,MATCH('Total Fuel Prices'!$A$14,tax_fuel_labels,0),MATCH(I$1,'Tax_Share of Price'!$B$1:$AI$1,0)))</f>
        <v>0</v>
      </c>
      <c r="J8">
        <f>'Total Fuel Prices'!J22*(INDEX(Tax_share,MATCH('Total Fuel Prices'!$A$14,tax_fuel_labels,0),MATCH(J$1,'Tax_Share of Price'!$B$1:$AI$1,0)))</f>
        <v>0</v>
      </c>
      <c r="K8">
        <f>'Total Fuel Prices'!K22*(INDEX(Tax_share,MATCH('Total Fuel Prices'!$A$14,tax_fuel_labels,0),MATCH(K$1,'Tax_Share of Price'!$B$1:$AI$1,0)))</f>
        <v>0</v>
      </c>
      <c r="L8">
        <f>'Total Fuel Prices'!L22*(INDEX(Tax_share,MATCH('Total Fuel Prices'!$A$14,tax_fuel_labels,0),MATCH(L$1,'Tax_Share of Price'!$B$1:$AI$1,0)))</f>
        <v>0</v>
      </c>
      <c r="M8">
        <f>'Total Fuel Prices'!M22*(INDEX(Tax_share,MATCH('Total Fuel Prices'!$A$14,tax_fuel_labels,0),MATCH(M$1,'Tax_Share of Price'!$B$1:$AI$1,0)))</f>
        <v>0</v>
      </c>
      <c r="N8">
        <f>'Total Fuel Prices'!N22*(INDEX(Tax_share,MATCH('Total Fuel Prices'!$A$14,tax_fuel_labels,0),MATCH(N$1,'Tax_Share of Price'!$B$1:$AI$1,0)))</f>
        <v>0</v>
      </c>
      <c r="O8">
        <f>'Total Fuel Prices'!O22*(INDEX(Tax_share,MATCH('Total Fuel Prices'!$A$14,tax_fuel_labels,0),MATCH(O$1,'Tax_Share of Price'!$B$1:$AI$1,0)))</f>
        <v>0</v>
      </c>
      <c r="P8">
        <f>'Total Fuel Prices'!P22*(INDEX(Tax_share,MATCH('Total Fuel Prices'!$A$14,tax_fuel_labels,0),MATCH(P$1,'Tax_Share of Price'!$B$1:$AI$1,0)))</f>
        <v>0</v>
      </c>
      <c r="Q8">
        <f>'Total Fuel Prices'!Q22*(INDEX(Tax_share,MATCH('Total Fuel Prices'!$A$14,tax_fuel_labels,0),MATCH(Q$1,'Tax_Share of Price'!$B$1:$AI$1,0)))</f>
        <v>0</v>
      </c>
      <c r="R8">
        <f>'Total Fuel Prices'!R22*(INDEX(Tax_share,MATCH('Total Fuel Prices'!$A$14,tax_fuel_labels,0),MATCH(R$1,'Tax_Share of Price'!$B$1:$AI$1,0)))</f>
        <v>0</v>
      </c>
      <c r="S8">
        <f>'Total Fuel Prices'!S22*(INDEX(Tax_share,MATCH('Total Fuel Prices'!$A$14,tax_fuel_labels,0),MATCH(S$1,'Tax_Share of Price'!$B$1:$AI$1,0)))</f>
        <v>0</v>
      </c>
      <c r="T8">
        <f>'Total Fuel Prices'!T22*(INDEX(Tax_share,MATCH('Total Fuel Prices'!$A$14,tax_fuel_labels,0),MATCH(T$1,'Tax_Share of Price'!$B$1:$AI$1,0)))</f>
        <v>0</v>
      </c>
      <c r="U8">
        <f>'Total Fuel Prices'!U22*(INDEX(Tax_share,MATCH('Total Fuel Prices'!$A$14,tax_fuel_labels,0),MATCH(U$1,'Tax_Share of Price'!$B$1:$AI$1,0)))</f>
        <v>0</v>
      </c>
      <c r="V8">
        <f>'Total Fuel Prices'!V22*(INDEX(Tax_share,MATCH('Total Fuel Prices'!$A$14,tax_fuel_labels,0),MATCH(V$1,'Tax_Share of Price'!$B$1:$AI$1,0)))</f>
        <v>0</v>
      </c>
      <c r="W8">
        <f>'Total Fuel Prices'!W22*(INDEX(Tax_share,MATCH('Total Fuel Prices'!$A$14,tax_fuel_labels,0),MATCH(W$1,'Tax_Share of Price'!$B$1:$AI$1,0)))</f>
        <v>0</v>
      </c>
      <c r="X8">
        <f>'Total Fuel Prices'!X22*(INDEX(Tax_share,MATCH('Total Fuel Prices'!$A$14,tax_fuel_labels,0),MATCH(X$1,'Tax_Share of Price'!$B$1:$AI$1,0)))</f>
        <v>0</v>
      </c>
      <c r="Y8">
        <f>'Total Fuel Prices'!Y22*(INDEX(Tax_share,MATCH('Total Fuel Prices'!$A$14,tax_fuel_labels,0),MATCH(Y$1,'Tax_Share of Price'!$B$1:$AI$1,0)))</f>
        <v>0</v>
      </c>
      <c r="Z8">
        <f>'Total Fuel Prices'!Z22*(INDEX(Tax_share,MATCH('Total Fuel Prices'!$A$14,tax_fuel_labels,0),MATCH(Z$1,'Tax_Share of Price'!$B$1:$AI$1,0)))</f>
        <v>0</v>
      </c>
      <c r="AA8">
        <f>'Total Fuel Prices'!AA22*(INDEX(Tax_share,MATCH('Total Fuel Prices'!$A$14,tax_fuel_labels,0),MATCH(AA$1,'Tax_Share of Price'!$B$1:$AI$1,0)))</f>
        <v>0</v>
      </c>
      <c r="AB8">
        <f>'Total Fuel Prices'!AB22*(INDEX(Tax_share,MATCH('Total Fuel Prices'!$A$14,tax_fuel_labels,0),MATCH(AB$1,'Tax_Share of Price'!$B$1:$AI$1,0)))</f>
        <v>0</v>
      </c>
      <c r="AC8">
        <f>'Total Fuel Prices'!AC22*(INDEX(Tax_share,MATCH('Total Fuel Prices'!$A$14,tax_fuel_labels,0),MATCH(AC$1,'Tax_Share of Price'!$B$1:$AI$1,0)))</f>
        <v>0</v>
      </c>
      <c r="AD8">
        <f>'Total Fuel Prices'!AD22*(INDEX(Tax_share,MATCH('Total Fuel Prices'!$A$14,tax_fuel_labels,0),MATCH(AD$1,'Tax_Share of Price'!$B$1:$AI$1,0)))</f>
        <v>0</v>
      </c>
      <c r="AE8">
        <f>'Total Fuel Prices'!AE22*(INDEX(Tax_share,MATCH('Total Fuel Prices'!$A$14,tax_fuel_labels,0),MATCH(AE$1,'Tax_Share of Price'!$B$1:$AI$1,0)))</f>
        <v>0</v>
      </c>
      <c r="AF8">
        <f t="shared" si="1"/>
        <v>0</v>
      </c>
      <c r="AG8">
        <f t="shared" si="3"/>
        <v>0</v>
      </c>
      <c r="AH8">
        <f t="shared" si="3"/>
        <v>0</v>
      </c>
      <c r="AI8">
        <f t="shared" si="3"/>
        <v>0</v>
      </c>
      <c r="AJ8">
        <f t="shared" si="3"/>
        <v>0</v>
      </c>
      <c r="AK8">
        <f t="shared" si="3"/>
        <v>0</v>
      </c>
      <c r="AL8">
        <f t="shared" si="3"/>
        <v>0</v>
      </c>
      <c r="AM8">
        <f t="shared" si="3"/>
        <v>0</v>
      </c>
      <c r="AN8">
        <f t="shared" si="3"/>
        <v>0</v>
      </c>
      <c r="AO8">
        <f t="shared" si="3"/>
        <v>0</v>
      </c>
      <c r="AP8">
        <f t="shared" si="3"/>
        <v>0</v>
      </c>
      <c r="AQ8">
        <f t="shared" si="3"/>
        <v>0</v>
      </c>
      <c r="AR8">
        <f t="shared" si="3"/>
        <v>0</v>
      </c>
      <c r="AS8">
        <f t="shared" si="3"/>
        <v>0</v>
      </c>
      <c r="AT8">
        <f t="shared" si="3"/>
        <v>0</v>
      </c>
      <c r="AU8">
        <f t="shared" si="3"/>
        <v>0</v>
      </c>
      <c r="AV8">
        <f t="shared" si="3"/>
        <v>0</v>
      </c>
      <c r="AW8">
        <f t="shared" si="3"/>
        <v>0</v>
      </c>
      <c r="AX8">
        <f t="shared" si="3"/>
        <v>0</v>
      </c>
      <c r="AY8">
        <f t="shared" si="3"/>
        <v>0</v>
      </c>
      <c r="AZ8">
        <f t="shared" si="3"/>
        <v>0</v>
      </c>
      <c r="BA8">
        <f t="shared" si="3"/>
        <v>0</v>
      </c>
      <c r="BB8">
        <f t="shared" si="3"/>
        <v>0</v>
      </c>
      <c r="BC8">
        <f t="shared" si="3"/>
        <v>0</v>
      </c>
      <c r="BD8">
        <f t="shared" si="3"/>
        <v>0</v>
      </c>
      <c r="BE8">
        <f t="shared" si="3"/>
        <v>0</v>
      </c>
      <c r="BF8">
        <f t="shared" si="3"/>
        <v>0</v>
      </c>
      <c r="BG8">
        <f t="shared" si="3"/>
        <v>0</v>
      </c>
      <c r="BH8">
        <f t="shared" si="3"/>
        <v>0</v>
      </c>
      <c r="BI8">
        <f t="shared" si="3"/>
        <v>0</v>
      </c>
      <c r="BJ8">
        <f t="shared" si="3"/>
        <v>0</v>
      </c>
      <c r="BK8">
        <f t="shared" si="3"/>
        <v>0</v>
      </c>
      <c r="BL8">
        <f t="shared" si="3"/>
        <v>0</v>
      </c>
      <c r="BM8">
        <f t="shared" si="3"/>
        <v>0</v>
      </c>
      <c r="BN8">
        <f t="shared" si="3"/>
        <v>0</v>
      </c>
      <c r="BO8">
        <f t="shared" si="3"/>
        <v>0</v>
      </c>
      <c r="BP8">
        <f t="shared" si="3"/>
        <v>0</v>
      </c>
      <c r="BQ8">
        <f t="shared" si="3"/>
        <v>0</v>
      </c>
      <c r="BR8">
        <f t="shared" si="3"/>
        <v>0</v>
      </c>
      <c r="BS8">
        <f t="shared" si="3"/>
        <v>0</v>
      </c>
      <c r="BT8">
        <f t="shared" si="3"/>
        <v>0</v>
      </c>
      <c r="BU8">
        <f t="shared" si="3"/>
        <v>0</v>
      </c>
      <c r="BV8">
        <f t="shared" si="3"/>
        <v>0</v>
      </c>
      <c r="BW8">
        <f t="shared" si="3"/>
        <v>0</v>
      </c>
      <c r="BX8">
        <f t="shared" si="3"/>
        <v>0</v>
      </c>
      <c r="BY8">
        <f t="shared" si="3"/>
        <v>0</v>
      </c>
      <c r="BZ8">
        <f t="shared" si="3"/>
        <v>0</v>
      </c>
      <c r="CA8">
        <f t="shared" si="3"/>
        <v>0</v>
      </c>
      <c r="CB8">
        <f t="shared" si="3"/>
        <v>0</v>
      </c>
      <c r="CC8">
        <f t="shared" si="3"/>
        <v>0</v>
      </c>
    </row>
    <row r="9" spans="1:81">
      <c r="A9" s="1" t="s">
        <v>1428</v>
      </c>
      <c r="B9" s="7">
        <f>'Total Fuel Prices'!B23*(INDEX(Tax_share,MATCH('Total Fuel Prices'!$A$14,tax_fuel_labels,0),MATCH(B$1,'Tax_Share of Price'!$B$1:$AI$1,0)))</f>
        <v>5.3898367926668454E-7</v>
      </c>
      <c r="C9" s="7">
        <f>'Total Fuel Prices'!C23*(INDEX(Tax_share,MATCH('Total Fuel Prices'!$A$14,tax_fuel_labels,0),MATCH(C$1,'Tax_Share of Price'!$B$1:$AI$1,0)))</f>
        <v>5.3898367926668454E-7</v>
      </c>
      <c r="D9" s="7">
        <f>'Total Fuel Prices'!D23*(INDEX(Tax_share,MATCH('Total Fuel Prices'!$A$14,tax_fuel_labels,0),MATCH(D$1,'Tax_Share of Price'!$B$1:$AI$1,0)))</f>
        <v>5.3898367926668454E-7</v>
      </c>
      <c r="E9" s="7">
        <f>'Total Fuel Prices'!E23*(INDEX(Tax_share,MATCH('Total Fuel Prices'!$A$14,tax_fuel_labels,0),MATCH(E$1,'Tax_Share of Price'!$B$1:$AI$1,0)))</f>
        <v>5.3898367926668454E-7</v>
      </c>
      <c r="F9" s="7">
        <f>'Total Fuel Prices'!F23*(INDEX(Tax_share,MATCH('Total Fuel Prices'!$A$14,tax_fuel_labels,0),MATCH(F$1,'Tax_Share of Price'!$B$1:$AI$1,0)))</f>
        <v>5.452027217197616E-7</v>
      </c>
      <c r="G9" s="7">
        <f>'Total Fuel Prices'!G23*(INDEX(Tax_share,MATCH('Total Fuel Prices'!$A$14,tax_fuel_labels,0),MATCH(G$1,'Tax_Share of Price'!$B$1:$AI$1,0)))</f>
        <v>5.452027217197616E-7</v>
      </c>
      <c r="H9" s="7">
        <f>'Total Fuel Prices'!H23*(INDEX(Tax_share,MATCH('Total Fuel Prices'!$A$14,tax_fuel_labels,0),MATCH(H$1,'Tax_Share of Price'!$B$1:$AI$1,0)))</f>
        <v>5.452027217197616E-7</v>
      </c>
      <c r="I9" s="7">
        <f>'Total Fuel Prices'!I23*(INDEX(Tax_share,MATCH('Total Fuel Prices'!$A$14,tax_fuel_labels,0),MATCH(I$1,'Tax_Share of Price'!$B$1:$AI$1,0)))</f>
        <v>5.4727573587078725E-7</v>
      </c>
      <c r="J9" s="7">
        <f>'Total Fuel Prices'!J23*(INDEX(Tax_share,MATCH('Total Fuel Prices'!$A$14,tax_fuel_labels,0),MATCH(J$1,'Tax_Share of Price'!$B$1:$AI$1,0)))</f>
        <v>5.49348750021813E-7</v>
      </c>
      <c r="K9" s="7">
        <f>'Total Fuel Prices'!K23*(INDEX(Tax_share,MATCH('Total Fuel Prices'!$A$14,tax_fuel_labels,0),MATCH(K$1,'Tax_Share of Price'!$B$1:$AI$1,0)))</f>
        <v>5.5142176417283876E-7</v>
      </c>
      <c r="L9" s="7">
        <f>'Total Fuel Prices'!L23*(INDEX(Tax_share,MATCH('Total Fuel Prices'!$A$14,tax_fuel_labels,0),MATCH(L$1,'Tax_Share of Price'!$B$1:$AI$1,0)))</f>
        <v>5.5556779247489027E-7</v>
      </c>
      <c r="M9" s="7">
        <f>'Total Fuel Prices'!M23*(INDEX(Tax_share,MATCH('Total Fuel Prices'!$A$14,tax_fuel_labels,0),MATCH(M$1,'Tax_Share of Price'!$B$1:$AI$1,0)))</f>
        <v>5.5556779247489027E-7</v>
      </c>
      <c r="N9" s="7">
        <f>'Total Fuel Prices'!N23*(INDEX(Tax_share,MATCH('Total Fuel Prices'!$A$14,tax_fuel_labels,0),MATCH(N$1,'Tax_Share of Price'!$B$1:$AI$1,0)))</f>
        <v>5.5764080662591581E-7</v>
      </c>
      <c r="O9" s="7">
        <f>'Total Fuel Prices'!O23*(INDEX(Tax_share,MATCH('Total Fuel Prices'!$A$14,tax_fuel_labels,0),MATCH(O$1,'Tax_Share of Price'!$B$1:$AI$1,0)))</f>
        <v>5.5971382077694157E-7</v>
      </c>
      <c r="P9" s="7">
        <f>'Total Fuel Prices'!P23*(INDEX(Tax_share,MATCH('Total Fuel Prices'!$A$14,tax_fuel_labels,0),MATCH(P$1,'Tax_Share of Price'!$B$1:$AI$1,0)))</f>
        <v>5.6178683492796722E-7</v>
      </c>
      <c r="Q9" s="7">
        <f>'Total Fuel Prices'!Q23*(INDEX(Tax_share,MATCH('Total Fuel Prices'!$A$14,tax_fuel_labels,0),MATCH(Q$1,'Tax_Share of Price'!$B$1:$AI$1,0)))</f>
        <v>5.6178683492796722E-7</v>
      </c>
      <c r="R9" s="7">
        <f>'Total Fuel Prices'!R23*(INDEX(Tax_share,MATCH('Total Fuel Prices'!$A$14,tax_fuel_labels,0),MATCH(R$1,'Tax_Share of Price'!$B$1:$AI$1,0)))</f>
        <v>5.6385984907899308E-7</v>
      </c>
      <c r="S9" s="7">
        <f>'Total Fuel Prices'!S23*(INDEX(Tax_share,MATCH('Total Fuel Prices'!$A$14,tax_fuel_labels,0),MATCH(S$1,'Tax_Share of Price'!$B$1:$AI$1,0)))</f>
        <v>5.6385984907899308E-7</v>
      </c>
      <c r="T9" s="7">
        <f>'Total Fuel Prices'!T23*(INDEX(Tax_share,MATCH('Total Fuel Prices'!$A$14,tax_fuel_labels,0),MATCH(T$1,'Tax_Share of Price'!$B$1:$AI$1,0)))</f>
        <v>5.6593286323001873E-7</v>
      </c>
      <c r="U9" s="7">
        <f>'Total Fuel Prices'!U23*(INDEX(Tax_share,MATCH('Total Fuel Prices'!$A$14,tax_fuel_labels,0),MATCH(U$1,'Tax_Share of Price'!$B$1:$AI$1,0)))</f>
        <v>5.6593286323001873E-7</v>
      </c>
      <c r="V9" s="7">
        <f>'Total Fuel Prices'!V23*(INDEX(Tax_share,MATCH('Total Fuel Prices'!$A$14,tax_fuel_labels,0),MATCH(V$1,'Tax_Share of Price'!$B$1:$AI$1,0)))</f>
        <v>5.6800587738104448E-7</v>
      </c>
      <c r="W9" s="7">
        <f>'Total Fuel Prices'!W23*(INDEX(Tax_share,MATCH('Total Fuel Prices'!$A$14,tax_fuel_labels,0),MATCH(W$1,'Tax_Share of Price'!$B$1:$AI$1,0)))</f>
        <v>5.7007889153207013E-7</v>
      </c>
      <c r="X9" s="7">
        <f>'Total Fuel Prices'!X23*(INDEX(Tax_share,MATCH('Total Fuel Prices'!$A$14,tax_fuel_labels,0),MATCH(X$1,'Tax_Share of Price'!$B$1:$AI$1,0)))</f>
        <v>5.7215190568309578E-7</v>
      </c>
      <c r="Y9" s="7">
        <f>'Total Fuel Prices'!Y23*(INDEX(Tax_share,MATCH('Total Fuel Prices'!$A$14,tax_fuel_labels,0),MATCH(Y$1,'Tax_Share of Price'!$B$1:$AI$1,0)))</f>
        <v>5.7422491983412154E-7</v>
      </c>
      <c r="Z9" s="7">
        <f>'Total Fuel Prices'!Z23*(INDEX(Tax_share,MATCH('Total Fuel Prices'!$A$14,tax_fuel_labels,0),MATCH(Z$1,'Tax_Share of Price'!$B$1:$AI$1,0)))</f>
        <v>5.7629793398514719E-7</v>
      </c>
      <c r="AA9" s="7">
        <f>'Total Fuel Prices'!AA23*(INDEX(Tax_share,MATCH('Total Fuel Prices'!$A$14,tax_fuel_labels,0),MATCH(AA$1,'Tax_Share of Price'!$B$1:$AI$1,0)))</f>
        <v>5.7837094813617294E-7</v>
      </c>
      <c r="AB9" s="7">
        <f>'Total Fuel Prices'!AB23*(INDEX(Tax_share,MATCH('Total Fuel Prices'!$A$14,tax_fuel_labels,0),MATCH(AB$1,'Tax_Share of Price'!$B$1:$AI$1,0)))</f>
        <v>5.804439622871987E-7</v>
      </c>
      <c r="AC9" s="7">
        <f>'Total Fuel Prices'!AC23*(INDEX(Tax_share,MATCH('Total Fuel Prices'!$A$14,tax_fuel_labels,0),MATCH(AC$1,'Tax_Share of Price'!$B$1:$AI$1,0)))</f>
        <v>5.8251697643822435E-7</v>
      </c>
      <c r="AD9" s="7">
        <f>'Total Fuel Prices'!AD23*(INDEX(Tax_share,MATCH('Total Fuel Prices'!$A$14,tax_fuel_labels,0),MATCH(AD$1,'Tax_Share of Price'!$B$1:$AI$1,0)))</f>
        <v>5.845899905892501E-7</v>
      </c>
      <c r="AE9" s="7">
        <f>'Total Fuel Prices'!AE23*(INDEX(Tax_share,MATCH('Total Fuel Prices'!$A$14,tax_fuel_labels,0),MATCH(AE$1,'Tax_Share of Price'!$B$1:$AI$1,0)))</f>
        <v>5.8666300474027575E-7</v>
      </c>
      <c r="AF9">
        <f t="shared" si="1"/>
        <v>5.8666300474027575E-7</v>
      </c>
      <c r="AG9">
        <f t="shared" si="3"/>
        <v>5.8666300474027575E-7</v>
      </c>
      <c r="AH9">
        <f t="shared" si="3"/>
        <v>5.8666300474027575E-7</v>
      </c>
      <c r="AI9">
        <f t="shared" si="3"/>
        <v>5.8666300474027575E-7</v>
      </c>
      <c r="AJ9">
        <f t="shared" si="3"/>
        <v>5.8666300474027575E-7</v>
      </c>
      <c r="AK9">
        <f t="shared" si="3"/>
        <v>5.8666300474027575E-7</v>
      </c>
      <c r="AL9">
        <f t="shared" si="3"/>
        <v>5.8666300474027575E-7</v>
      </c>
      <c r="AM9">
        <f t="shared" si="3"/>
        <v>5.8666300474027575E-7</v>
      </c>
      <c r="AN9">
        <f t="shared" si="3"/>
        <v>5.8666300474027575E-7</v>
      </c>
      <c r="AO9">
        <f t="shared" si="3"/>
        <v>5.8666300474027575E-7</v>
      </c>
      <c r="AP9">
        <f t="shared" si="3"/>
        <v>5.8666300474027575E-7</v>
      </c>
      <c r="AQ9">
        <f t="shared" si="3"/>
        <v>5.8666300474027575E-7</v>
      </c>
      <c r="AR9">
        <f t="shared" si="3"/>
        <v>5.8666300474027575E-7</v>
      </c>
      <c r="AS9">
        <f t="shared" si="3"/>
        <v>5.8666300474027575E-7</v>
      </c>
      <c r="AT9">
        <f t="shared" si="3"/>
        <v>5.8666300474027575E-7</v>
      </c>
      <c r="AU9">
        <f t="shared" si="3"/>
        <v>5.8666300474027575E-7</v>
      </c>
      <c r="AV9">
        <f t="shared" si="3"/>
        <v>5.8666300474027575E-7</v>
      </c>
      <c r="AW9">
        <f t="shared" si="3"/>
        <v>5.8666300474027575E-7</v>
      </c>
      <c r="AX9">
        <f t="shared" si="3"/>
        <v>5.8666300474027575E-7</v>
      </c>
      <c r="AY9">
        <f t="shared" si="3"/>
        <v>5.8666300474027575E-7</v>
      </c>
      <c r="AZ9">
        <f t="shared" si="3"/>
        <v>5.8666300474027575E-7</v>
      </c>
      <c r="BA9">
        <f t="shared" si="3"/>
        <v>5.8666300474027575E-7</v>
      </c>
      <c r="BB9">
        <f t="shared" si="3"/>
        <v>5.8666300474027575E-7</v>
      </c>
      <c r="BC9">
        <f t="shared" si="3"/>
        <v>5.8666300474027575E-7</v>
      </c>
      <c r="BD9">
        <f t="shared" si="3"/>
        <v>5.8666300474027575E-7</v>
      </c>
      <c r="BE9">
        <f t="shared" si="3"/>
        <v>5.8666300474027575E-7</v>
      </c>
      <c r="BF9">
        <f t="shared" si="3"/>
        <v>5.8666300474027575E-7</v>
      </c>
      <c r="BG9">
        <f t="shared" si="3"/>
        <v>5.8666300474027575E-7</v>
      </c>
      <c r="BH9">
        <f t="shared" si="3"/>
        <v>5.8666300474027575E-7</v>
      </c>
      <c r="BI9">
        <f t="shared" si="3"/>
        <v>5.8666300474027575E-7</v>
      </c>
      <c r="BJ9">
        <f t="shared" si="3"/>
        <v>5.8666300474027575E-7</v>
      </c>
      <c r="BK9">
        <f t="shared" si="3"/>
        <v>5.8666300474027575E-7</v>
      </c>
      <c r="BL9">
        <f t="shared" si="3"/>
        <v>5.8666300474027575E-7</v>
      </c>
      <c r="BM9">
        <f t="shared" si="3"/>
        <v>5.8666300474027575E-7</v>
      </c>
      <c r="BN9">
        <f t="shared" si="3"/>
        <v>5.8666300474027575E-7</v>
      </c>
      <c r="BO9">
        <f t="shared" si="3"/>
        <v>5.8666300474027575E-7</v>
      </c>
      <c r="BP9">
        <f t="shared" si="3"/>
        <v>5.8666300474027575E-7</v>
      </c>
      <c r="BQ9">
        <f t="shared" si="3"/>
        <v>5.8666300474027575E-7</v>
      </c>
      <c r="BR9">
        <f t="shared" si="3"/>
        <v>5.8666300474027575E-7</v>
      </c>
      <c r="BS9">
        <f t="shared" si="3"/>
        <v>5.8666300474027575E-7</v>
      </c>
      <c r="BT9">
        <f t="shared" si="3"/>
        <v>5.8666300474027575E-7</v>
      </c>
      <c r="BU9">
        <f t="shared" si="3"/>
        <v>5.8666300474027575E-7</v>
      </c>
      <c r="BV9">
        <f t="shared" si="3"/>
        <v>5.8666300474027575E-7</v>
      </c>
      <c r="BW9">
        <f t="shared" si="3"/>
        <v>5.8666300474027575E-7</v>
      </c>
      <c r="BX9">
        <f t="shared" si="3"/>
        <v>5.8666300474027575E-7</v>
      </c>
      <c r="BY9">
        <f t="shared" si="3"/>
        <v>5.8666300474027575E-7</v>
      </c>
      <c r="BZ9">
        <f t="shared" si="3"/>
        <v>5.8666300474027575E-7</v>
      </c>
      <c r="CA9">
        <f t="shared" si="3"/>
        <v>5.8666300474027575E-7</v>
      </c>
      <c r="CB9">
        <f t="shared" si="3"/>
        <v>5.8666300474027575E-7</v>
      </c>
      <c r="CC9">
        <f t="shared" si="3"/>
        <v>5.8666300474027575E-7</v>
      </c>
    </row>
  </sheetData>
  <pageMargins left="0.7" right="0.7" top="0.75" bottom="0.75" header="0.3" footer="0.3"/>
  <pageSetup orientation="portrait" r:id="rId1"/>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sheetPr>
    <tabColor rgb="FF002060"/>
  </sheetPr>
  <dimension ref="A1:CC9"/>
  <sheetViews>
    <sheetView topLeftCell="X1" workbookViewId="0">
      <selection activeCell="AF4" sqref="AF4"/>
    </sheetView>
  </sheetViews>
  <sheetFormatPr defaultColWidth="9.140625" defaultRowHeight="15"/>
  <cols>
    <col min="1" max="1" width="41.42578125" customWidth="1"/>
    <col min="2" max="3" width="11.140625" customWidth="1"/>
    <col min="4" max="27" width="10" customWidth="1"/>
  </cols>
  <sheetData>
    <row r="1" spans="1:81">
      <c r="A1" s="1" t="s">
        <v>1439</v>
      </c>
      <c r="B1" s="1">
        <v>2021</v>
      </c>
      <c r="C1" s="1">
        <v>2022</v>
      </c>
      <c r="D1" s="1">
        <v>2023</v>
      </c>
      <c r="E1" s="1">
        <v>2024</v>
      </c>
      <c r="F1" s="1">
        <v>2025</v>
      </c>
      <c r="G1" s="1">
        <v>2026</v>
      </c>
      <c r="H1" s="1">
        <v>2027</v>
      </c>
      <c r="I1" s="1">
        <v>2028</v>
      </c>
      <c r="J1" s="1">
        <v>2029</v>
      </c>
      <c r="K1" s="1">
        <v>2030</v>
      </c>
      <c r="L1" s="1">
        <v>2031</v>
      </c>
      <c r="M1" s="1">
        <v>2032</v>
      </c>
      <c r="N1" s="1">
        <v>2033</v>
      </c>
      <c r="O1" s="1">
        <v>2034</v>
      </c>
      <c r="P1" s="1">
        <v>2035</v>
      </c>
      <c r="Q1" s="1">
        <v>2036</v>
      </c>
      <c r="R1" s="1">
        <v>2037</v>
      </c>
      <c r="S1" s="1">
        <v>2038</v>
      </c>
      <c r="T1" s="1">
        <v>2039</v>
      </c>
      <c r="U1" s="1">
        <v>2040</v>
      </c>
      <c r="V1" s="1">
        <v>2041</v>
      </c>
      <c r="W1" s="1">
        <v>2042</v>
      </c>
      <c r="X1" s="1">
        <v>2043</v>
      </c>
      <c r="Y1" s="1">
        <v>2044</v>
      </c>
      <c r="Z1" s="1">
        <v>2045</v>
      </c>
      <c r="AA1" s="1">
        <v>2046</v>
      </c>
      <c r="AB1" s="1">
        <v>2047</v>
      </c>
      <c r="AC1" s="1">
        <v>2048</v>
      </c>
      <c r="AD1" s="1">
        <v>2049</v>
      </c>
      <c r="AE1" s="1">
        <v>2050</v>
      </c>
      <c r="AF1" s="1">
        <v>2051</v>
      </c>
      <c r="AG1" s="1">
        <v>2052</v>
      </c>
      <c r="AH1" s="1">
        <v>2053</v>
      </c>
      <c r="AI1" s="1">
        <v>2054</v>
      </c>
      <c r="AJ1" s="1">
        <v>2055</v>
      </c>
      <c r="AK1" s="1">
        <v>2056</v>
      </c>
      <c r="AL1" s="1">
        <v>2057</v>
      </c>
      <c r="AM1" s="1">
        <v>2058</v>
      </c>
      <c r="AN1" s="1">
        <v>2059</v>
      </c>
      <c r="AO1" s="1">
        <v>2060</v>
      </c>
      <c r="AP1" s="1">
        <v>2061</v>
      </c>
      <c r="AQ1" s="1">
        <v>2062</v>
      </c>
      <c r="AR1" s="1">
        <v>2063</v>
      </c>
      <c r="AS1" s="1">
        <v>2064</v>
      </c>
      <c r="AT1" s="1">
        <v>2065</v>
      </c>
      <c r="AU1" s="1">
        <v>2066</v>
      </c>
      <c r="AV1" s="1">
        <v>2067</v>
      </c>
      <c r="AW1" s="1">
        <v>2068</v>
      </c>
      <c r="AX1" s="1">
        <v>2069</v>
      </c>
      <c r="AY1" s="1">
        <v>2070</v>
      </c>
      <c r="AZ1" s="1">
        <v>2071</v>
      </c>
      <c r="BA1" s="1">
        <v>2072</v>
      </c>
      <c r="BB1" s="1">
        <v>2073</v>
      </c>
      <c r="BC1" s="1">
        <v>2074</v>
      </c>
      <c r="BD1" s="1">
        <v>2075</v>
      </c>
      <c r="BE1" s="1">
        <v>2076</v>
      </c>
      <c r="BF1" s="1">
        <v>2077</v>
      </c>
      <c r="BG1" s="1">
        <v>2078</v>
      </c>
      <c r="BH1" s="1">
        <v>2079</v>
      </c>
      <c r="BI1" s="1">
        <v>2080</v>
      </c>
      <c r="BJ1" s="1">
        <v>2081</v>
      </c>
      <c r="BK1" s="1">
        <v>2082</v>
      </c>
      <c r="BL1" s="1">
        <v>2083</v>
      </c>
      <c r="BM1" s="1">
        <v>2084</v>
      </c>
      <c r="BN1" s="1">
        <v>2085</v>
      </c>
      <c r="BO1" s="1">
        <v>2086</v>
      </c>
      <c r="BP1" s="1">
        <v>2087</v>
      </c>
      <c r="BQ1" s="1">
        <v>2088</v>
      </c>
      <c r="BR1" s="1">
        <v>2089</v>
      </c>
      <c r="BS1" s="1">
        <v>2090</v>
      </c>
      <c r="BT1" s="1">
        <v>2091</v>
      </c>
      <c r="BU1" s="1">
        <v>2092</v>
      </c>
      <c r="BV1" s="1">
        <v>2093</v>
      </c>
      <c r="BW1" s="1">
        <v>2094</v>
      </c>
      <c r="BX1" s="1">
        <v>2095</v>
      </c>
      <c r="BY1" s="1">
        <v>2096</v>
      </c>
      <c r="BZ1" s="1">
        <v>2097</v>
      </c>
      <c r="CA1" s="1">
        <v>2098</v>
      </c>
      <c r="CB1" s="1">
        <v>2099</v>
      </c>
      <c r="CC1" s="1">
        <v>2100</v>
      </c>
    </row>
    <row r="2" spans="1:81">
      <c r="A2" s="1" t="s">
        <v>1421</v>
      </c>
      <c r="B2">
        <f>'Total Fuel Prices'!B27*(INDEX(Tax_share,MATCH('Total Fuel Prices'!$A$25,tax_fuel_labels,0),MATCH(B$1,'Tax_Share of Price'!$B$1:$AI$1,0)))</f>
        <v>1.4019127700661328E-6</v>
      </c>
      <c r="C2">
        <f>'Total Fuel Prices'!C27*(INDEX(Tax_share,MATCH('Total Fuel Prices'!$A$25,tax_fuel_labels,0),MATCH(C$1,'Tax_Share of Price'!$B$1:$AI$1,0)))</f>
        <v>1.4019127700661328E-6</v>
      </c>
      <c r="D2">
        <f>'Total Fuel Prices'!D27*(INDEX(Tax_share,MATCH('Total Fuel Prices'!$A$25,tax_fuel_labels,0),MATCH(D$1,'Tax_Share of Price'!$B$1:$AI$1,0)))</f>
        <v>1.4019127700661328E-6</v>
      </c>
      <c r="E2">
        <f>'Total Fuel Prices'!E27*(INDEX(Tax_share,MATCH('Total Fuel Prices'!$A$25,tax_fuel_labels,0),MATCH(E$1,'Tax_Share of Price'!$B$1:$AI$1,0)))</f>
        <v>1.4019127700661328E-6</v>
      </c>
      <c r="F2">
        <f>'Total Fuel Prices'!F27*(INDEX(Tax_share,MATCH('Total Fuel Prices'!$A$25,tax_fuel_labels,0),MATCH(F$1,'Tax_Share of Price'!$B$1:$AI$1,0)))</f>
        <v>2.1035624888830619E-6</v>
      </c>
      <c r="G2">
        <f>'Total Fuel Prices'!G27*(INDEX(Tax_share,MATCH('Total Fuel Prices'!$A$25,tax_fuel_labels,0),MATCH(G$1,'Tax_Share of Price'!$B$1:$AI$1,0)))</f>
        <v>2.1883323808878142E-6</v>
      </c>
      <c r="H2">
        <f>'Total Fuel Prices'!H27*(INDEX(Tax_share,MATCH('Total Fuel Prices'!$A$25,tax_fuel_labels,0),MATCH(H$1,'Tax_Share of Price'!$B$1:$AI$1,0)))</f>
        <v>2.0300189055430564E-6</v>
      </c>
      <c r="I2">
        <f>'Total Fuel Prices'!I27*(INDEX(Tax_share,MATCH('Total Fuel Prices'!$A$25,tax_fuel_labels,0),MATCH(I$1,'Tax_Share of Price'!$B$1:$AI$1,0)))</f>
        <v>1.9007603218766717E-6</v>
      </c>
      <c r="J2">
        <f>'Total Fuel Prices'!J27*(INDEX(Tax_share,MATCH('Total Fuel Prices'!$A$25,tax_fuel_labels,0),MATCH(J$1,'Tax_Share of Price'!$B$1:$AI$1,0)))</f>
        <v>1.95403712101009E-6</v>
      </c>
      <c r="K2">
        <f>'Total Fuel Prices'!K27*(INDEX(Tax_share,MATCH('Total Fuel Prices'!$A$25,tax_fuel_labels,0),MATCH(K$1,'Tax_Share of Price'!$B$1:$AI$1,0)))</f>
        <v>2.0245963840808062E-6</v>
      </c>
      <c r="L2">
        <f>'Total Fuel Prices'!L27*(INDEX(Tax_share,MATCH('Total Fuel Prices'!$A$25,tax_fuel_labels,0),MATCH(L$1,'Tax_Share of Price'!$B$1:$AI$1,0)))</f>
        <v>2.0638151962580449E-6</v>
      </c>
      <c r="M2">
        <f>'Total Fuel Prices'!M27*(INDEX(Tax_share,MATCH('Total Fuel Prices'!$A$25,tax_fuel_labels,0),MATCH(M$1,'Tax_Share of Price'!$B$1:$AI$1,0)))</f>
        <v>2.1542938982346264E-6</v>
      </c>
      <c r="N2">
        <f>'Total Fuel Prices'!N27*(INDEX(Tax_share,MATCH('Total Fuel Prices'!$A$25,tax_fuel_labels,0),MATCH(N$1,'Tax_Share of Price'!$B$1:$AI$1,0)))</f>
        <v>2.232392996602658E-6</v>
      </c>
      <c r="O2">
        <f>'Total Fuel Prices'!O27*(INDEX(Tax_share,MATCH('Total Fuel Prices'!$A$25,tax_fuel_labels,0),MATCH(O$1,'Tax_Share of Price'!$B$1:$AI$1,0)))</f>
        <v>2.2685684669458355E-6</v>
      </c>
      <c r="P2">
        <f>'Total Fuel Prices'!P27*(INDEX(Tax_share,MATCH('Total Fuel Prices'!$A$25,tax_fuel_labels,0),MATCH(P$1,'Tax_Share of Price'!$B$1:$AI$1,0)))</f>
        <v>2.2784250682626166E-6</v>
      </c>
      <c r="Q2">
        <f>'Total Fuel Prices'!Q27*(INDEX(Tax_share,MATCH('Total Fuel Prices'!$A$25,tax_fuel_labels,0),MATCH(Q$1,'Tax_Share of Price'!$B$1:$AI$1,0)))</f>
        <v>2.3222224613667573E-6</v>
      </c>
      <c r="R2">
        <f>'Total Fuel Prices'!R27*(INDEX(Tax_share,MATCH('Total Fuel Prices'!$A$25,tax_fuel_labels,0),MATCH(R$1,'Tax_Share of Price'!$B$1:$AI$1,0)))</f>
        <v>2.3657539182250323E-6</v>
      </c>
      <c r="S2">
        <f>'Total Fuel Prices'!S27*(INDEX(Tax_share,MATCH('Total Fuel Prices'!$A$25,tax_fuel_labels,0),MATCH(S$1,'Tax_Share of Price'!$B$1:$AI$1,0)))</f>
        <v>2.3859908524448392E-6</v>
      </c>
      <c r="T2">
        <f>'Total Fuel Prices'!T27*(INDEX(Tax_share,MATCH('Total Fuel Prices'!$A$25,tax_fuel_labels,0),MATCH(T$1,'Tax_Share of Price'!$B$1:$AI$1,0)))</f>
        <v>2.3966133772860636E-6</v>
      </c>
      <c r="U2">
        <f>'Total Fuel Prices'!U27*(INDEX(Tax_share,MATCH('Total Fuel Prices'!$A$25,tax_fuel_labels,0),MATCH(U$1,'Tax_Share of Price'!$B$1:$AI$1,0)))</f>
        <v>2.3997469474892579E-6</v>
      </c>
      <c r="V2">
        <f>'Total Fuel Prices'!V27*(INDEX(Tax_share,MATCH('Total Fuel Prices'!$A$25,tax_fuel_labels,0),MATCH(V$1,'Tax_Share of Price'!$B$1:$AI$1,0)))</f>
        <v>2.3936433036013734E-6</v>
      </c>
      <c r="W2">
        <f>'Total Fuel Prices'!W27*(INDEX(Tax_share,MATCH('Total Fuel Prices'!$A$25,tax_fuel_labels,0),MATCH(W$1,'Tax_Share of Price'!$B$1:$AI$1,0)))</f>
        <v>2.4081748198933029E-6</v>
      </c>
      <c r="X2">
        <f>'Total Fuel Prices'!X27*(INDEX(Tax_share,MATCH('Total Fuel Prices'!$A$25,tax_fuel_labels,0),MATCH(X$1,'Tax_Share of Price'!$B$1:$AI$1,0)))</f>
        <v>2.4085927197082344E-6</v>
      </c>
      <c r="Y2">
        <f>'Total Fuel Prices'!Y27*(INDEX(Tax_share,MATCH('Total Fuel Prices'!$A$25,tax_fuel_labels,0),MATCH(Y$1,'Tax_Share of Price'!$B$1:$AI$1,0)))</f>
        <v>2.4078444348123428E-6</v>
      </c>
      <c r="Z2">
        <f>'Total Fuel Prices'!Z27*(INDEX(Tax_share,MATCH('Total Fuel Prices'!$A$25,tax_fuel_labels,0),MATCH(Z$1,'Tax_Share of Price'!$B$1:$AI$1,0)))</f>
        <v>2.4076884007905338E-6</v>
      </c>
      <c r="AA2">
        <f>'Total Fuel Prices'!AA27*(INDEX(Tax_share,MATCH('Total Fuel Prices'!$A$25,tax_fuel_labels,0),MATCH(AA$1,'Tax_Share of Price'!$B$1:$AI$1,0)))</f>
        <v>2.3939187375703053E-6</v>
      </c>
      <c r="AB2">
        <f>'Total Fuel Prices'!AB27*(INDEX(Tax_share,MATCH('Total Fuel Prices'!$A$25,tax_fuel_labels,0),MATCH(AB$1,'Tax_Share of Price'!$B$1:$AI$1,0)))</f>
        <v>2.378264454730143E-6</v>
      </c>
      <c r="AC2">
        <f>'Total Fuel Prices'!AC27*(INDEX(Tax_share,MATCH('Total Fuel Prices'!$A$25,tax_fuel_labels,0),MATCH(AC$1,'Tax_Share of Price'!$B$1:$AI$1,0)))</f>
        <v>2.3756987126845741E-6</v>
      </c>
      <c r="AD2">
        <f>'Total Fuel Prices'!AD27*(INDEX(Tax_share,MATCH('Total Fuel Prices'!$A$25,tax_fuel_labels,0),MATCH(AD$1,'Tax_Share of Price'!$B$1:$AI$1,0)))</f>
        <v>2.3796538359330316E-6</v>
      </c>
      <c r="AE2">
        <f>'Total Fuel Prices'!AE27*(INDEX(Tax_share,MATCH('Total Fuel Prices'!$A$25,tax_fuel_labels,0),MATCH(AE$1,'Tax_Share of Price'!$B$1:$AI$1,0)))</f>
        <v>2.3886821001166449E-6</v>
      </c>
      <c r="AF2">
        <f>$AE2</f>
        <v>2.3886821001166449E-6</v>
      </c>
      <c r="AG2">
        <f t="shared" ref="AG2:CC7" si="0">$AE2</f>
        <v>2.3886821001166449E-6</v>
      </c>
      <c r="AH2">
        <f t="shared" si="0"/>
        <v>2.3886821001166449E-6</v>
      </c>
      <c r="AI2">
        <f t="shared" si="0"/>
        <v>2.3886821001166449E-6</v>
      </c>
      <c r="AJ2">
        <f t="shared" si="0"/>
        <v>2.3886821001166449E-6</v>
      </c>
      <c r="AK2">
        <f t="shared" si="0"/>
        <v>2.3886821001166449E-6</v>
      </c>
      <c r="AL2">
        <f t="shared" si="0"/>
        <v>2.3886821001166449E-6</v>
      </c>
      <c r="AM2">
        <f t="shared" si="0"/>
        <v>2.3886821001166449E-6</v>
      </c>
      <c r="AN2">
        <f t="shared" si="0"/>
        <v>2.3886821001166449E-6</v>
      </c>
      <c r="AO2">
        <f t="shared" si="0"/>
        <v>2.3886821001166449E-6</v>
      </c>
      <c r="AP2">
        <f t="shared" si="0"/>
        <v>2.3886821001166449E-6</v>
      </c>
      <c r="AQ2">
        <f t="shared" si="0"/>
        <v>2.3886821001166449E-6</v>
      </c>
      <c r="AR2">
        <f t="shared" si="0"/>
        <v>2.3886821001166449E-6</v>
      </c>
      <c r="AS2">
        <f t="shared" si="0"/>
        <v>2.3886821001166449E-6</v>
      </c>
      <c r="AT2">
        <f t="shared" si="0"/>
        <v>2.3886821001166449E-6</v>
      </c>
      <c r="AU2">
        <f t="shared" si="0"/>
        <v>2.3886821001166449E-6</v>
      </c>
      <c r="AV2">
        <f t="shared" si="0"/>
        <v>2.3886821001166449E-6</v>
      </c>
      <c r="AW2">
        <f t="shared" si="0"/>
        <v>2.3886821001166449E-6</v>
      </c>
      <c r="AX2">
        <f t="shared" si="0"/>
        <v>2.3886821001166449E-6</v>
      </c>
      <c r="AY2">
        <f t="shared" si="0"/>
        <v>2.3886821001166449E-6</v>
      </c>
      <c r="AZ2">
        <f t="shared" si="0"/>
        <v>2.3886821001166449E-6</v>
      </c>
      <c r="BA2">
        <f t="shared" si="0"/>
        <v>2.3886821001166449E-6</v>
      </c>
      <c r="BB2">
        <f t="shared" si="0"/>
        <v>2.3886821001166449E-6</v>
      </c>
      <c r="BC2">
        <f t="shared" si="0"/>
        <v>2.3886821001166449E-6</v>
      </c>
      <c r="BD2">
        <f t="shared" si="0"/>
        <v>2.3886821001166449E-6</v>
      </c>
      <c r="BE2">
        <f t="shared" si="0"/>
        <v>2.3886821001166449E-6</v>
      </c>
      <c r="BF2">
        <f t="shared" si="0"/>
        <v>2.3886821001166449E-6</v>
      </c>
      <c r="BG2">
        <f t="shared" si="0"/>
        <v>2.3886821001166449E-6</v>
      </c>
      <c r="BH2">
        <f t="shared" si="0"/>
        <v>2.3886821001166449E-6</v>
      </c>
      <c r="BI2">
        <f t="shared" si="0"/>
        <v>2.3886821001166449E-6</v>
      </c>
      <c r="BJ2">
        <f t="shared" si="0"/>
        <v>2.3886821001166449E-6</v>
      </c>
      <c r="BK2">
        <f t="shared" si="0"/>
        <v>2.3886821001166449E-6</v>
      </c>
      <c r="BL2">
        <f t="shared" si="0"/>
        <v>2.3886821001166449E-6</v>
      </c>
      <c r="BM2">
        <f t="shared" si="0"/>
        <v>2.3886821001166449E-6</v>
      </c>
      <c r="BN2">
        <f t="shared" si="0"/>
        <v>2.3886821001166449E-6</v>
      </c>
      <c r="BO2">
        <f t="shared" si="0"/>
        <v>2.3886821001166449E-6</v>
      </c>
      <c r="BP2">
        <f t="shared" si="0"/>
        <v>2.3886821001166449E-6</v>
      </c>
      <c r="BQ2">
        <f t="shared" si="0"/>
        <v>2.3886821001166449E-6</v>
      </c>
      <c r="BR2">
        <f t="shared" si="0"/>
        <v>2.3886821001166449E-6</v>
      </c>
      <c r="BS2">
        <f t="shared" si="0"/>
        <v>2.3886821001166449E-6</v>
      </c>
      <c r="BT2">
        <f t="shared" si="0"/>
        <v>2.3886821001166449E-6</v>
      </c>
      <c r="BU2">
        <f t="shared" si="0"/>
        <v>2.3886821001166449E-6</v>
      </c>
      <c r="BV2">
        <f t="shared" si="0"/>
        <v>2.3886821001166449E-6</v>
      </c>
      <c r="BW2">
        <f t="shared" si="0"/>
        <v>2.3886821001166449E-6</v>
      </c>
      <c r="BX2">
        <f t="shared" si="0"/>
        <v>2.3886821001166449E-6</v>
      </c>
      <c r="BY2">
        <f t="shared" si="0"/>
        <v>2.3886821001166449E-6</v>
      </c>
      <c r="BZ2">
        <f t="shared" si="0"/>
        <v>2.3886821001166449E-6</v>
      </c>
      <c r="CA2">
        <f t="shared" si="0"/>
        <v>2.3886821001166449E-6</v>
      </c>
      <c r="CB2">
        <f t="shared" si="0"/>
        <v>2.3886821001166449E-6</v>
      </c>
      <c r="CC2">
        <f t="shared" si="0"/>
        <v>2.3886821001166449E-6</v>
      </c>
    </row>
    <row r="3" spans="1:81">
      <c r="A3" s="1" t="s">
        <v>1422</v>
      </c>
      <c r="B3">
        <f>'Total Fuel Prices'!B28*(INDEX(Tax_share,MATCH('Total Fuel Prices'!$A$25,tax_fuel_labels,0),MATCH(B$1,'Tax_Share of Price'!$B$1:$AI$1,0)))</f>
        <v>8.5053631537497415E-7</v>
      </c>
      <c r="C3">
        <f>'Total Fuel Prices'!C28*(INDEX(Tax_share,MATCH('Total Fuel Prices'!$A$25,tax_fuel_labels,0),MATCH(C$1,'Tax_Share of Price'!$B$1:$AI$1,0)))</f>
        <v>8.5053631537497415E-7</v>
      </c>
      <c r="D3">
        <f>'Total Fuel Prices'!D28*(INDEX(Tax_share,MATCH('Total Fuel Prices'!$A$25,tax_fuel_labels,0),MATCH(D$1,'Tax_Share of Price'!$B$1:$AI$1,0)))</f>
        <v>8.5053631537497415E-7</v>
      </c>
      <c r="E3">
        <f>'Total Fuel Prices'!E28*(INDEX(Tax_share,MATCH('Total Fuel Prices'!$A$25,tax_fuel_labels,0),MATCH(E$1,'Tax_Share of Price'!$B$1:$AI$1,0)))</f>
        <v>8.5053631537497415E-7</v>
      </c>
      <c r="F3">
        <f>'Total Fuel Prices'!F28*(INDEX(Tax_share,MATCH('Total Fuel Prices'!$A$25,tax_fuel_labels,0),MATCH(F$1,'Tax_Share of Price'!$B$1:$AI$1,0)))</f>
        <v>1.27622511661065E-6</v>
      </c>
      <c r="G3">
        <f>'Total Fuel Prices'!G28*(INDEX(Tax_share,MATCH('Total Fuel Prices'!$A$25,tax_fuel_labels,0),MATCH(G$1,'Tax_Share of Price'!$B$1:$AI$1,0)))</f>
        <v>1.3276547584114414E-6</v>
      </c>
      <c r="H3">
        <f>'Total Fuel Prices'!H28*(INDEX(Tax_share,MATCH('Total Fuel Prices'!$A$25,tax_fuel_labels,0),MATCH(H$1,'Tax_Share of Price'!$B$1:$AI$1,0)))</f>
        <v>1.2316064429462892E-6</v>
      </c>
      <c r="I3">
        <f>'Total Fuel Prices'!I28*(INDEX(Tax_share,MATCH('Total Fuel Prices'!$A$25,tax_fuel_labels,0),MATCH(I$1,'Tax_Share of Price'!$B$1:$AI$1,0)))</f>
        <v>1.15318564399957E-6</v>
      </c>
      <c r="J3">
        <f>'Total Fuel Prices'!J28*(INDEX(Tax_share,MATCH('Total Fuel Prices'!$A$25,tax_fuel_labels,0),MATCH(J$1,'Tax_Share of Price'!$B$1:$AI$1,0)))</f>
        <v>1.1855085198570834E-6</v>
      </c>
      <c r="K3">
        <f>'Total Fuel Prices'!K28*(INDEX(Tax_share,MATCH('Total Fuel Prices'!$A$25,tax_fuel_labels,0),MATCH(K$1,'Tax_Share of Price'!$B$1:$AI$1,0)))</f>
        <v>1.2283166152743961E-6</v>
      </c>
      <c r="L3">
        <f>'Total Fuel Prices'!L28*(INDEX(Tax_share,MATCH('Total Fuel Prices'!$A$25,tax_fuel_labels,0),MATCH(L$1,'Tax_Share of Price'!$B$1:$AI$1,0)))</f>
        <v>1.2521105521832086E-6</v>
      </c>
      <c r="M3">
        <f>'Total Fuel Prices'!M28*(INDEX(Tax_share,MATCH('Total Fuel Prices'!$A$25,tax_fuel_labels,0),MATCH(M$1,'Tax_Share of Price'!$B$1:$AI$1,0)))</f>
        <v>1.3070037120446753E-6</v>
      </c>
      <c r="N3">
        <f>'Total Fuel Prices'!N28*(INDEX(Tax_share,MATCH('Total Fuel Prices'!$A$25,tax_fuel_labels,0),MATCH(N$1,'Tax_Share of Price'!$B$1:$AI$1,0)))</f>
        <v>1.3543862031513933E-6</v>
      </c>
      <c r="O3">
        <f>'Total Fuel Prices'!O28*(INDEX(Tax_share,MATCH('Total Fuel Prices'!$A$25,tax_fuel_labels,0),MATCH(O$1,'Tax_Share of Price'!$B$1:$AI$1,0)))</f>
        <v>1.3763337536050435E-6</v>
      </c>
      <c r="P3">
        <f>'Total Fuel Prices'!P28*(INDEX(Tax_share,MATCH('Total Fuel Prices'!$A$25,tax_fuel_labels,0),MATCH(P$1,'Tax_Share of Price'!$B$1:$AI$1,0)))</f>
        <v>1.3823137243600709E-6</v>
      </c>
      <c r="Q3">
        <f>'Total Fuel Prices'!Q28*(INDEX(Tax_share,MATCH('Total Fuel Prices'!$A$25,tax_fuel_labels,0),MATCH(Q$1,'Tax_Share of Price'!$B$1:$AI$1,0)))</f>
        <v>1.4088854727236067E-6</v>
      </c>
      <c r="R3">
        <f>'Total Fuel Prices'!R28*(INDEX(Tax_share,MATCH('Total Fuel Prices'!$A$25,tax_fuel_labels,0),MATCH(R$1,'Tax_Share of Price'!$B$1:$AI$1,0)))</f>
        <v>1.4352958783563308E-6</v>
      </c>
      <c r="S3">
        <f>'Total Fuel Prices'!S28*(INDEX(Tax_share,MATCH('Total Fuel Prices'!$A$25,tax_fuel_labels,0),MATCH(S$1,'Tax_Share of Price'!$B$1:$AI$1,0)))</f>
        <v>1.4475735662648218E-6</v>
      </c>
      <c r="T3">
        <f>'Total Fuel Prices'!T28*(INDEX(Tax_share,MATCH('Total Fuel Prices'!$A$25,tax_fuel_labels,0),MATCH(T$1,'Tax_Share of Price'!$B$1:$AI$1,0)))</f>
        <v>1.4540182205481324E-6</v>
      </c>
      <c r="U3">
        <f>'Total Fuel Prices'!U28*(INDEX(Tax_share,MATCH('Total Fuel Prices'!$A$25,tax_fuel_labels,0),MATCH(U$1,'Tax_Share of Price'!$B$1:$AI$1,0)))</f>
        <v>1.4559193482869629E-6</v>
      </c>
      <c r="V3">
        <f>'Total Fuel Prices'!V28*(INDEX(Tax_share,MATCH('Total Fuel Prices'!$A$25,tax_fuel_labels,0),MATCH(V$1,'Tax_Share of Price'!$B$1:$AI$1,0)))</f>
        <v>1.4522162856616633E-6</v>
      </c>
      <c r="W3">
        <f>'Total Fuel Prices'!W28*(INDEX(Tax_share,MATCH('Total Fuel Prices'!$A$25,tax_fuel_labels,0),MATCH(W$1,'Tax_Share of Price'!$B$1:$AI$1,0)))</f>
        <v>1.4610325134524737E-6</v>
      </c>
      <c r="X3">
        <f>'Total Fuel Prices'!X28*(INDEX(Tax_share,MATCH('Total Fuel Prices'!$A$25,tax_fuel_labels,0),MATCH(X$1,'Tax_Share of Price'!$B$1:$AI$1,0)))</f>
        <v>1.4612860520294644E-6</v>
      </c>
      <c r="Y3">
        <f>'Total Fuel Prices'!Y28*(INDEX(Tax_share,MATCH('Total Fuel Prices'!$A$25,tax_fuel_labels,0),MATCH(Y$1,'Tax_Share of Price'!$B$1:$AI$1,0)))</f>
        <v>1.4608320698047557E-6</v>
      </c>
      <c r="Z3">
        <f>'Total Fuel Prices'!Z28*(INDEX(Tax_share,MATCH('Total Fuel Prices'!$A$25,tax_fuel_labels,0),MATCH(Z$1,'Tax_Share of Price'!$B$1:$AI$1,0)))</f>
        <v>1.460737404426983E-6</v>
      </c>
      <c r="AA3">
        <f>'Total Fuel Prices'!AA28*(INDEX(Tax_share,MATCH('Total Fuel Prices'!$A$25,tax_fuel_labels,0),MATCH(AA$1,'Tax_Share of Price'!$B$1:$AI$1,0)))</f>
        <v>1.4523833906328617E-6</v>
      </c>
      <c r="AB3">
        <f>'Total Fuel Prices'!AB28*(INDEX(Tax_share,MATCH('Total Fuel Prices'!$A$25,tax_fuel_labels,0),MATCH(AB$1,'Tax_Share of Price'!$B$1:$AI$1,0)))</f>
        <v>1.442885983710688E-6</v>
      </c>
      <c r="AC3">
        <f>'Total Fuel Prices'!AC28*(INDEX(Tax_share,MATCH('Total Fuel Prices'!$A$25,tax_fuel_labels,0),MATCH(AC$1,'Tax_Share of Price'!$B$1:$AI$1,0)))</f>
        <v>1.4413293556292296E-6</v>
      </c>
      <c r="AD3">
        <f>'Total Fuel Prices'!AD28*(INDEX(Tax_share,MATCH('Total Fuel Prices'!$A$25,tax_fuel_labels,0),MATCH(AD$1,'Tax_Share of Price'!$B$1:$AI$1,0)))</f>
        <v>1.4437289171614623E-6</v>
      </c>
      <c r="AE3">
        <f>'Total Fuel Prices'!AE28*(INDEX(Tax_share,MATCH('Total Fuel Prices'!$A$25,tax_fuel_labels,0),MATCH(AE$1,'Tax_Share of Price'!$B$1:$AI$1,0)))</f>
        <v>1.4492063382370974E-6</v>
      </c>
      <c r="AF3">
        <f>$AE3</f>
        <v>1.4492063382370974E-6</v>
      </c>
      <c r="AG3">
        <f t="shared" ref="AF3:AU9" si="1">$AE3</f>
        <v>1.4492063382370974E-6</v>
      </c>
      <c r="AH3">
        <f t="shared" si="1"/>
        <v>1.4492063382370974E-6</v>
      </c>
      <c r="AI3">
        <f t="shared" si="1"/>
        <v>1.4492063382370974E-6</v>
      </c>
      <c r="AJ3">
        <f t="shared" si="1"/>
        <v>1.4492063382370974E-6</v>
      </c>
      <c r="AK3">
        <f t="shared" si="1"/>
        <v>1.4492063382370974E-6</v>
      </c>
      <c r="AL3">
        <f t="shared" si="1"/>
        <v>1.4492063382370974E-6</v>
      </c>
      <c r="AM3">
        <f t="shared" si="1"/>
        <v>1.4492063382370974E-6</v>
      </c>
      <c r="AN3">
        <f t="shared" si="1"/>
        <v>1.4492063382370974E-6</v>
      </c>
      <c r="AO3">
        <f t="shared" si="1"/>
        <v>1.4492063382370974E-6</v>
      </c>
      <c r="AP3">
        <f t="shared" si="1"/>
        <v>1.4492063382370974E-6</v>
      </c>
      <c r="AQ3">
        <f t="shared" si="1"/>
        <v>1.4492063382370974E-6</v>
      </c>
      <c r="AR3">
        <f t="shared" si="1"/>
        <v>1.4492063382370974E-6</v>
      </c>
      <c r="AS3">
        <f t="shared" si="1"/>
        <v>1.4492063382370974E-6</v>
      </c>
      <c r="AT3">
        <f t="shared" si="1"/>
        <v>1.4492063382370974E-6</v>
      </c>
      <c r="AU3">
        <f t="shared" si="1"/>
        <v>1.4492063382370974E-6</v>
      </c>
      <c r="AV3">
        <f t="shared" si="0"/>
        <v>1.4492063382370974E-6</v>
      </c>
      <c r="AW3">
        <f t="shared" si="0"/>
        <v>1.4492063382370974E-6</v>
      </c>
      <c r="AX3">
        <f t="shared" si="0"/>
        <v>1.4492063382370974E-6</v>
      </c>
      <c r="AY3">
        <f t="shared" si="0"/>
        <v>1.4492063382370974E-6</v>
      </c>
      <c r="AZ3">
        <f t="shared" si="0"/>
        <v>1.4492063382370974E-6</v>
      </c>
      <c r="BA3">
        <f t="shared" si="0"/>
        <v>1.4492063382370974E-6</v>
      </c>
      <c r="BB3">
        <f t="shared" si="0"/>
        <v>1.4492063382370974E-6</v>
      </c>
      <c r="BC3">
        <f t="shared" si="0"/>
        <v>1.4492063382370974E-6</v>
      </c>
      <c r="BD3">
        <f t="shared" si="0"/>
        <v>1.4492063382370974E-6</v>
      </c>
      <c r="BE3">
        <f t="shared" si="0"/>
        <v>1.4492063382370974E-6</v>
      </c>
      <c r="BF3">
        <f t="shared" si="0"/>
        <v>1.4492063382370974E-6</v>
      </c>
      <c r="BG3">
        <f t="shared" si="0"/>
        <v>1.4492063382370974E-6</v>
      </c>
      <c r="BH3">
        <f t="shared" si="0"/>
        <v>1.4492063382370974E-6</v>
      </c>
      <c r="BI3">
        <f t="shared" si="0"/>
        <v>1.4492063382370974E-6</v>
      </c>
      <c r="BJ3">
        <f t="shared" si="0"/>
        <v>1.4492063382370974E-6</v>
      </c>
      <c r="BK3">
        <f t="shared" si="0"/>
        <v>1.4492063382370974E-6</v>
      </c>
      <c r="BL3">
        <f t="shared" si="0"/>
        <v>1.4492063382370974E-6</v>
      </c>
      <c r="BM3">
        <f t="shared" si="0"/>
        <v>1.4492063382370974E-6</v>
      </c>
      <c r="BN3">
        <f t="shared" si="0"/>
        <v>1.4492063382370974E-6</v>
      </c>
      <c r="BO3">
        <f t="shared" si="0"/>
        <v>1.4492063382370974E-6</v>
      </c>
      <c r="BP3">
        <f t="shared" si="0"/>
        <v>1.4492063382370974E-6</v>
      </c>
      <c r="BQ3">
        <f t="shared" si="0"/>
        <v>1.4492063382370974E-6</v>
      </c>
      <c r="BR3">
        <f t="shared" si="0"/>
        <v>1.4492063382370974E-6</v>
      </c>
      <c r="BS3">
        <f t="shared" si="0"/>
        <v>1.4492063382370974E-6</v>
      </c>
      <c r="BT3">
        <f t="shared" si="0"/>
        <v>1.4492063382370974E-6</v>
      </c>
      <c r="BU3">
        <f t="shared" si="0"/>
        <v>1.4492063382370974E-6</v>
      </c>
      <c r="BV3">
        <f t="shared" si="0"/>
        <v>1.4492063382370974E-6</v>
      </c>
      <c r="BW3">
        <f t="shared" si="0"/>
        <v>1.4492063382370974E-6</v>
      </c>
      <c r="BX3">
        <f t="shared" si="0"/>
        <v>1.4492063382370974E-6</v>
      </c>
      <c r="BY3">
        <f t="shared" si="0"/>
        <v>1.4492063382370974E-6</v>
      </c>
      <c r="BZ3">
        <f t="shared" si="0"/>
        <v>1.4492063382370974E-6</v>
      </c>
      <c r="CA3">
        <f t="shared" si="0"/>
        <v>1.4492063382370974E-6</v>
      </c>
      <c r="CB3">
        <f t="shared" si="0"/>
        <v>1.4492063382370974E-6</v>
      </c>
      <c r="CC3">
        <f t="shared" si="0"/>
        <v>1.4492063382370974E-6</v>
      </c>
    </row>
    <row r="4" spans="1:81">
      <c r="A4" s="1" t="s">
        <v>1423</v>
      </c>
      <c r="B4">
        <f>'Total Fuel Prices'!B29*(INDEX(Tax_share,MATCH('Total Fuel Prices'!$A$25,tax_fuel_labels,0),MATCH(B$1,'Tax_Share of Price'!$B$1:$AI$1,0)))</f>
        <v>1.4019127700661328E-6</v>
      </c>
      <c r="C4">
        <f>'Total Fuel Prices'!C29*(INDEX(Tax_share,MATCH('Total Fuel Prices'!$A$25,tax_fuel_labels,0),MATCH(C$1,'Tax_Share of Price'!$B$1:$AI$1,0)))</f>
        <v>1.4019127700661328E-6</v>
      </c>
      <c r="D4">
        <f>'Total Fuel Prices'!D29*(INDEX(Tax_share,MATCH('Total Fuel Prices'!$A$25,tax_fuel_labels,0),MATCH(D$1,'Tax_Share of Price'!$B$1:$AI$1,0)))</f>
        <v>1.4019127700661328E-6</v>
      </c>
      <c r="E4">
        <f>'Total Fuel Prices'!E29*(INDEX(Tax_share,MATCH('Total Fuel Prices'!$A$25,tax_fuel_labels,0),MATCH(E$1,'Tax_Share of Price'!$B$1:$AI$1,0)))</f>
        <v>1.4019127700661328E-6</v>
      </c>
      <c r="F4">
        <f>'Total Fuel Prices'!F29*(INDEX(Tax_share,MATCH('Total Fuel Prices'!$A$25,tax_fuel_labels,0),MATCH(F$1,'Tax_Share of Price'!$B$1:$AI$1,0)))</f>
        <v>1.4019127700661328E-6</v>
      </c>
      <c r="G4">
        <f>'Total Fuel Prices'!G29*(INDEX(Tax_share,MATCH('Total Fuel Prices'!$A$25,tax_fuel_labels,0),MATCH(G$1,'Tax_Share of Price'!$B$1:$AI$1,0)))</f>
        <v>1.4019127700661328E-6</v>
      </c>
      <c r="H4">
        <f>'Total Fuel Prices'!H29*(INDEX(Tax_share,MATCH('Total Fuel Prices'!$A$25,tax_fuel_labels,0),MATCH(H$1,'Tax_Share of Price'!$B$1:$AI$1,0)))</f>
        <v>1.4019127700661328E-6</v>
      </c>
      <c r="I4">
        <f>'Total Fuel Prices'!I29*(INDEX(Tax_share,MATCH('Total Fuel Prices'!$A$25,tax_fuel_labels,0),MATCH(I$1,'Tax_Share of Price'!$B$1:$AI$1,0)))</f>
        <v>1.4019127700661328E-6</v>
      </c>
      <c r="J4">
        <f>'Total Fuel Prices'!J29*(INDEX(Tax_share,MATCH('Total Fuel Prices'!$A$25,tax_fuel_labels,0),MATCH(J$1,'Tax_Share of Price'!$B$1:$AI$1,0)))</f>
        <v>1.4019127700661328E-6</v>
      </c>
      <c r="K4">
        <f>'Total Fuel Prices'!K29*(INDEX(Tax_share,MATCH('Total Fuel Prices'!$A$25,tax_fuel_labels,0),MATCH(K$1,'Tax_Share of Price'!$B$1:$AI$1,0)))</f>
        <v>1.4019127700661328E-6</v>
      </c>
      <c r="L4">
        <f>'Total Fuel Prices'!L29*(INDEX(Tax_share,MATCH('Total Fuel Prices'!$A$25,tax_fuel_labels,0),MATCH(L$1,'Tax_Share of Price'!$B$1:$AI$1,0)))</f>
        <v>1.4019127700661328E-6</v>
      </c>
      <c r="M4">
        <f>'Total Fuel Prices'!M29*(INDEX(Tax_share,MATCH('Total Fuel Prices'!$A$25,tax_fuel_labels,0),MATCH(M$1,'Tax_Share of Price'!$B$1:$AI$1,0)))</f>
        <v>1.4019127700661328E-6</v>
      </c>
      <c r="N4">
        <f>'Total Fuel Prices'!N29*(INDEX(Tax_share,MATCH('Total Fuel Prices'!$A$25,tax_fuel_labels,0),MATCH(N$1,'Tax_Share of Price'!$B$1:$AI$1,0)))</f>
        <v>1.4019127700661328E-6</v>
      </c>
      <c r="O4">
        <f>'Total Fuel Prices'!O29*(INDEX(Tax_share,MATCH('Total Fuel Prices'!$A$25,tax_fuel_labels,0),MATCH(O$1,'Tax_Share of Price'!$B$1:$AI$1,0)))</f>
        <v>1.4019127700661328E-6</v>
      </c>
      <c r="P4">
        <f>'Total Fuel Prices'!P29*(INDEX(Tax_share,MATCH('Total Fuel Prices'!$A$25,tax_fuel_labels,0),MATCH(P$1,'Tax_Share of Price'!$B$1:$AI$1,0)))</f>
        <v>1.4019127700661328E-6</v>
      </c>
      <c r="Q4">
        <f>'Total Fuel Prices'!Q29*(INDEX(Tax_share,MATCH('Total Fuel Prices'!$A$25,tax_fuel_labels,0),MATCH(Q$1,'Tax_Share of Price'!$B$1:$AI$1,0)))</f>
        <v>1.4019127700661328E-6</v>
      </c>
      <c r="R4">
        <f>'Total Fuel Prices'!R29*(INDEX(Tax_share,MATCH('Total Fuel Prices'!$A$25,tax_fuel_labels,0),MATCH(R$1,'Tax_Share of Price'!$B$1:$AI$1,0)))</f>
        <v>1.4019127700661328E-6</v>
      </c>
      <c r="S4">
        <f>'Total Fuel Prices'!S29*(INDEX(Tax_share,MATCH('Total Fuel Prices'!$A$25,tax_fuel_labels,0),MATCH(S$1,'Tax_Share of Price'!$B$1:$AI$1,0)))</f>
        <v>1.4019127700661328E-6</v>
      </c>
      <c r="T4">
        <f>'Total Fuel Prices'!T29*(INDEX(Tax_share,MATCH('Total Fuel Prices'!$A$25,tax_fuel_labels,0),MATCH(T$1,'Tax_Share of Price'!$B$1:$AI$1,0)))</f>
        <v>1.4019127700661328E-6</v>
      </c>
      <c r="U4">
        <f>'Total Fuel Prices'!U29*(INDEX(Tax_share,MATCH('Total Fuel Prices'!$A$25,tax_fuel_labels,0),MATCH(U$1,'Tax_Share of Price'!$B$1:$AI$1,0)))</f>
        <v>1.4019127700661328E-6</v>
      </c>
      <c r="V4">
        <f>'Total Fuel Prices'!V29*(INDEX(Tax_share,MATCH('Total Fuel Prices'!$A$25,tax_fuel_labels,0),MATCH(V$1,'Tax_Share of Price'!$B$1:$AI$1,0)))</f>
        <v>1.4019127700661328E-6</v>
      </c>
      <c r="W4">
        <f>'Total Fuel Prices'!W29*(INDEX(Tax_share,MATCH('Total Fuel Prices'!$A$25,tax_fuel_labels,0),MATCH(W$1,'Tax_Share of Price'!$B$1:$AI$1,0)))</f>
        <v>1.4019127700661328E-6</v>
      </c>
      <c r="X4">
        <f>'Total Fuel Prices'!X29*(INDEX(Tax_share,MATCH('Total Fuel Prices'!$A$25,tax_fuel_labels,0),MATCH(X$1,'Tax_Share of Price'!$B$1:$AI$1,0)))</f>
        <v>1.4019127700661328E-6</v>
      </c>
      <c r="Y4">
        <f>'Total Fuel Prices'!Y29*(INDEX(Tax_share,MATCH('Total Fuel Prices'!$A$25,tax_fuel_labels,0),MATCH(Y$1,'Tax_Share of Price'!$B$1:$AI$1,0)))</f>
        <v>1.4019127700661328E-6</v>
      </c>
      <c r="Z4">
        <f>'Total Fuel Prices'!Z29*(INDEX(Tax_share,MATCH('Total Fuel Prices'!$A$25,tax_fuel_labels,0),MATCH(Z$1,'Tax_Share of Price'!$B$1:$AI$1,0)))</f>
        <v>1.4019127700661328E-6</v>
      </c>
      <c r="AA4">
        <f>'Total Fuel Prices'!AA29*(INDEX(Tax_share,MATCH('Total Fuel Prices'!$A$25,tax_fuel_labels,0),MATCH(AA$1,'Tax_Share of Price'!$B$1:$AI$1,0)))</f>
        <v>1.4019127700661328E-6</v>
      </c>
      <c r="AB4">
        <f>'Total Fuel Prices'!AB29*(INDEX(Tax_share,MATCH('Total Fuel Prices'!$A$25,tax_fuel_labels,0),MATCH(AB$1,'Tax_Share of Price'!$B$1:$AI$1,0)))</f>
        <v>1.4019127700661328E-6</v>
      </c>
      <c r="AC4">
        <f>'Total Fuel Prices'!AC29*(INDEX(Tax_share,MATCH('Total Fuel Prices'!$A$25,tax_fuel_labels,0),MATCH(AC$1,'Tax_Share of Price'!$B$1:$AI$1,0)))</f>
        <v>1.4019127700661328E-6</v>
      </c>
      <c r="AD4">
        <f>'Total Fuel Prices'!AD29*(INDEX(Tax_share,MATCH('Total Fuel Prices'!$A$25,tax_fuel_labels,0),MATCH(AD$1,'Tax_Share of Price'!$B$1:$AI$1,0)))</f>
        <v>1.4019127700661328E-6</v>
      </c>
      <c r="AE4">
        <f>'Total Fuel Prices'!AE29*(INDEX(Tax_share,MATCH('Total Fuel Prices'!$A$25,tax_fuel_labels,0),MATCH(AE$1,'Tax_Share of Price'!$B$1:$AI$1,0)))</f>
        <v>1.4019127700661328E-6</v>
      </c>
      <c r="AF4">
        <f t="shared" si="1"/>
        <v>1.4019127700661328E-6</v>
      </c>
      <c r="AG4">
        <f t="shared" si="0"/>
        <v>1.4019127700661328E-6</v>
      </c>
      <c r="AH4">
        <f t="shared" si="0"/>
        <v>1.4019127700661328E-6</v>
      </c>
      <c r="AI4">
        <f t="shared" si="0"/>
        <v>1.4019127700661328E-6</v>
      </c>
      <c r="AJ4">
        <f t="shared" si="0"/>
        <v>1.4019127700661328E-6</v>
      </c>
      <c r="AK4">
        <f t="shared" si="0"/>
        <v>1.4019127700661328E-6</v>
      </c>
      <c r="AL4">
        <f t="shared" si="0"/>
        <v>1.4019127700661328E-6</v>
      </c>
      <c r="AM4">
        <f t="shared" si="0"/>
        <v>1.4019127700661328E-6</v>
      </c>
      <c r="AN4">
        <f t="shared" si="0"/>
        <v>1.4019127700661328E-6</v>
      </c>
      <c r="AO4">
        <f t="shared" si="0"/>
        <v>1.4019127700661328E-6</v>
      </c>
      <c r="AP4">
        <f t="shared" si="0"/>
        <v>1.4019127700661328E-6</v>
      </c>
      <c r="AQ4">
        <f t="shared" si="0"/>
        <v>1.4019127700661328E-6</v>
      </c>
      <c r="AR4">
        <f t="shared" si="0"/>
        <v>1.4019127700661328E-6</v>
      </c>
      <c r="AS4">
        <f t="shared" si="0"/>
        <v>1.4019127700661328E-6</v>
      </c>
      <c r="AT4">
        <f t="shared" si="0"/>
        <v>1.4019127700661328E-6</v>
      </c>
      <c r="AU4">
        <f t="shared" si="0"/>
        <v>1.4019127700661328E-6</v>
      </c>
      <c r="AV4">
        <f t="shared" si="0"/>
        <v>1.4019127700661328E-6</v>
      </c>
      <c r="AW4">
        <f t="shared" si="0"/>
        <v>1.4019127700661328E-6</v>
      </c>
      <c r="AX4">
        <f t="shared" si="0"/>
        <v>1.4019127700661328E-6</v>
      </c>
      <c r="AY4">
        <f t="shared" si="0"/>
        <v>1.4019127700661328E-6</v>
      </c>
      <c r="AZ4">
        <f t="shared" si="0"/>
        <v>1.4019127700661328E-6</v>
      </c>
      <c r="BA4">
        <f t="shared" si="0"/>
        <v>1.4019127700661328E-6</v>
      </c>
      <c r="BB4">
        <f t="shared" si="0"/>
        <v>1.4019127700661328E-6</v>
      </c>
      <c r="BC4">
        <f t="shared" si="0"/>
        <v>1.4019127700661328E-6</v>
      </c>
      <c r="BD4">
        <f t="shared" si="0"/>
        <v>1.4019127700661328E-6</v>
      </c>
      <c r="BE4">
        <f t="shared" si="0"/>
        <v>1.4019127700661328E-6</v>
      </c>
      <c r="BF4">
        <f t="shared" si="0"/>
        <v>1.4019127700661328E-6</v>
      </c>
      <c r="BG4">
        <f t="shared" si="0"/>
        <v>1.4019127700661328E-6</v>
      </c>
      <c r="BH4">
        <f t="shared" si="0"/>
        <v>1.4019127700661328E-6</v>
      </c>
      <c r="BI4">
        <f t="shared" si="0"/>
        <v>1.4019127700661328E-6</v>
      </c>
      <c r="BJ4">
        <f t="shared" si="0"/>
        <v>1.4019127700661328E-6</v>
      </c>
      <c r="BK4">
        <f t="shared" si="0"/>
        <v>1.4019127700661328E-6</v>
      </c>
      <c r="BL4">
        <f t="shared" si="0"/>
        <v>1.4019127700661328E-6</v>
      </c>
      <c r="BM4">
        <f t="shared" si="0"/>
        <v>1.4019127700661328E-6</v>
      </c>
      <c r="BN4">
        <f t="shared" si="0"/>
        <v>1.4019127700661328E-6</v>
      </c>
      <c r="BO4">
        <f t="shared" si="0"/>
        <v>1.4019127700661328E-6</v>
      </c>
      <c r="BP4">
        <f t="shared" si="0"/>
        <v>1.4019127700661328E-6</v>
      </c>
      <c r="BQ4">
        <f t="shared" si="0"/>
        <v>1.4019127700661328E-6</v>
      </c>
      <c r="BR4">
        <f t="shared" si="0"/>
        <v>1.4019127700661328E-6</v>
      </c>
      <c r="BS4">
        <f t="shared" si="0"/>
        <v>1.4019127700661328E-6</v>
      </c>
      <c r="BT4">
        <f t="shared" si="0"/>
        <v>1.4019127700661328E-6</v>
      </c>
      <c r="BU4">
        <f t="shared" si="0"/>
        <v>1.4019127700661328E-6</v>
      </c>
      <c r="BV4">
        <f t="shared" si="0"/>
        <v>1.4019127700661328E-6</v>
      </c>
      <c r="BW4">
        <f t="shared" si="0"/>
        <v>1.4019127700661328E-6</v>
      </c>
      <c r="BX4">
        <f t="shared" si="0"/>
        <v>1.4019127700661328E-6</v>
      </c>
      <c r="BY4">
        <f t="shared" si="0"/>
        <v>1.4019127700661328E-6</v>
      </c>
      <c r="BZ4">
        <f t="shared" si="0"/>
        <v>1.4019127700661328E-6</v>
      </c>
      <c r="CA4">
        <f t="shared" si="0"/>
        <v>1.4019127700661328E-6</v>
      </c>
      <c r="CB4">
        <f t="shared" si="0"/>
        <v>1.4019127700661328E-6</v>
      </c>
      <c r="CC4">
        <f t="shared" si="0"/>
        <v>1.4019127700661328E-6</v>
      </c>
    </row>
    <row r="5" spans="1:81">
      <c r="A5" s="1" t="s">
        <v>1424</v>
      </c>
      <c r="B5">
        <f>'Total Fuel Prices'!B30*(INDEX(Tax_share,MATCH('Total Fuel Prices'!$A$25,tax_fuel_labels,0),MATCH(B$1,'Tax_Share of Price'!$B$1:$AI$1,0)))</f>
        <v>1.4019127700661328E-6</v>
      </c>
      <c r="C5">
        <f>'Total Fuel Prices'!C30*(INDEX(Tax_share,MATCH('Total Fuel Prices'!$A$25,tax_fuel_labels,0),MATCH(C$1,'Tax_Share of Price'!$B$1:$AI$1,0)))</f>
        <v>1.4019127700661328E-6</v>
      </c>
      <c r="D5">
        <f>'Total Fuel Prices'!D30*(INDEX(Tax_share,MATCH('Total Fuel Prices'!$A$25,tax_fuel_labels,0),MATCH(D$1,'Tax_Share of Price'!$B$1:$AI$1,0)))</f>
        <v>1.4019127700661328E-6</v>
      </c>
      <c r="E5">
        <f>'Total Fuel Prices'!E30*(INDEX(Tax_share,MATCH('Total Fuel Prices'!$A$25,tax_fuel_labels,0),MATCH(E$1,'Tax_Share of Price'!$B$1:$AI$1,0)))</f>
        <v>1.4019127700661328E-6</v>
      </c>
      <c r="F5">
        <f>'Total Fuel Prices'!F30*(INDEX(Tax_share,MATCH('Total Fuel Prices'!$A$25,tax_fuel_labels,0),MATCH(F$1,'Tax_Share of Price'!$B$1:$AI$1,0)))</f>
        <v>1.4019127700661328E-6</v>
      </c>
      <c r="G5">
        <f>'Total Fuel Prices'!G30*(INDEX(Tax_share,MATCH('Total Fuel Prices'!$A$25,tax_fuel_labels,0),MATCH(G$1,'Tax_Share of Price'!$B$1:$AI$1,0)))</f>
        <v>1.4019127700661328E-6</v>
      </c>
      <c r="H5">
        <f>'Total Fuel Prices'!H30*(INDEX(Tax_share,MATCH('Total Fuel Prices'!$A$25,tax_fuel_labels,0),MATCH(H$1,'Tax_Share of Price'!$B$1:$AI$1,0)))</f>
        <v>1.4019127700661328E-6</v>
      </c>
      <c r="I5">
        <f>'Total Fuel Prices'!I30*(INDEX(Tax_share,MATCH('Total Fuel Prices'!$A$25,tax_fuel_labels,0),MATCH(I$1,'Tax_Share of Price'!$B$1:$AI$1,0)))</f>
        <v>1.4019127700661328E-6</v>
      </c>
      <c r="J5">
        <f>'Total Fuel Prices'!J30*(INDEX(Tax_share,MATCH('Total Fuel Prices'!$A$25,tax_fuel_labels,0),MATCH(J$1,'Tax_Share of Price'!$B$1:$AI$1,0)))</f>
        <v>1.4019127700661328E-6</v>
      </c>
      <c r="K5">
        <f>'Total Fuel Prices'!K30*(INDEX(Tax_share,MATCH('Total Fuel Prices'!$A$25,tax_fuel_labels,0),MATCH(K$1,'Tax_Share of Price'!$B$1:$AI$1,0)))</f>
        <v>1.4019127700661328E-6</v>
      </c>
      <c r="L5">
        <f>'Total Fuel Prices'!L30*(INDEX(Tax_share,MATCH('Total Fuel Prices'!$A$25,tax_fuel_labels,0),MATCH(L$1,'Tax_Share of Price'!$B$1:$AI$1,0)))</f>
        <v>1.4019127700661328E-6</v>
      </c>
      <c r="M5">
        <f>'Total Fuel Prices'!M30*(INDEX(Tax_share,MATCH('Total Fuel Prices'!$A$25,tax_fuel_labels,0),MATCH(M$1,'Tax_Share of Price'!$B$1:$AI$1,0)))</f>
        <v>1.4019127700661328E-6</v>
      </c>
      <c r="N5">
        <f>'Total Fuel Prices'!N30*(INDEX(Tax_share,MATCH('Total Fuel Prices'!$A$25,tax_fuel_labels,0),MATCH(N$1,'Tax_Share of Price'!$B$1:$AI$1,0)))</f>
        <v>1.4019127700661328E-6</v>
      </c>
      <c r="O5">
        <f>'Total Fuel Prices'!O30*(INDEX(Tax_share,MATCH('Total Fuel Prices'!$A$25,tax_fuel_labels,0),MATCH(O$1,'Tax_Share of Price'!$B$1:$AI$1,0)))</f>
        <v>1.4019127700661328E-6</v>
      </c>
      <c r="P5">
        <f>'Total Fuel Prices'!P30*(INDEX(Tax_share,MATCH('Total Fuel Prices'!$A$25,tax_fuel_labels,0),MATCH(P$1,'Tax_Share of Price'!$B$1:$AI$1,0)))</f>
        <v>1.4019127700661328E-6</v>
      </c>
      <c r="Q5">
        <f>'Total Fuel Prices'!Q30*(INDEX(Tax_share,MATCH('Total Fuel Prices'!$A$25,tax_fuel_labels,0),MATCH(Q$1,'Tax_Share of Price'!$B$1:$AI$1,0)))</f>
        <v>1.4019127700661328E-6</v>
      </c>
      <c r="R5">
        <f>'Total Fuel Prices'!R30*(INDEX(Tax_share,MATCH('Total Fuel Prices'!$A$25,tax_fuel_labels,0),MATCH(R$1,'Tax_Share of Price'!$B$1:$AI$1,0)))</f>
        <v>1.4019127700661328E-6</v>
      </c>
      <c r="S5">
        <f>'Total Fuel Prices'!S30*(INDEX(Tax_share,MATCH('Total Fuel Prices'!$A$25,tax_fuel_labels,0),MATCH(S$1,'Tax_Share of Price'!$B$1:$AI$1,0)))</f>
        <v>1.4019127700661328E-6</v>
      </c>
      <c r="T5">
        <f>'Total Fuel Prices'!T30*(INDEX(Tax_share,MATCH('Total Fuel Prices'!$A$25,tax_fuel_labels,0),MATCH(T$1,'Tax_Share of Price'!$B$1:$AI$1,0)))</f>
        <v>1.4019127700661328E-6</v>
      </c>
      <c r="U5">
        <f>'Total Fuel Prices'!U30*(INDEX(Tax_share,MATCH('Total Fuel Prices'!$A$25,tax_fuel_labels,0),MATCH(U$1,'Tax_Share of Price'!$B$1:$AI$1,0)))</f>
        <v>1.4019127700661328E-6</v>
      </c>
      <c r="V5">
        <f>'Total Fuel Prices'!V30*(INDEX(Tax_share,MATCH('Total Fuel Prices'!$A$25,tax_fuel_labels,0),MATCH(V$1,'Tax_Share of Price'!$B$1:$AI$1,0)))</f>
        <v>1.4019127700661328E-6</v>
      </c>
      <c r="W5">
        <f>'Total Fuel Prices'!W30*(INDEX(Tax_share,MATCH('Total Fuel Prices'!$A$25,tax_fuel_labels,0),MATCH(W$1,'Tax_Share of Price'!$B$1:$AI$1,0)))</f>
        <v>1.4019127700661328E-6</v>
      </c>
      <c r="X5">
        <f>'Total Fuel Prices'!X30*(INDEX(Tax_share,MATCH('Total Fuel Prices'!$A$25,tax_fuel_labels,0),MATCH(X$1,'Tax_Share of Price'!$B$1:$AI$1,0)))</f>
        <v>1.4019127700661328E-6</v>
      </c>
      <c r="Y5">
        <f>'Total Fuel Prices'!Y30*(INDEX(Tax_share,MATCH('Total Fuel Prices'!$A$25,tax_fuel_labels,0),MATCH(Y$1,'Tax_Share of Price'!$B$1:$AI$1,0)))</f>
        <v>1.4019127700661328E-6</v>
      </c>
      <c r="Z5">
        <f>'Total Fuel Prices'!Z30*(INDEX(Tax_share,MATCH('Total Fuel Prices'!$A$25,tax_fuel_labels,0),MATCH(Z$1,'Tax_Share of Price'!$B$1:$AI$1,0)))</f>
        <v>1.4019127700661328E-6</v>
      </c>
      <c r="AA5">
        <f>'Total Fuel Prices'!AA30*(INDEX(Tax_share,MATCH('Total Fuel Prices'!$A$25,tax_fuel_labels,0),MATCH(AA$1,'Tax_Share of Price'!$B$1:$AI$1,0)))</f>
        <v>1.4019127700661328E-6</v>
      </c>
      <c r="AB5">
        <f>'Total Fuel Prices'!AB30*(INDEX(Tax_share,MATCH('Total Fuel Prices'!$A$25,tax_fuel_labels,0),MATCH(AB$1,'Tax_Share of Price'!$B$1:$AI$1,0)))</f>
        <v>1.4019127700661328E-6</v>
      </c>
      <c r="AC5">
        <f>'Total Fuel Prices'!AC30*(INDEX(Tax_share,MATCH('Total Fuel Prices'!$A$25,tax_fuel_labels,0),MATCH(AC$1,'Tax_Share of Price'!$B$1:$AI$1,0)))</f>
        <v>1.4019127700661328E-6</v>
      </c>
      <c r="AD5">
        <f>'Total Fuel Prices'!AD30*(INDEX(Tax_share,MATCH('Total Fuel Prices'!$A$25,tax_fuel_labels,0),MATCH(AD$1,'Tax_Share of Price'!$B$1:$AI$1,0)))</f>
        <v>1.4019127700661328E-6</v>
      </c>
      <c r="AE5">
        <f>'Total Fuel Prices'!AE30*(INDEX(Tax_share,MATCH('Total Fuel Prices'!$A$25,tax_fuel_labels,0),MATCH(AE$1,'Tax_Share of Price'!$B$1:$AI$1,0)))</f>
        <v>1.4019127700661328E-6</v>
      </c>
      <c r="AF5">
        <f t="shared" si="1"/>
        <v>1.4019127700661328E-6</v>
      </c>
      <c r="AG5">
        <f t="shared" si="0"/>
        <v>1.4019127700661328E-6</v>
      </c>
      <c r="AH5">
        <f t="shared" si="0"/>
        <v>1.4019127700661328E-6</v>
      </c>
      <c r="AI5">
        <f t="shared" si="0"/>
        <v>1.4019127700661328E-6</v>
      </c>
      <c r="AJ5">
        <f t="shared" si="0"/>
        <v>1.4019127700661328E-6</v>
      </c>
      <c r="AK5">
        <f t="shared" si="0"/>
        <v>1.4019127700661328E-6</v>
      </c>
      <c r="AL5">
        <f t="shared" si="0"/>
        <v>1.4019127700661328E-6</v>
      </c>
      <c r="AM5">
        <f t="shared" si="0"/>
        <v>1.4019127700661328E-6</v>
      </c>
      <c r="AN5">
        <f t="shared" si="0"/>
        <v>1.4019127700661328E-6</v>
      </c>
      <c r="AO5">
        <f t="shared" si="0"/>
        <v>1.4019127700661328E-6</v>
      </c>
      <c r="AP5">
        <f t="shared" si="0"/>
        <v>1.4019127700661328E-6</v>
      </c>
      <c r="AQ5">
        <f t="shared" si="0"/>
        <v>1.4019127700661328E-6</v>
      </c>
      <c r="AR5">
        <f t="shared" si="0"/>
        <v>1.4019127700661328E-6</v>
      </c>
      <c r="AS5">
        <f t="shared" si="0"/>
        <v>1.4019127700661328E-6</v>
      </c>
      <c r="AT5">
        <f t="shared" si="0"/>
        <v>1.4019127700661328E-6</v>
      </c>
      <c r="AU5">
        <f t="shared" si="0"/>
        <v>1.4019127700661328E-6</v>
      </c>
      <c r="AV5">
        <f t="shared" si="0"/>
        <v>1.4019127700661328E-6</v>
      </c>
      <c r="AW5">
        <f t="shared" si="0"/>
        <v>1.4019127700661328E-6</v>
      </c>
      <c r="AX5">
        <f t="shared" si="0"/>
        <v>1.4019127700661328E-6</v>
      </c>
      <c r="AY5">
        <f t="shared" si="0"/>
        <v>1.4019127700661328E-6</v>
      </c>
      <c r="AZ5">
        <f t="shared" si="0"/>
        <v>1.4019127700661328E-6</v>
      </c>
      <c r="BA5">
        <f t="shared" si="0"/>
        <v>1.4019127700661328E-6</v>
      </c>
      <c r="BB5">
        <f t="shared" si="0"/>
        <v>1.4019127700661328E-6</v>
      </c>
      <c r="BC5">
        <f t="shared" si="0"/>
        <v>1.4019127700661328E-6</v>
      </c>
      <c r="BD5">
        <f t="shared" si="0"/>
        <v>1.4019127700661328E-6</v>
      </c>
      <c r="BE5">
        <f t="shared" si="0"/>
        <v>1.4019127700661328E-6</v>
      </c>
      <c r="BF5">
        <f t="shared" si="0"/>
        <v>1.4019127700661328E-6</v>
      </c>
      <c r="BG5">
        <f t="shared" si="0"/>
        <v>1.4019127700661328E-6</v>
      </c>
      <c r="BH5">
        <f t="shared" si="0"/>
        <v>1.4019127700661328E-6</v>
      </c>
      <c r="BI5">
        <f t="shared" si="0"/>
        <v>1.4019127700661328E-6</v>
      </c>
      <c r="BJ5">
        <f t="shared" si="0"/>
        <v>1.4019127700661328E-6</v>
      </c>
      <c r="BK5">
        <f t="shared" si="0"/>
        <v>1.4019127700661328E-6</v>
      </c>
      <c r="BL5">
        <f t="shared" si="0"/>
        <v>1.4019127700661328E-6</v>
      </c>
      <c r="BM5">
        <f t="shared" si="0"/>
        <v>1.4019127700661328E-6</v>
      </c>
      <c r="BN5">
        <f t="shared" si="0"/>
        <v>1.4019127700661328E-6</v>
      </c>
      <c r="BO5">
        <f t="shared" si="0"/>
        <v>1.4019127700661328E-6</v>
      </c>
      <c r="BP5">
        <f t="shared" si="0"/>
        <v>1.4019127700661328E-6</v>
      </c>
      <c r="BQ5">
        <f t="shared" si="0"/>
        <v>1.4019127700661328E-6</v>
      </c>
      <c r="BR5">
        <f t="shared" si="0"/>
        <v>1.4019127700661328E-6</v>
      </c>
      <c r="BS5">
        <f t="shared" si="0"/>
        <v>1.4019127700661328E-6</v>
      </c>
      <c r="BT5">
        <f t="shared" si="0"/>
        <v>1.4019127700661328E-6</v>
      </c>
      <c r="BU5">
        <f t="shared" si="0"/>
        <v>1.4019127700661328E-6</v>
      </c>
      <c r="BV5">
        <f t="shared" si="0"/>
        <v>1.4019127700661328E-6</v>
      </c>
      <c r="BW5">
        <f t="shared" si="0"/>
        <v>1.4019127700661328E-6</v>
      </c>
      <c r="BX5">
        <f t="shared" si="0"/>
        <v>1.4019127700661328E-6</v>
      </c>
      <c r="BY5">
        <f t="shared" si="0"/>
        <v>1.4019127700661328E-6</v>
      </c>
      <c r="BZ5">
        <f t="shared" si="0"/>
        <v>1.4019127700661328E-6</v>
      </c>
      <c r="CA5">
        <f t="shared" si="0"/>
        <v>1.4019127700661328E-6</v>
      </c>
      <c r="CB5">
        <f t="shared" si="0"/>
        <v>1.4019127700661328E-6</v>
      </c>
      <c r="CC5">
        <f t="shared" si="0"/>
        <v>1.4019127700661328E-6</v>
      </c>
    </row>
    <row r="6" spans="1:81">
      <c r="A6" s="1" t="s">
        <v>1425</v>
      </c>
      <c r="B6">
        <f>'Total Fuel Prices'!B31*(INDEX(Tax_share,MATCH('Total Fuel Prices'!$A$25,tax_fuel_labels,0),MATCH(B$1,'Tax_Share of Price'!$B$1:$AI$1,0)))</f>
        <v>1.4019127700661328E-6</v>
      </c>
      <c r="C6">
        <f>'Total Fuel Prices'!C31*(INDEX(Tax_share,MATCH('Total Fuel Prices'!$A$25,tax_fuel_labels,0),MATCH(C$1,'Tax_Share of Price'!$B$1:$AI$1,0)))</f>
        <v>1.4019127700661328E-6</v>
      </c>
      <c r="D6">
        <f>'Total Fuel Prices'!D31*(INDEX(Tax_share,MATCH('Total Fuel Prices'!$A$25,tax_fuel_labels,0),MATCH(D$1,'Tax_Share of Price'!$B$1:$AI$1,0)))</f>
        <v>1.4019127700661328E-6</v>
      </c>
      <c r="E6">
        <f>'Total Fuel Prices'!E31*(INDEX(Tax_share,MATCH('Total Fuel Prices'!$A$25,tax_fuel_labels,0),MATCH(E$1,'Tax_Share of Price'!$B$1:$AI$1,0)))</f>
        <v>1.4019127700661328E-6</v>
      </c>
      <c r="F6">
        <f>'Total Fuel Prices'!F31*(INDEX(Tax_share,MATCH('Total Fuel Prices'!$A$25,tax_fuel_labels,0),MATCH(F$1,'Tax_Share of Price'!$B$1:$AI$1,0)))</f>
        <v>1.4019127700661328E-6</v>
      </c>
      <c r="G6">
        <f>'Total Fuel Prices'!G31*(INDEX(Tax_share,MATCH('Total Fuel Prices'!$A$25,tax_fuel_labels,0),MATCH(G$1,'Tax_Share of Price'!$B$1:$AI$1,0)))</f>
        <v>1.4019127700661328E-6</v>
      </c>
      <c r="H6">
        <f>'Total Fuel Prices'!H31*(INDEX(Tax_share,MATCH('Total Fuel Prices'!$A$25,tax_fuel_labels,0),MATCH(H$1,'Tax_Share of Price'!$B$1:$AI$1,0)))</f>
        <v>1.4019127700661328E-6</v>
      </c>
      <c r="I6">
        <f>'Total Fuel Prices'!I31*(INDEX(Tax_share,MATCH('Total Fuel Prices'!$A$25,tax_fuel_labels,0),MATCH(I$1,'Tax_Share of Price'!$B$1:$AI$1,0)))</f>
        <v>1.4019127700661328E-6</v>
      </c>
      <c r="J6">
        <f>'Total Fuel Prices'!J31*(INDEX(Tax_share,MATCH('Total Fuel Prices'!$A$25,tax_fuel_labels,0),MATCH(J$1,'Tax_Share of Price'!$B$1:$AI$1,0)))</f>
        <v>1.4019127700661328E-6</v>
      </c>
      <c r="K6">
        <f>'Total Fuel Prices'!K31*(INDEX(Tax_share,MATCH('Total Fuel Prices'!$A$25,tax_fuel_labels,0),MATCH(K$1,'Tax_Share of Price'!$B$1:$AI$1,0)))</f>
        <v>1.4019127700661328E-6</v>
      </c>
      <c r="L6">
        <f>'Total Fuel Prices'!L31*(INDEX(Tax_share,MATCH('Total Fuel Prices'!$A$25,tax_fuel_labels,0),MATCH(L$1,'Tax_Share of Price'!$B$1:$AI$1,0)))</f>
        <v>1.4019127700661328E-6</v>
      </c>
      <c r="M6">
        <f>'Total Fuel Prices'!M31*(INDEX(Tax_share,MATCH('Total Fuel Prices'!$A$25,tax_fuel_labels,0),MATCH(M$1,'Tax_Share of Price'!$B$1:$AI$1,0)))</f>
        <v>1.4019127700661328E-6</v>
      </c>
      <c r="N6">
        <f>'Total Fuel Prices'!N31*(INDEX(Tax_share,MATCH('Total Fuel Prices'!$A$25,tax_fuel_labels,0),MATCH(N$1,'Tax_Share of Price'!$B$1:$AI$1,0)))</f>
        <v>1.4019127700661328E-6</v>
      </c>
      <c r="O6">
        <f>'Total Fuel Prices'!O31*(INDEX(Tax_share,MATCH('Total Fuel Prices'!$A$25,tax_fuel_labels,0),MATCH(O$1,'Tax_Share of Price'!$B$1:$AI$1,0)))</f>
        <v>1.4019127700661328E-6</v>
      </c>
      <c r="P6">
        <f>'Total Fuel Prices'!P31*(INDEX(Tax_share,MATCH('Total Fuel Prices'!$A$25,tax_fuel_labels,0),MATCH(P$1,'Tax_Share of Price'!$B$1:$AI$1,0)))</f>
        <v>1.4019127700661328E-6</v>
      </c>
      <c r="Q6">
        <f>'Total Fuel Prices'!Q31*(INDEX(Tax_share,MATCH('Total Fuel Prices'!$A$25,tax_fuel_labels,0),MATCH(Q$1,'Tax_Share of Price'!$B$1:$AI$1,0)))</f>
        <v>1.4019127700661328E-6</v>
      </c>
      <c r="R6">
        <f>'Total Fuel Prices'!R31*(INDEX(Tax_share,MATCH('Total Fuel Prices'!$A$25,tax_fuel_labels,0),MATCH(R$1,'Tax_Share of Price'!$B$1:$AI$1,0)))</f>
        <v>1.4019127700661328E-6</v>
      </c>
      <c r="S6">
        <f>'Total Fuel Prices'!S31*(INDEX(Tax_share,MATCH('Total Fuel Prices'!$A$25,tax_fuel_labels,0),MATCH(S$1,'Tax_Share of Price'!$B$1:$AI$1,0)))</f>
        <v>1.4019127700661328E-6</v>
      </c>
      <c r="T6">
        <f>'Total Fuel Prices'!T31*(INDEX(Tax_share,MATCH('Total Fuel Prices'!$A$25,tax_fuel_labels,0),MATCH(T$1,'Tax_Share of Price'!$B$1:$AI$1,0)))</f>
        <v>1.4019127700661328E-6</v>
      </c>
      <c r="U6">
        <f>'Total Fuel Prices'!U31*(INDEX(Tax_share,MATCH('Total Fuel Prices'!$A$25,tax_fuel_labels,0),MATCH(U$1,'Tax_Share of Price'!$B$1:$AI$1,0)))</f>
        <v>1.4019127700661328E-6</v>
      </c>
      <c r="V6">
        <f>'Total Fuel Prices'!V31*(INDEX(Tax_share,MATCH('Total Fuel Prices'!$A$25,tax_fuel_labels,0),MATCH(V$1,'Tax_Share of Price'!$B$1:$AI$1,0)))</f>
        <v>1.4019127700661328E-6</v>
      </c>
      <c r="W6">
        <f>'Total Fuel Prices'!W31*(INDEX(Tax_share,MATCH('Total Fuel Prices'!$A$25,tax_fuel_labels,0),MATCH(W$1,'Tax_Share of Price'!$B$1:$AI$1,0)))</f>
        <v>1.4019127700661328E-6</v>
      </c>
      <c r="X6">
        <f>'Total Fuel Prices'!X31*(INDEX(Tax_share,MATCH('Total Fuel Prices'!$A$25,tax_fuel_labels,0),MATCH(X$1,'Tax_Share of Price'!$B$1:$AI$1,0)))</f>
        <v>1.4019127700661328E-6</v>
      </c>
      <c r="Y6">
        <f>'Total Fuel Prices'!Y31*(INDEX(Tax_share,MATCH('Total Fuel Prices'!$A$25,tax_fuel_labels,0),MATCH(Y$1,'Tax_Share of Price'!$B$1:$AI$1,0)))</f>
        <v>1.4019127700661328E-6</v>
      </c>
      <c r="Z6">
        <f>'Total Fuel Prices'!Z31*(INDEX(Tax_share,MATCH('Total Fuel Prices'!$A$25,tax_fuel_labels,0),MATCH(Z$1,'Tax_Share of Price'!$B$1:$AI$1,0)))</f>
        <v>1.4019127700661328E-6</v>
      </c>
      <c r="AA6">
        <f>'Total Fuel Prices'!AA31*(INDEX(Tax_share,MATCH('Total Fuel Prices'!$A$25,tax_fuel_labels,0),MATCH(AA$1,'Tax_Share of Price'!$B$1:$AI$1,0)))</f>
        <v>1.4019127700661328E-6</v>
      </c>
      <c r="AB6">
        <f>'Total Fuel Prices'!AB31*(INDEX(Tax_share,MATCH('Total Fuel Prices'!$A$25,tax_fuel_labels,0),MATCH(AB$1,'Tax_Share of Price'!$B$1:$AI$1,0)))</f>
        <v>1.4019127700661328E-6</v>
      </c>
      <c r="AC6">
        <f>'Total Fuel Prices'!AC31*(INDEX(Tax_share,MATCH('Total Fuel Prices'!$A$25,tax_fuel_labels,0),MATCH(AC$1,'Tax_Share of Price'!$B$1:$AI$1,0)))</f>
        <v>1.4019127700661328E-6</v>
      </c>
      <c r="AD6">
        <f>'Total Fuel Prices'!AD31*(INDEX(Tax_share,MATCH('Total Fuel Prices'!$A$25,tax_fuel_labels,0),MATCH(AD$1,'Tax_Share of Price'!$B$1:$AI$1,0)))</f>
        <v>1.4019127700661328E-6</v>
      </c>
      <c r="AE6">
        <f>'Total Fuel Prices'!AE31*(INDEX(Tax_share,MATCH('Total Fuel Prices'!$A$25,tax_fuel_labels,0),MATCH(AE$1,'Tax_Share of Price'!$B$1:$AI$1,0)))</f>
        <v>1.4019127700661328E-6</v>
      </c>
      <c r="AF6">
        <f t="shared" si="1"/>
        <v>1.4019127700661328E-6</v>
      </c>
      <c r="AG6">
        <f t="shared" si="0"/>
        <v>1.4019127700661328E-6</v>
      </c>
      <c r="AH6">
        <f t="shared" si="0"/>
        <v>1.4019127700661328E-6</v>
      </c>
      <c r="AI6">
        <f t="shared" si="0"/>
        <v>1.4019127700661328E-6</v>
      </c>
      <c r="AJ6">
        <f t="shared" si="0"/>
        <v>1.4019127700661328E-6</v>
      </c>
      <c r="AK6">
        <f t="shared" si="0"/>
        <v>1.4019127700661328E-6</v>
      </c>
      <c r="AL6">
        <f t="shared" si="0"/>
        <v>1.4019127700661328E-6</v>
      </c>
      <c r="AM6">
        <f t="shared" si="0"/>
        <v>1.4019127700661328E-6</v>
      </c>
      <c r="AN6">
        <f t="shared" si="0"/>
        <v>1.4019127700661328E-6</v>
      </c>
      <c r="AO6">
        <f t="shared" si="0"/>
        <v>1.4019127700661328E-6</v>
      </c>
      <c r="AP6">
        <f t="shared" si="0"/>
        <v>1.4019127700661328E-6</v>
      </c>
      <c r="AQ6">
        <f t="shared" si="0"/>
        <v>1.4019127700661328E-6</v>
      </c>
      <c r="AR6">
        <f t="shared" si="0"/>
        <v>1.4019127700661328E-6</v>
      </c>
      <c r="AS6">
        <f t="shared" si="0"/>
        <v>1.4019127700661328E-6</v>
      </c>
      <c r="AT6">
        <f t="shared" si="0"/>
        <v>1.4019127700661328E-6</v>
      </c>
      <c r="AU6">
        <f t="shared" si="0"/>
        <v>1.4019127700661328E-6</v>
      </c>
      <c r="AV6">
        <f t="shared" si="0"/>
        <v>1.4019127700661328E-6</v>
      </c>
      <c r="AW6">
        <f t="shared" si="0"/>
        <v>1.4019127700661328E-6</v>
      </c>
      <c r="AX6">
        <f t="shared" si="0"/>
        <v>1.4019127700661328E-6</v>
      </c>
      <c r="AY6">
        <f t="shared" si="0"/>
        <v>1.4019127700661328E-6</v>
      </c>
      <c r="AZ6">
        <f t="shared" si="0"/>
        <v>1.4019127700661328E-6</v>
      </c>
      <c r="BA6">
        <f t="shared" si="0"/>
        <v>1.4019127700661328E-6</v>
      </c>
      <c r="BB6">
        <f t="shared" si="0"/>
        <v>1.4019127700661328E-6</v>
      </c>
      <c r="BC6">
        <f t="shared" si="0"/>
        <v>1.4019127700661328E-6</v>
      </c>
      <c r="BD6">
        <f t="shared" si="0"/>
        <v>1.4019127700661328E-6</v>
      </c>
      <c r="BE6">
        <f t="shared" si="0"/>
        <v>1.4019127700661328E-6</v>
      </c>
      <c r="BF6">
        <f t="shared" si="0"/>
        <v>1.4019127700661328E-6</v>
      </c>
      <c r="BG6">
        <f t="shared" si="0"/>
        <v>1.4019127700661328E-6</v>
      </c>
      <c r="BH6">
        <f t="shared" si="0"/>
        <v>1.4019127700661328E-6</v>
      </c>
      <c r="BI6">
        <f t="shared" si="0"/>
        <v>1.4019127700661328E-6</v>
      </c>
      <c r="BJ6">
        <f t="shared" si="0"/>
        <v>1.4019127700661328E-6</v>
      </c>
      <c r="BK6">
        <f t="shared" si="0"/>
        <v>1.4019127700661328E-6</v>
      </c>
      <c r="BL6">
        <f t="shared" si="0"/>
        <v>1.4019127700661328E-6</v>
      </c>
      <c r="BM6">
        <f t="shared" si="0"/>
        <v>1.4019127700661328E-6</v>
      </c>
      <c r="BN6">
        <f t="shared" si="0"/>
        <v>1.4019127700661328E-6</v>
      </c>
      <c r="BO6">
        <f t="shared" si="0"/>
        <v>1.4019127700661328E-6</v>
      </c>
      <c r="BP6">
        <f t="shared" si="0"/>
        <v>1.4019127700661328E-6</v>
      </c>
      <c r="BQ6">
        <f t="shared" si="0"/>
        <v>1.4019127700661328E-6</v>
      </c>
      <c r="BR6">
        <f t="shared" si="0"/>
        <v>1.4019127700661328E-6</v>
      </c>
      <c r="BS6">
        <f t="shared" si="0"/>
        <v>1.4019127700661328E-6</v>
      </c>
      <c r="BT6">
        <f t="shared" si="0"/>
        <v>1.4019127700661328E-6</v>
      </c>
      <c r="BU6">
        <f t="shared" si="0"/>
        <v>1.4019127700661328E-6</v>
      </c>
      <c r="BV6">
        <f t="shared" si="0"/>
        <v>1.4019127700661328E-6</v>
      </c>
      <c r="BW6">
        <f t="shared" si="0"/>
        <v>1.4019127700661328E-6</v>
      </c>
      <c r="BX6">
        <f t="shared" si="0"/>
        <v>1.4019127700661328E-6</v>
      </c>
      <c r="BY6">
        <f t="shared" si="0"/>
        <v>1.4019127700661328E-6</v>
      </c>
      <c r="BZ6">
        <f t="shared" si="0"/>
        <v>1.4019127700661328E-6</v>
      </c>
      <c r="CA6">
        <f t="shared" si="0"/>
        <v>1.4019127700661328E-6</v>
      </c>
      <c r="CB6">
        <f t="shared" si="0"/>
        <v>1.4019127700661328E-6</v>
      </c>
      <c r="CC6">
        <f t="shared" si="0"/>
        <v>1.4019127700661328E-6</v>
      </c>
    </row>
    <row r="7" spans="1:81">
      <c r="A7" s="1" t="s">
        <v>1426</v>
      </c>
      <c r="B7">
        <f>B6</f>
        <v>1.4019127700661328E-6</v>
      </c>
      <c r="C7">
        <f t="shared" ref="C7:AE7" si="2">C6</f>
        <v>1.4019127700661328E-6</v>
      </c>
      <c r="D7">
        <f t="shared" si="2"/>
        <v>1.4019127700661328E-6</v>
      </c>
      <c r="E7">
        <f t="shared" si="2"/>
        <v>1.4019127700661328E-6</v>
      </c>
      <c r="F7">
        <f t="shared" si="2"/>
        <v>1.4019127700661328E-6</v>
      </c>
      <c r="G7">
        <f t="shared" si="2"/>
        <v>1.4019127700661328E-6</v>
      </c>
      <c r="H7">
        <f t="shared" si="2"/>
        <v>1.4019127700661328E-6</v>
      </c>
      <c r="I7">
        <f t="shared" si="2"/>
        <v>1.4019127700661328E-6</v>
      </c>
      <c r="J7">
        <f t="shared" si="2"/>
        <v>1.4019127700661328E-6</v>
      </c>
      <c r="K7">
        <f t="shared" si="2"/>
        <v>1.4019127700661328E-6</v>
      </c>
      <c r="L7">
        <f t="shared" si="2"/>
        <v>1.4019127700661328E-6</v>
      </c>
      <c r="M7">
        <f t="shared" si="2"/>
        <v>1.4019127700661328E-6</v>
      </c>
      <c r="N7">
        <f t="shared" si="2"/>
        <v>1.4019127700661328E-6</v>
      </c>
      <c r="O7">
        <f t="shared" si="2"/>
        <v>1.4019127700661328E-6</v>
      </c>
      <c r="P7">
        <f t="shared" si="2"/>
        <v>1.4019127700661328E-6</v>
      </c>
      <c r="Q7">
        <f t="shared" si="2"/>
        <v>1.4019127700661328E-6</v>
      </c>
      <c r="R7">
        <f t="shared" si="2"/>
        <v>1.4019127700661328E-6</v>
      </c>
      <c r="S7">
        <f t="shared" si="2"/>
        <v>1.4019127700661328E-6</v>
      </c>
      <c r="T7">
        <f t="shared" si="2"/>
        <v>1.4019127700661328E-6</v>
      </c>
      <c r="U7">
        <f t="shared" si="2"/>
        <v>1.4019127700661328E-6</v>
      </c>
      <c r="V7">
        <f t="shared" si="2"/>
        <v>1.4019127700661328E-6</v>
      </c>
      <c r="W7">
        <f t="shared" si="2"/>
        <v>1.4019127700661328E-6</v>
      </c>
      <c r="X7">
        <f t="shared" si="2"/>
        <v>1.4019127700661328E-6</v>
      </c>
      <c r="Y7">
        <f t="shared" si="2"/>
        <v>1.4019127700661328E-6</v>
      </c>
      <c r="Z7">
        <f t="shared" si="2"/>
        <v>1.4019127700661328E-6</v>
      </c>
      <c r="AA7">
        <f t="shared" si="2"/>
        <v>1.4019127700661328E-6</v>
      </c>
      <c r="AB7">
        <f t="shared" si="2"/>
        <v>1.4019127700661328E-6</v>
      </c>
      <c r="AC7">
        <f t="shared" si="2"/>
        <v>1.4019127700661328E-6</v>
      </c>
      <c r="AD7">
        <f t="shared" si="2"/>
        <v>1.4019127700661328E-6</v>
      </c>
      <c r="AE7">
        <f t="shared" si="2"/>
        <v>1.4019127700661328E-6</v>
      </c>
      <c r="AF7">
        <f t="shared" si="1"/>
        <v>1.4019127700661328E-6</v>
      </c>
      <c r="AG7">
        <f t="shared" si="0"/>
        <v>1.4019127700661328E-6</v>
      </c>
      <c r="AH7">
        <f t="shared" si="0"/>
        <v>1.4019127700661328E-6</v>
      </c>
      <c r="AI7">
        <f t="shared" si="0"/>
        <v>1.4019127700661328E-6</v>
      </c>
      <c r="AJ7">
        <f t="shared" si="0"/>
        <v>1.4019127700661328E-6</v>
      </c>
      <c r="AK7">
        <f t="shared" si="0"/>
        <v>1.4019127700661328E-6</v>
      </c>
      <c r="AL7">
        <f t="shared" si="0"/>
        <v>1.4019127700661328E-6</v>
      </c>
      <c r="AM7">
        <f t="shared" si="0"/>
        <v>1.4019127700661328E-6</v>
      </c>
      <c r="AN7">
        <f t="shared" si="0"/>
        <v>1.4019127700661328E-6</v>
      </c>
      <c r="AO7">
        <f t="shared" si="0"/>
        <v>1.4019127700661328E-6</v>
      </c>
      <c r="AP7">
        <f t="shared" si="0"/>
        <v>1.4019127700661328E-6</v>
      </c>
      <c r="AQ7">
        <f t="shared" si="0"/>
        <v>1.4019127700661328E-6</v>
      </c>
      <c r="AR7">
        <f t="shared" si="0"/>
        <v>1.4019127700661328E-6</v>
      </c>
      <c r="AS7">
        <f t="shared" si="0"/>
        <v>1.4019127700661328E-6</v>
      </c>
      <c r="AT7">
        <f t="shared" si="0"/>
        <v>1.4019127700661328E-6</v>
      </c>
      <c r="AU7">
        <f t="shared" si="0"/>
        <v>1.4019127700661328E-6</v>
      </c>
      <c r="AV7">
        <f t="shared" si="0"/>
        <v>1.4019127700661328E-6</v>
      </c>
      <c r="AW7">
        <f t="shared" si="0"/>
        <v>1.4019127700661328E-6</v>
      </c>
      <c r="AX7">
        <f t="shared" si="0"/>
        <v>1.4019127700661328E-6</v>
      </c>
      <c r="AY7">
        <f t="shared" si="0"/>
        <v>1.4019127700661328E-6</v>
      </c>
      <c r="AZ7">
        <f t="shared" si="0"/>
        <v>1.4019127700661328E-6</v>
      </c>
      <c r="BA7">
        <f t="shared" si="0"/>
        <v>1.4019127700661328E-6</v>
      </c>
      <c r="BB7">
        <f t="shared" si="0"/>
        <v>1.4019127700661328E-6</v>
      </c>
      <c r="BC7">
        <f t="shared" si="0"/>
        <v>1.4019127700661328E-6</v>
      </c>
      <c r="BD7">
        <f t="shared" si="0"/>
        <v>1.4019127700661328E-6</v>
      </c>
      <c r="BE7">
        <f t="shared" si="0"/>
        <v>1.4019127700661328E-6</v>
      </c>
      <c r="BF7">
        <f t="shared" ref="AG7:CC9" si="3">$AE7</f>
        <v>1.4019127700661328E-6</v>
      </c>
      <c r="BG7">
        <f t="shared" si="3"/>
        <v>1.4019127700661328E-6</v>
      </c>
      <c r="BH7">
        <f t="shared" si="3"/>
        <v>1.4019127700661328E-6</v>
      </c>
      <c r="BI7">
        <f t="shared" si="3"/>
        <v>1.4019127700661328E-6</v>
      </c>
      <c r="BJ7">
        <f t="shared" si="3"/>
        <v>1.4019127700661328E-6</v>
      </c>
      <c r="BK7">
        <f t="shared" si="3"/>
        <v>1.4019127700661328E-6</v>
      </c>
      <c r="BL7">
        <f t="shared" si="3"/>
        <v>1.4019127700661328E-6</v>
      </c>
      <c r="BM7">
        <f t="shared" si="3"/>
        <v>1.4019127700661328E-6</v>
      </c>
      <c r="BN7">
        <f t="shared" si="3"/>
        <v>1.4019127700661328E-6</v>
      </c>
      <c r="BO7">
        <f t="shared" si="3"/>
        <v>1.4019127700661328E-6</v>
      </c>
      <c r="BP7">
        <f t="shared" si="3"/>
        <v>1.4019127700661328E-6</v>
      </c>
      <c r="BQ7">
        <f t="shared" si="3"/>
        <v>1.4019127700661328E-6</v>
      </c>
      <c r="BR7">
        <f t="shared" si="3"/>
        <v>1.4019127700661328E-6</v>
      </c>
      <c r="BS7">
        <f t="shared" si="3"/>
        <v>1.4019127700661328E-6</v>
      </c>
      <c r="BT7">
        <f t="shared" si="3"/>
        <v>1.4019127700661328E-6</v>
      </c>
      <c r="BU7">
        <f t="shared" si="3"/>
        <v>1.4019127700661328E-6</v>
      </c>
      <c r="BV7">
        <f t="shared" si="3"/>
        <v>1.4019127700661328E-6</v>
      </c>
      <c r="BW7">
        <f t="shared" si="3"/>
        <v>1.4019127700661328E-6</v>
      </c>
      <c r="BX7">
        <f t="shared" si="3"/>
        <v>1.4019127700661328E-6</v>
      </c>
      <c r="BY7">
        <f t="shared" si="3"/>
        <v>1.4019127700661328E-6</v>
      </c>
      <c r="BZ7">
        <f t="shared" si="3"/>
        <v>1.4019127700661328E-6</v>
      </c>
      <c r="CA7">
        <f t="shared" si="3"/>
        <v>1.4019127700661328E-6</v>
      </c>
      <c r="CB7">
        <f t="shared" si="3"/>
        <v>1.4019127700661328E-6</v>
      </c>
      <c r="CC7">
        <f t="shared" si="3"/>
        <v>1.4019127700661328E-6</v>
      </c>
    </row>
    <row r="8" spans="1:81">
      <c r="A8" s="1" t="s">
        <v>1427</v>
      </c>
      <c r="B8">
        <f>'Total Fuel Prices'!B33*(INDEX(Tax_share,MATCH('Total Fuel Prices'!$A$25,tax_fuel_labels,0),MATCH(B$1,'Tax_Share of Price'!$B$1:$AI$1,0)))</f>
        <v>1.4019127700661328E-6</v>
      </c>
      <c r="C8">
        <f>'Total Fuel Prices'!C33*(INDEX(Tax_share,MATCH('Total Fuel Prices'!$A$25,tax_fuel_labels,0),MATCH(C$1,'Tax_Share of Price'!$B$1:$AI$1,0)))</f>
        <v>1.4019127700661328E-6</v>
      </c>
      <c r="D8">
        <f>'Total Fuel Prices'!D33*(INDEX(Tax_share,MATCH('Total Fuel Prices'!$A$25,tax_fuel_labels,0),MATCH(D$1,'Tax_Share of Price'!$B$1:$AI$1,0)))</f>
        <v>1.4019127700661328E-6</v>
      </c>
      <c r="E8">
        <f>'Total Fuel Prices'!E33*(INDEX(Tax_share,MATCH('Total Fuel Prices'!$A$25,tax_fuel_labels,0),MATCH(E$1,'Tax_Share of Price'!$B$1:$AI$1,0)))</f>
        <v>1.4019127700661328E-6</v>
      </c>
      <c r="F8">
        <f>'Total Fuel Prices'!F33*(INDEX(Tax_share,MATCH('Total Fuel Prices'!$A$25,tax_fuel_labels,0),MATCH(F$1,'Tax_Share of Price'!$B$1:$AI$1,0)))</f>
        <v>1.4019127700661328E-6</v>
      </c>
      <c r="G8">
        <f>'Total Fuel Prices'!G33*(INDEX(Tax_share,MATCH('Total Fuel Prices'!$A$25,tax_fuel_labels,0),MATCH(G$1,'Tax_Share of Price'!$B$1:$AI$1,0)))</f>
        <v>1.4019127700661328E-6</v>
      </c>
      <c r="H8">
        <f>'Total Fuel Prices'!H33*(INDEX(Tax_share,MATCH('Total Fuel Prices'!$A$25,tax_fuel_labels,0),MATCH(H$1,'Tax_Share of Price'!$B$1:$AI$1,0)))</f>
        <v>1.4019127700661328E-6</v>
      </c>
      <c r="I8">
        <f>'Total Fuel Prices'!I33*(INDEX(Tax_share,MATCH('Total Fuel Prices'!$A$25,tax_fuel_labels,0),MATCH(I$1,'Tax_Share of Price'!$B$1:$AI$1,0)))</f>
        <v>1.4019127700661328E-6</v>
      </c>
      <c r="J8">
        <f>'Total Fuel Prices'!J33*(INDEX(Tax_share,MATCH('Total Fuel Prices'!$A$25,tax_fuel_labels,0),MATCH(J$1,'Tax_Share of Price'!$B$1:$AI$1,0)))</f>
        <v>1.4019127700661328E-6</v>
      </c>
      <c r="K8">
        <f>'Total Fuel Prices'!K33*(INDEX(Tax_share,MATCH('Total Fuel Prices'!$A$25,tax_fuel_labels,0),MATCH(K$1,'Tax_Share of Price'!$B$1:$AI$1,0)))</f>
        <v>1.4019127700661328E-6</v>
      </c>
      <c r="L8">
        <f>'Total Fuel Prices'!L33*(INDEX(Tax_share,MATCH('Total Fuel Prices'!$A$25,tax_fuel_labels,0),MATCH(L$1,'Tax_Share of Price'!$B$1:$AI$1,0)))</f>
        <v>1.4019127700661328E-6</v>
      </c>
      <c r="M8">
        <f>'Total Fuel Prices'!M33*(INDEX(Tax_share,MATCH('Total Fuel Prices'!$A$25,tax_fuel_labels,0),MATCH(M$1,'Tax_Share of Price'!$B$1:$AI$1,0)))</f>
        <v>1.4019127700661328E-6</v>
      </c>
      <c r="N8">
        <f>'Total Fuel Prices'!N33*(INDEX(Tax_share,MATCH('Total Fuel Prices'!$A$25,tax_fuel_labels,0),MATCH(N$1,'Tax_Share of Price'!$B$1:$AI$1,0)))</f>
        <v>1.4019127700661328E-6</v>
      </c>
      <c r="O8">
        <f>'Total Fuel Prices'!O33*(INDEX(Tax_share,MATCH('Total Fuel Prices'!$A$25,tax_fuel_labels,0),MATCH(O$1,'Tax_Share of Price'!$B$1:$AI$1,0)))</f>
        <v>1.4019127700661328E-6</v>
      </c>
      <c r="P8">
        <f>'Total Fuel Prices'!P33*(INDEX(Tax_share,MATCH('Total Fuel Prices'!$A$25,tax_fuel_labels,0),MATCH(P$1,'Tax_Share of Price'!$B$1:$AI$1,0)))</f>
        <v>1.4019127700661328E-6</v>
      </c>
      <c r="Q8">
        <f>'Total Fuel Prices'!Q33*(INDEX(Tax_share,MATCH('Total Fuel Prices'!$A$25,tax_fuel_labels,0),MATCH(Q$1,'Tax_Share of Price'!$B$1:$AI$1,0)))</f>
        <v>1.4019127700661328E-6</v>
      </c>
      <c r="R8">
        <f>'Total Fuel Prices'!R33*(INDEX(Tax_share,MATCH('Total Fuel Prices'!$A$25,tax_fuel_labels,0),MATCH(R$1,'Tax_Share of Price'!$B$1:$AI$1,0)))</f>
        <v>1.4019127700661328E-6</v>
      </c>
      <c r="S8">
        <f>'Total Fuel Prices'!S33*(INDEX(Tax_share,MATCH('Total Fuel Prices'!$A$25,tax_fuel_labels,0),MATCH(S$1,'Tax_Share of Price'!$B$1:$AI$1,0)))</f>
        <v>1.4019127700661328E-6</v>
      </c>
      <c r="T8">
        <f>'Total Fuel Prices'!T33*(INDEX(Tax_share,MATCH('Total Fuel Prices'!$A$25,tax_fuel_labels,0),MATCH(T$1,'Tax_Share of Price'!$B$1:$AI$1,0)))</f>
        <v>1.4019127700661328E-6</v>
      </c>
      <c r="U8">
        <f>'Total Fuel Prices'!U33*(INDEX(Tax_share,MATCH('Total Fuel Prices'!$A$25,tax_fuel_labels,0),MATCH(U$1,'Tax_Share of Price'!$B$1:$AI$1,0)))</f>
        <v>1.4019127700661328E-6</v>
      </c>
      <c r="V8">
        <f>'Total Fuel Prices'!V33*(INDEX(Tax_share,MATCH('Total Fuel Prices'!$A$25,tax_fuel_labels,0),MATCH(V$1,'Tax_Share of Price'!$B$1:$AI$1,0)))</f>
        <v>1.4019127700661328E-6</v>
      </c>
      <c r="W8">
        <f>'Total Fuel Prices'!W33*(INDEX(Tax_share,MATCH('Total Fuel Prices'!$A$25,tax_fuel_labels,0),MATCH(W$1,'Tax_Share of Price'!$B$1:$AI$1,0)))</f>
        <v>1.4019127700661328E-6</v>
      </c>
      <c r="X8">
        <f>'Total Fuel Prices'!X33*(INDEX(Tax_share,MATCH('Total Fuel Prices'!$A$25,tax_fuel_labels,0),MATCH(X$1,'Tax_Share of Price'!$B$1:$AI$1,0)))</f>
        <v>1.4019127700661328E-6</v>
      </c>
      <c r="Y8">
        <f>'Total Fuel Prices'!Y33*(INDEX(Tax_share,MATCH('Total Fuel Prices'!$A$25,tax_fuel_labels,0),MATCH(Y$1,'Tax_Share of Price'!$B$1:$AI$1,0)))</f>
        <v>1.4019127700661328E-6</v>
      </c>
      <c r="Z8">
        <f>'Total Fuel Prices'!Z33*(INDEX(Tax_share,MATCH('Total Fuel Prices'!$A$25,tax_fuel_labels,0),MATCH(Z$1,'Tax_Share of Price'!$B$1:$AI$1,0)))</f>
        <v>1.4019127700661328E-6</v>
      </c>
      <c r="AA8">
        <f>'Total Fuel Prices'!AA33*(INDEX(Tax_share,MATCH('Total Fuel Prices'!$A$25,tax_fuel_labels,0),MATCH(AA$1,'Tax_Share of Price'!$B$1:$AI$1,0)))</f>
        <v>1.4019127700661328E-6</v>
      </c>
      <c r="AB8">
        <f>'Total Fuel Prices'!AB33*(INDEX(Tax_share,MATCH('Total Fuel Prices'!$A$25,tax_fuel_labels,0),MATCH(AB$1,'Tax_Share of Price'!$B$1:$AI$1,0)))</f>
        <v>1.4019127700661328E-6</v>
      </c>
      <c r="AC8">
        <f>'Total Fuel Prices'!AC33*(INDEX(Tax_share,MATCH('Total Fuel Prices'!$A$25,tax_fuel_labels,0),MATCH(AC$1,'Tax_Share of Price'!$B$1:$AI$1,0)))</f>
        <v>1.4019127700661328E-6</v>
      </c>
      <c r="AD8">
        <f>'Total Fuel Prices'!AD33*(INDEX(Tax_share,MATCH('Total Fuel Prices'!$A$25,tax_fuel_labels,0),MATCH(AD$1,'Tax_Share of Price'!$B$1:$AI$1,0)))</f>
        <v>1.4019127700661328E-6</v>
      </c>
      <c r="AE8">
        <f>'Total Fuel Prices'!AE33*(INDEX(Tax_share,MATCH('Total Fuel Prices'!$A$25,tax_fuel_labels,0),MATCH(AE$1,'Tax_Share of Price'!$B$1:$AI$1,0)))</f>
        <v>1.4019127700661328E-6</v>
      </c>
      <c r="AF8">
        <f t="shared" si="1"/>
        <v>1.4019127700661328E-6</v>
      </c>
      <c r="AG8">
        <f t="shared" si="3"/>
        <v>1.4019127700661328E-6</v>
      </c>
      <c r="AH8">
        <f t="shared" si="3"/>
        <v>1.4019127700661328E-6</v>
      </c>
      <c r="AI8">
        <f t="shared" si="3"/>
        <v>1.4019127700661328E-6</v>
      </c>
      <c r="AJ8">
        <f t="shared" si="3"/>
        <v>1.4019127700661328E-6</v>
      </c>
      <c r="AK8">
        <f t="shared" si="3"/>
        <v>1.4019127700661328E-6</v>
      </c>
      <c r="AL8">
        <f t="shared" si="3"/>
        <v>1.4019127700661328E-6</v>
      </c>
      <c r="AM8">
        <f t="shared" si="3"/>
        <v>1.4019127700661328E-6</v>
      </c>
      <c r="AN8">
        <f t="shared" si="3"/>
        <v>1.4019127700661328E-6</v>
      </c>
      <c r="AO8">
        <f t="shared" si="3"/>
        <v>1.4019127700661328E-6</v>
      </c>
      <c r="AP8">
        <f t="shared" si="3"/>
        <v>1.4019127700661328E-6</v>
      </c>
      <c r="AQ8">
        <f t="shared" si="3"/>
        <v>1.4019127700661328E-6</v>
      </c>
      <c r="AR8">
        <f t="shared" si="3"/>
        <v>1.4019127700661328E-6</v>
      </c>
      <c r="AS8">
        <f t="shared" si="3"/>
        <v>1.4019127700661328E-6</v>
      </c>
      <c r="AT8">
        <f t="shared" si="3"/>
        <v>1.4019127700661328E-6</v>
      </c>
      <c r="AU8">
        <f t="shared" si="3"/>
        <v>1.4019127700661328E-6</v>
      </c>
      <c r="AV8">
        <f t="shared" si="3"/>
        <v>1.4019127700661328E-6</v>
      </c>
      <c r="AW8">
        <f t="shared" si="3"/>
        <v>1.4019127700661328E-6</v>
      </c>
      <c r="AX8">
        <f t="shared" si="3"/>
        <v>1.4019127700661328E-6</v>
      </c>
      <c r="AY8">
        <f t="shared" si="3"/>
        <v>1.4019127700661328E-6</v>
      </c>
      <c r="AZ8">
        <f t="shared" si="3"/>
        <v>1.4019127700661328E-6</v>
      </c>
      <c r="BA8">
        <f t="shared" si="3"/>
        <v>1.4019127700661328E-6</v>
      </c>
      <c r="BB8">
        <f t="shared" si="3"/>
        <v>1.4019127700661328E-6</v>
      </c>
      <c r="BC8">
        <f t="shared" si="3"/>
        <v>1.4019127700661328E-6</v>
      </c>
      <c r="BD8">
        <f t="shared" si="3"/>
        <v>1.4019127700661328E-6</v>
      </c>
      <c r="BE8">
        <f t="shared" si="3"/>
        <v>1.4019127700661328E-6</v>
      </c>
      <c r="BF8">
        <f t="shared" si="3"/>
        <v>1.4019127700661328E-6</v>
      </c>
      <c r="BG8">
        <f t="shared" si="3"/>
        <v>1.4019127700661328E-6</v>
      </c>
      <c r="BH8">
        <f t="shared" si="3"/>
        <v>1.4019127700661328E-6</v>
      </c>
      <c r="BI8">
        <f t="shared" si="3"/>
        <v>1.4019127700661328E-6</v>
      </c>
      <c r="BJ8">
        <f t="shared" si="3"/>
        <v>1.4019127700661328E-6</v>
      </c>
      <c r="BK8">
        <f t="shared" si="3"/>
        <v>1.4019127700661328E-6</v>
      </c>
      <c r="BL8">
        <f t="shared" si="3"/>
        <v>1.4019127700661328E-6</v>
      </c>
      <c r="BM8">
        <f t="shared" si="3"/>
        <v>1.4019127700661328E-6</v>
      </c>
      <c r="BN8">
        <f t="shared" si="3"/>
        <v>1.4019127700661328E-6</v>
      </c>
      <c r="BO8">
        <f t="shared" si="3"/>
        <v>1.4019127700661328E-6</v>
      </c>
      <c r="BP8">
        <f t="shared" si="3"/>
        <v>1.4019127700661328E-6</v>
      </c>
      <c r="BQ8">
        <f t="shared" si="3"/>
        <v>1.4019127700661328E-6</v>
      </c>
      <c r="BR8">
        <f t="shared" si="3"/>
        <v>1.4019127700661328E-6</v>
      </c>
      <c r="BS8">
        <f t="shared" si="3"/>
        <v>1.4019127700661328E-6</v>
      </c>
      <c r="BT8">
        <f t="shared" si="3"/>
        <v>1.4019127700661328E-6</v>
      </c>
      <c r="BU8">
        <f t="shared" si="3"/>
        <v>1.4019127700661328E-6</v>
      </c>
      <c r="BV8">
        <f t="shared" si="3"/>
        <v>1.4019127700661328E-6</v>
      </c>
      <c r="BW8">
        <f t="shared" si="3"/>
        <v>1.4019127700661328E-6</v>
      </c>
      <c r="BX8">
        <f t="shared" si="3"/>
        <v>1.4019127700661328E-6</v>
      </c>
      <c r="BY8">
        <f t="shared" si="3"/>
        <v>1.4019127700661328E-6</v>
      </c>
      <c r="BZ8">
        <f t="shared" si="3"/>
        <v>1.4019127700661328E-6</v>
      </c>
      <c r="CA8">
        <f t="shared" si="3"/>
        <v>1.4019127700661328E-6</v>
      </c>
      <c r="CB8">
        <f t="shared" si="3"/>
        <v>1.4019127700661328E-6</v>
      </c>
      <c r="CC8">
        <f t="shared" si="3"/>
        <v>1.4019127700661328E-6</v>
      </c>
    </row>
    <row r="9" spans="1:81">
      <c r="A9" s="1" t="s">
        <v>1428</v>
      </c>
      <c r="B9">
        <f>'Total Fuel Prices'!B34*(INDEX(Tax_share,MATCH('Total Fuel Prices'!$A$25,tax_fuel_labels,0),MATCH(B$1,'Tax_Share of Price'!$B$1:$AI$1,0)))</f>
        <v>1.4019127700661328E-6</v>
      </c>
      <c r="C9">
        <f>'Total Fuel Prices'!C34*(INDEX(Tax_share,MATCH('Total Fuel Prices'!$A$25,tax_fuel_labels,0),MATCH(C$1,'Tax_Share of Price'!$B$1:$AI$1,0)))</f>
        <v>1.4019127700661328E-6</v>
      </c>
      <c r="D9">
        <f>'Total Fuel Prices'!D34*(INDEX(Tax_share,MATCH('Total Fuel Prices'!$A$25,tax_fuel_labels,0),MATCH(D$1,'Tax_Share of Price'!$B$1:$AI$1,0)))</f>
        <v>1.4019127700661328E-6</v>
      </c>
      <c r="E9">
        <f>'Total Fuel Prices'!E34*(INDEX(Tax_share,MATCH('Total Fuel Prices'!$A$25,tax_fuel_labels,0),MATCH(E$1,'Tax_Share of Price'!$B$1:$AI$1,0)))</f>
        <v>1.4019127700661328E-6</v>
      </c>
      <c r="F9">
        <f>'Total Fuel Prices'!F34*(INDEX(Tax_share,MATCH('Total Fuel Prices'!$A$25,tax_fuel_labels,0),MATCH(F$1,'Tax_Share of Price'!$B$1:$AI$1,0)))</f>
        <v>1.4019127700661328E-6</v>
      </c>
      <c r="G9">
        <f>'Total Fuel Prices'!G34*(INDEX(Tax_share,MATCH('Total Fuel Prices'!$A$25,tax_fuel_labels,0),MATCH(G$1,'Tax_Share of Price'!$B$1:$AI$1,0)))</f>
        <v>1.4019127700661328E-6</v>
      </c>
      <c r="H9">
        <f>'Total Fuel Prices'!H34*(INDEX(Tax_share,MATCH('Total Fuel Prices'!$A$25,tax_fuel_labels,0),MATCH(H$1,'Tax_Share of Price'!$B$1:$AI$1,0)))</f>
        <v>1.4019127700661328E-6</v>
      </c>
      <c r="I9">
        <f>'Total Fuel Prices'!I34*(INDEX(Tax_share,MATCH('Total Fuel Prices'!$A$25,tax_fuel_labels,0),MATCH(I$1,'Tax_Share of Price'!$B$1:$AI$1,0)))</f>
        <v>1.4019127700661328E-6</v>
      </c>
      <c r="J9">
        <f>'Total Fuel Prices'!J34*(INDEX(Tax_share,MATCH('Total Fuel Prices'!$A$25,tax_fuel_labels,0),MATCH(J$1,'Tax_Share of Price'!$B$1:$AI$1,0)))</f>
        <v>1.4019127700661328E-6</v>
      </c>
      <c r="K9">
        <f>'Total Fuel Prices'!K34*(INDEX(Tax_share,MATCH('Total Fuel Prices'!$A$25,tax_fuel_labels,0),MATCH(K$1,'Tax_Share of Price'!$B$1:$AI$1,0)))</f>
        <v>1.4019127700661328E-6</v>
      </c>
      <c r="L9">
        <f>'Total Fuel Prices'!L34*(INDEX(Tax_share,MATCH('Total Fuel Prices'!$A$25,tax_fuel_labels,0),MATCH(L$1,'Tax_Share of Price'!$B$1:$AI$1,0)))</f>
        <v>1.4019127700661328E-6</v>
      </c>
      <c r="M9">
        <f>'Total Fuel Prices'!M34*(INDEX(Tax_share,MATCH('Total Fuel Prices'!$A$25,tax_fuel_labels,0),MATCH(M$1,'Tax_Share of Price'!$B$1:$AI$1,0)))</f>
        <v>1.4019127700661328E-6</v>
      </c>
      <c r="N9">
        <f>'Total Fuel Prices'!N34*(INDEX(Tax_share,MATCH('Total Fuel Prices'!$A$25,tax_fuel_labels,0),MATCH(N$1,'Tax_Share of Price'!$B$1:$AI$1,0)))</f>
        <v>1.4019127700661328E-6</v>
      </c>
      <c r="O9">
        <f>'Total Fuel Prices'!O34*(INDEX(Tax_share,MATCH('Total Fuel Prices'!$A$25,tax_fuel_labels,0),MATCH(O$1,'Tax_Share of Price'!$B$1:$AI$1,0)))</f>
        <v>1.4019127700661328E-6</v>
      </c>
      <c r="P9">
        <f>'Total Fuel Prices'!P34*(INDEX(Tax_share,MATCH('Total Fuel Prices'!$A$25,tax_fuel_labels,0),MATCH(P$1,'Tax_Share of Price'!$B$1:$AI$1,0)))</f>
        <v>1.4019127700661328E-6</v>
      </c>
      <c r="Q9">
        <f>'Total Fuel Prices'!Q34*(INDEX(Tax_share,MATCH('Total Fuel Prices'!$A$25,tax_fuel_labels,0),MATCH(Q$1,'Tax_Share of Price'!$B$1:$AI$1,0)))</f>
        <v>1.4019127700661328E-6</v>
      </c>
      <c r="R9">
        <f>'Total Fuel Prices'!R34*(INDEX(Tax_share,MATCH('Total Fuel Prices'!$A$25,tax_fuel_labels,0),MATCH(R$1,'Tax_Share of Price'!$B$1:$AI$1,0)))</f>
        <v>1.4019127700661328E-6</v>
      </c>
      <c r="S9">
        <f>'Total Fuel Prices'!S34*(INDEX(Tax_share,MATCH('Total Fuel Prices'!$A$25,tax_fuel_labels,0),MATCH(S$1,'Tax_Share of Price'!$B$1:$AI$1,0)))</f>
        <v>1.4019127700661328E-6</v>
      </c>
      <c r="T9">
        <f>'Total Fuel Prices'!T34*(INDEX(Tax_share,MATCH('Total Fuel Prices'!$A$25,tax_fuel_labels,0),MATCH(T$1,'Tax_Share of Price'!$B$1:$AI$1,0)))</f>
        <v>1.4019127700661328E-6</v>
      </c>
      <c r="U9">
        <f>'Total Fuel Prices'!U34*(INDEX(Tax_share,MATCH('Total Fuel Prices'!$A$25,tax_fuel_labels,0),MATCH(U$1,'Tax_Share of Price'!$B$1:$AI$1,0)))</f>
        <v>1.4019127700661328E-6</v>
      </c>
      <c r="V9">
        <f>'Total Fuel Prices'!V34*(INDEX(Tax_share,MATCH('Total Fuel Prices'!$A$25,tax_fuel_labels,0),MATCH(V$1,'Tax_Share of Price'!$B$1:$AI$1,0)))</f>
        <v>1.4019127700661328E-6</v>
      </c>
      <c r="W9">
        <f>'Total Fuel Prices'!W34*(INDEX(Tax_share,MATCH('Total Fuel Prices'!$A$25,tax_fuel_labels,0),MATCH(W$1,'Tax_Share of Price'!$B$1:$AI$1,0)))</f>
        <v>1.4019127700661328E-6</v>
      </c>
      <c r="X9">
        <f>'Total Fuel Prices'!X34*(INDEX(Tax_share,MATCH('Total Fuel Prices'!$A$25,tax_fuel_labels,0),MATCH(X$1,'Tax_Share of Price'!$B$1:$AI$1,0)))</f>
        <v>1.4019127700661328E-6</v>
      </c>
      <c r="Y9">
        <f>'Total Fuel Prices'!Y34*(INDEX(Tax_share,MATCH('Total Fuel Prices'!$A$25,tax_fuel_labels,0),MATCH(Y$1,'Tax_Share of Price'!$B$1:$AI$1,0)))</f>
        <v>1.4019127700661328E-6</v>
      </c>
      <c r="Z9">
        <f>'Total Fuel Prices'!Z34*(INDEX(Tax_share,MATCH('Total Fuel Prices'!$A$25,tax_fuel_labels,0),MATCH(Z$1,'Tax_Share of Price'!$B$1:$AI$1,0)))</f>
        <v>1.4019127700661328E-6</v>
      </c>
      <c r="AA9">
        <f>'Total Fuel Prices'!AA34*(INDEX(Tax_share,MATCH('Total Fuel Prices'!$A$25,tax_fuel_labels,0),MATCH(AA$1,'Tax_Share of Price'!$B$1:$AI$1,0)))</f>
        <v>1.4019127700661328E-6</v>
      </c>
      <c r="AB9">
        <f>'Total Fuel Prices'!AB34*(INDEX(Tax_share,MATCH('Total Fuel Prices'!$A$25,tax_fuel_labels,0),MATCH(AB$1,'Tax_Share of Price'!$B$1:$AI$1,0)))</f>
        <v>1.4019127700661328E-6</v>
      </c>
      <c r="AC9">
        <f>'Total Fuel Prices'!AC34*(INDEX(Tax_share,MATCH('Total Fuel Prices'!$A$25,tax_fuel_labels,0),MATCH(AC$1,'Tax_Share of Price'!$B$1:$AI$1,0)))</f>
        <v>1.4019127700661328E-6</v>
      </c>
      <c r="AD9">
        <f>'Total Fuel Prices'!AD34*(INDEX(Tax_share,MATCH('Total Fuel Prices'!$A$25,tax_fuel_labels,0),MATCH(AD$1,'Tax_Share of Price'!$B$1:$AI$1,0)))</f>
        <v>1.4019127700661328E-6</v>
      </c>
      <c r="AE9">
        <f>'Total Fuel Prices'!AE34*(INDEX(Tax_share,MATCH('Total Fuel Prices'!$A$25,tax_fuel_labels,0),MATCH(AE$1,'Tax_Share of Price'!$B$1:$AI$1,0)))</f>
        <v>1.4019127700661328E-6</v>
      </c>
      <c r="AF9">
        <f t="shared" si="1"/>
        <v>1.4019127700661328E-6</v>
      </c>
      <c r="AG9">
        <f t="shared" si="3"/>
        <v>1.4019127700661328E-6</v>
      </c>
      <c r="AH9">
        <f t="shared" si="3"/>
        <v>1.4019127700661328E-6</v>
      </c>
      <c r="AI9">
        <f t="shared" si="3"/>
        <v>1.4019127700661328E-6</v>
      </c>
      <c r="AJ9">
        <f t="shared" si="3"/>
        <v>1.4019127700661328E-6</v>
      </c>
      <c r="AK9">
        <f t="shared" si="3"/>
        <v>1.4019127700661328E-6</v>
      </c>
      <c r="AL9">
        <f t="shared" si="3"/>
        <v>1.4019127700661328E-6</v>
      </c>
      <c r="AM9">
        <f t="shared" si="3"/>
        <v>1.4019127700661328E-6</v>
      </c>
      <c r="AN9">
        <f t="shared" si="3"/>
        <v>1.4019127700661328E-6</v>
      </c>
      <c r="AO9">
        <f t="shared" si="3"/>
        <v>1.4019127700661328E-6</v>
      </c>
      <c r="AP9">
        <f t="shared" si="3"/>
        <v>1.4019127700661328E-6</v>
      </c>
      <c r="AQ9">
        <f t="shared" si="3"/>
        <v>1.4019127700661328E-6</v>
      </c>
      <c r="AR9">
        <f t="shared" si="3"/>
        <v>1.4019127700661328E-6</v>
      </c>
      <c r="AS9">
        <f t="shared" si="3"/>
        <v>1.4019127700661328E-6</v>
      </c>
      <c r="AT9">
        <f t="shared" si="3"/>
        <v>1.4019127700661328E-6</v>
      </c>
      <c r="AU9">
        <f t="shared" si="3"/>
        <v>1.4019127700661328E-6</v>
      </c>
      <c r="AV9">
        <f t="shared" si="3"/>
        <v>1.4019127700661328E-6</v>
      </c>
      <c r="AW9">
        <f t="shared" si="3"/>
        <v>1.4019127700661328E-6</v>
      </c>
      <c r="AX9">
        <f t="shared" si="3"/>
        <v>1.4019127700661328E-6</v>
      </c>
      <c r="AY9">
        <f t="shared" si="3"/>
        <v>1.4019127700661328E-6</v>
      </c>
      <c r="AZ9">
        <f t="shared" si="3"/>
        <v>1.4019127700661328E-6</v>
      </c>
      <c r="BA9">
        <f t="shared" si="3"/>
        <v>1.4019127700661328E-6</v>
      </c>
      <c r="BB9">
        <f t="shared" si="3"/>
        <v>1.4019127700661328E-6</v>
      </c>
      <c r="BC9">
        <f t="shared" si="3"/>
        <v>1.4019127700661328E-6</v>
      </c>
      <c r="BD9">
        <f t="shared" si="3"/>
        <v>1.4019127700661328E-6</v>
      </c>
      <c r="BE9">
        <f t="shared" si="3"/>
        <v>1.4019127700661328E-6</v>
      </c>
      <c r="BF9">
        <f t="shared" si="3"/>
        <v>1.4019127700661328E-6</v>
      </c>
      <c r="BG9">
        <f t="shared" si="3"/>
        <v>1.4019127700661328E-6</v>
      </c>
      <c r="BH9">
        <f t="shared" si="3"/>
        <v>1.4019127700661328E-6</v>
      </c>
      <c r="BI9">
        <f t="shared" si="3"/>
        <v>1.4019127700661328E-6</v>
      </c>
      <c r="BJ9">
        <f t="shared" si="3"/>
        <v>1.4019127700661328E-6</v>
      </c>
      <c r="BK9">
        <f t="shared" si="3"/>
        <v>1.4019127700661328E-6</v>
      </c>
      <c r="BL9">
        <f t="shared" si="3"/>
        <v>1.4019127700661328E-6</v>
      </c>
      <c r="BM9">
        <f t="shared" si="3"/>
        <v>1.4019127700661328E-6</v>
      </c>
      <c r="BN9">
        <f t="shared" si="3"/>
        <v>1.4019127700661328E-6</v>
      </c>
      <c r="BO9">
        <f t="shared" si="3"/>
        <v>1.4019127700661328E-6</v>
      </c>
      <c r="BP9">
        <f t="shared" si="3"/>
        <v>1.4019127700661328E-6</v>
      </c>
      <c r="BQ9">
        <f t="shared" si="3"/>
        <v>1.4019127700661328E-6</v>
      </c>
      <c r="BR9">
        <f t="shared" si="3"/>
        <v>1.4019127700661328E-6</v>
      </c>
      <c r="BS9">
        <f t="shared" si="3"/>
        <v>1.4019127700661328E-6</v>
      </c>
      <c r="BT9">
        <f t="shared" si="3"/>
        <v>1.4019127700661328E-6</v>
      </c>
      <c r="BU9">
        <f t="shared" si="3"/>
        <v>1.4019127700661328E-6</v>
      </c>
      <c r="BV9">
        <f t="shared" si="3"/>
        <v>1.4019127700661328E-6</v>
      </c>
      <c r="BW9">
        <f t="shared" si="3"/>
        <v>1.4019127700661328E-6</v>
      </c>
      <c r="BX9">
        <f t="shared" si="3"/>
        <v>1.4019127700661328E-6</v>
      </c>
      <c r="BY9">
        <f t="shared" si="3"/>
        <v>1.4019127700661328E-6</v>
      </c>
      <c r="BZ9">
        <f t="shared" si="3"/>
        <v>1.4019127700661328E-6</v>
      </c>
      <c r="CA9">
        <f t="shared" si="3"/>
        <v>1.4019127700661328E-6</v>
      </c>
      <c r="CB9">
        <f t="shared" si="3"/>
        <v>1.4019127700661328E-6</v>
      </c>
      <c r="CC9">
        <f t="shared" si="3"/>
        <v>1.4019127700661328E-6</v>
      </c>
    </row>
  </sheetData>
  <pageMargins left="0.7" right="0.7" top="0.75" bottom="0.75" header="0.3" footer="0.3"/>
  <pageSetup orientation="portrait" r:id="rId1"/>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sheetPr>
    <tabColor rgb="FF002060"/>
  </sheetPr>
  <dimension ref="A1:CC9"/>
  <sheetViews>
    <sheetView topLeftCell="X1" workbookViewId="0">
      <selection activeCell="AF4" sqref="AF4"/>
    </sheetView>
  </sheetViews>
  <sheetFormatPr defaultColWidth="9.140625" defaultRowHeight="15"/>
  <cols>
    <col min="1" max="1" width="41.42578125" customWidth="1"/>
    <col min="2" max="3" width="12.28515625" customWidth="1"/>
    <col min="4" max="27" width="10" customWidth="1"/>
  </cols>
  <sheetData>
    <row r="1" spans="1:81">
      <c r="A1" s="1" t="s">
        <v>1439</v>
      </c>
      <c r="B1" s="1">
        <v>2021</v>
      </c>
      <c r="C1" s="1">
        <v>2022</v>
      </c>
      <c r="D1" s="1">
        <v>2023</v>
      </c>
      <c r="E1" s="1">
        <v>2024</v>
      </c>
      <c r="F1" s="1">
        <v>2025</v>
      </c>
      <c r="G1" s="1">
        <v>2026</v>
      </c>
      <c r="H1" s="1">
        <v>2027</v>
      </c>
      <c r="I1" s="1">
        <v>2028</v>
      </c>
      <c r="J1" s="1">
        <v>2029</v>
      </c>
      <c r="K1" s="1">
        <v>2030</v>
      </c>
      <c r="L1" s="1">
        <v>2031</v>
      </c>
      <c r="M1" s="1">
        <v>2032</v>
      </c>
      <c r="N1" s="1">
        <v>2033</v>
      </c>
      <c r="O1" s="1">
        <v>2034</v>
      </c>
      <c r="P1" s="1">
        <v>2035</v>
      </c>
      <c r="Q1" s="1">
        <v>2036</v>
      </c>
      <c r="R1" s="1">
        <v>2037</v>
      </c>
      <c r="S1" s="1">
        <v>2038</v>
      </c>
      <c r="T1" s="1">
        <v>2039</v>
      </c>
      <c r="U1" s="1">
        <v>2040</v>
      </c>
      <c r="V1" s="1">
        <v>2041</v>
      </c>
      <c r="W1" s="1">
        <v>2042</v>
      </c>
      <c r="X1" s="1">
        <v>2043</v>
      </c>
      <c r="Y1" s="1">
        <v>2044</v>
      </c>
      <c r="Z1" s="1">
        <v>2045</v>
      </c>
      <c r="AA1" s="1">
        <v>2046</v>
      </c>
      <c r="AB1" s="1">
        <v>2047</v>
      </c>
      <c r="AC1" s="1">
        <v>2048</v>
      </c>
      <c r="AD1" s="1">
        <v>2049</v>
      </c>
      <c r="AE1" s="1">
        <v>2050</v>
      </c>
      <c r="AF1" s="1">
        <v>2051</v>
      </c>
      <c r="AG1" s="1">
        <v>2052</v>
      </c>
      <c r="AH1" s="1">
        <v>2053</v>
      </c>
      <c r="AI1" s="1">
        <v>2054</v>
      </c>
      <c r="AJ1" s="1">
        <v>2055</v>
      </c>
      <c r="AK1" s="1">
        <v>2056</v>
      </c>
      <c r="AL1" s="1">
        <v>2057</v>
      </c>
      <c r="AM1" s="1">
        <v>2058</v>
      </c>
      <c r="AN1" s="1">
        <v>2059</v>
      </c>
      <c r="AO1" s="1">
        <v>2060</v>
      </c>
      <c r="AP1" s="1">
        <v>2061</v>
      </c>
      <c r="AQ1" s="1">
        <v>2062</v>
      </c>
      <c r="AR1" s="1">
        <v>2063</v>
      </c>
      <c r="AS1" s="1">
        <v>2064</v>
      </c>
      <c r="AT1" s="1">
        <v>2065</v>
      </c>
      <c r="AU1" s="1">
        <v>2066</v>
      </c>
      <c r="AV1" s="1">
        <v>2067</v>
      </c>
      <c r="AW1" s="1">
        <v>2068</v>
      </c>
      <c r="AX1" s="1">
        <v>2069</v>
      </c>
      <c r="AY1" s="1">
        <v>2070</v>
      </c>
      <c r="AZ1" s="1">
        <v>2071</v>
      </c>
      <c r="BA1" s="1">
        <v>2072</v>
      </c>
      <c r="BB1" s="1">
        <v>2073</v>
      </c>
      <c r="BC1" s="1">
        <v>2074</v>
      </c>
      <c r="BD1" s="1">
        <v>2075</v>
      </c>
      <c r="BE1" s="1">
        <v>2076</v>
      </c>
      <c r="BF1" s="1">
        <v>2077</v>
      </c>
      <c r="BG1" s="1">
        <v>2078</v>
      </c>
      <c r="BH1" s="1">
        <v>2079</v>
      </c>
      <c r="BI1" s="1">
        <v>2080</v>
      </c>
      <c r="BJ1" s="1">
        <v>2081</v>
      </c>
      <c r="BK1" s="1">
        <v>2082</v>
      </c>
      <c r="BL1" s="1">
        <v>2083</v>
      </c>
      <c r="BM1" s="1">
        <v>2084</v>
      </c>
      <c r="BN1" s="1">
        <v>2085</v>
      </c>
      <c r="BO1" s="1">
        <v>2086</v>
      </c>
      <c r="BP1" s="1">
        <v>2087</v>
      </c>
      <c r="BQ1" s="1">
        <v>2088</v>
      </c>
      <c r="BR1" s="1">
        <v>2089</v>
      </c>
      <c r="BS1" s="1">
        <v>2090</v>
      </c>
      <c r="BT1" s="1">
        <v>2091</v>
      </c>
      <c r="BU1" s="1">
        <v>2092</v>
      </c>
      <c r="BV1" s="1">
        <v>2093</v>
      </c>
      <c r="BW1" s="1">
        <v>2094</v>
      </c>
      <c r="BX1" s="1">
        <v>2095</v>
      </c>
      <c r="BY1" s="1">
        <v>2096</v>
      </c>
      <c r="BZ1" s="1">
        <v>2097</v>
      </c>
      <c r="CA1" s="1">
        <v>2098</v>
      </c>
      <c r="CB1" s="1">
        <v>2099</v>
      </c>
      <c r="CC1" s="1">
        <v>2100</v>
      </c>
    </row>
    <row r="2" spans="1:81">
      <c r="A2" s="1" t="s">
        <v>1421</v>
      </c>
      <c r="B2">
        <f>'Total Fuel Prices'!B38*(INDEX(Tax_share,MATCH('Total Fuel Prices'!$A$36,tax_fuel_labels,0),MATCH(B$1,'Tax_Share of Price'!$B$1:$AI$1,0)))</f>
        <v>0</v>
      </c>
      <c r="C2">
        <f>'Total Fuel Prices'!C38*(INDEX(Tax_share,MATCH('Total Fuel Prices'!$A$36,tax_fuel_labels,0),MATCH(C$1,'Tax_Share of Price'!$B$1:$AI$1,0)))</f>
        <v>0</v>
      </c>
      <c r="D2">
        <f>'Total Fuel Prices'!D38*(INDEX(Tax_share,MATCH('Total Fuel Prices'!$A$36,tax_fuel_labels,0),MATCH(D$1,'Tax_Share of Price'!$B$1:$AI$1,0)))</f>
        <v>0</v>
      </c>
      <c r="E2">
        <f>'Total Fuel Prices'!E38*(INDEX(Tax_share,MATCH('Total Fuel Prices'!$A$36,tax_fuel_labels,0),MATCH(E$1,'Tax_Share of Price'!$B$1:$AI$1,0)))</f>
        <v>0</v>
      </c>
      <c r="F2">
        <f>'Total Fuel Prices'!F38*(INDEX(Tax_share,MATCH('Total Fuel Prices'!$A$36,tax_fuel_labels,0),MATCH(F$1,'Tax_Share of Price'!$B$1:$AI$1,0)))</f>
        <v>0</v>
      </c>
      <c r="G2">
        <f>'Total Fuel Prices'!G38*(INDEX(Tax_share,MATCH('Total Fuel Prices'!$A$36,tax_fuel_labels,0),MATCH(G$1,'Tax_Share of Price'!$B$1:$AI$1,0)))</f>
        <v>0</v>
      </c>
      <c r="H2">
        <f>'Total Fuel Prices'!H38*(INDEX(Tax_share,MATCH('Total Fuel Prices'!$A$36,tax_fuel_labels,0),MATCH(H$1,'Tax_Share of Price'!$B$1:$AI$1,0)))</f>
        <v>0</v>
      </c>
      <c r="I2">
        <f>'Total Fuel Prices'!I38*(INDEX(Tax_share,MATCH('Total Fuel Prices'!$A$36,tax_fuel_labels,0),MATCH(I$1,'Tax_Share of Price'!$B$1:$AI$1,0)))</f>
        <v>0</v>
      </c>
      <c r="J2">
        <f>'Total Fuel Prices'!J38*(INDEX(Tax_share,MATCH('Total Fuel Prices'!$A$36,tax_fuel_labels,0),MATCH(J$1,'Tax_Share of Price'!$B$1:$AI$1,0)))</f>
        <v>0</v>
      </c>
      <c r="K2">
        <f>'Total Fuel Prices'!K38*(INDEX(Tax_share,MATCH('Total Fuel Prices'!$A$36,tax_fuel_labels,0),MATCH(K$1,'Tax_Share of Price'!$B$1:$AI$1,0)))</f>
        <v>0</v>
      </c>
      <c r="L2">
        <f>'Total Fuel Prices'!L38*(INDEX(Tax_share,MATCH('Total Fuel Prices'!$A$36,tax_fuel_labels,0),MATCH(L$1,'Tax_Share of Price'!$B$1:$AI$1,0)))</f>
        <v>0</v>
      </c>
      <c r="M2">
        <f>'Total Fuel Prices'!M38*(INDEX(Tax_share,MATCH('Total Fuel Prices'!$A$36,tax_fuel_labels,0),MATCH(M$1,'Tax_Share of Price'!$B$1:$AI$1,0)))</f>
        <v>0</v>
      </c>
      <c r="N2">
        <f>'Total Fuel Prices'!N38*(INDEX(Tax_share,MATCH('Total Fuel Prices'!$A$36,tax_fuel_labels,0),MATCH(N$1,'Tax_Share of Price'!$B$1:$AI$1,0)))</f>
        <v>0</v>
      </c>
      <c r="O2">
        <f>'Total Fuel Prices'!O38*(INDEX(Tax_share,MATCH('Total Fuel Prices'!$A$36,tax_fuel_labels,0),MATCH(O$1,'Tax_Share of Price'!$B$1:$AI$1,0)))</f>
        <v>0</v>
      </c>
      <c r="P2">
        <f>'Total Fuel Prices'!P38*(INDEX(Tax_share,MATCH('Total Fuel Prices'!$A$36,tax_fuel_labels,0),MATCH(P$1,'Tax_Share of Price'!$B$1:$AI$1,0)))</f>
        <v>0</v>
      </c>
      <c r="Q2">
        <f>'Total Fuel Prices'!Q38*(INDEX(Tax_share,MATCH('Total Fuel Prices'!$A$36,tax_fuel_labels,0),MATCH(Q$1,'Tax_Share of Price'!$B$1:$AI$1,0)))</f>
        <v>0</v>
      </c>
      <c r="R2">
        <f>'Total Fuel Prices'!R38*(INDEX(Tax_share,MATCH('Total Fuel Prices'!$A$36,tax_fuel_labels,0),MATCH(R$1,'Tax_Share of Price'!$B$1:$AI$1,0)))</f>
        <v>0</v>
      </c>
      <c r="S2">
        <f>'Total Fuel Prices'!S38*(INDEX(Tax_share,MATCH('Total Fuel Prices'!$A$36,tax_fuel_labels,0),MATCH(S$1,'Tax_Share of Price'!$B$1:$AI$1,0)))</f>
        <v>0</v>
      </c>
      <c r="T2">
        <f>'Total Fuel Prices'!T38*(INDEX(Tax_share,MATCH('Total Fuel Prices'!$A$36,tax_fuel_labels,0),MATCH(T$1,'Tax_Share of Price'!$B$1:$AI$1,0)))</f>
        <v>0</v>
      </c>
      <c r="U2">
        <f>'Total Fuel Prices'!U38*(INDEX(Tax_share,MATCH('Total Fuel Prices'!$A$36,tax_fuel_labels,0),MATCH(U$1,'Tax_Share of Price'!$B$1:$AI$1,0)))</f>
        <v>0</v>
      </c>
      <c r="V2">
        <f>'Total Fuel Prices'!V38*(INDEX(Tax_share,MATCH('Total Fuel Prices'!$A$36,tax_fuel_labels,0),MATCH(V$1,'Tax_Share of Price'!$B$1:$AI$1,0)))</f>
        <v>0</v>
      </c>
      <c r="W2">
        <f>'Total Fuel Prices'!W38*(INDEX(Tax_share,MATCH('Total Fuel Prices'!$A$36,tax_fuel_labels,0),MATCH(W$1,'Tax_Share of Price'!$B$1:$AI$1,0)))</f>
        <v>0</v>
      </c>
      <c r="X2">
        <f>'Total Fuel Prices'!X38*(INDEX(Tax_share,MATCH('Total Fuel Prices'!$A$36,tax_fuel_labels,0),MATCH(X$1,'Tax_Share of Price'!$B$1:$AI$1,0)))</f>
        <v>0</v>
      </c>
      <c r="Y2">
        <f>'Total Fuel Prices'!Y38*(INDEX(Tax_share,MATCH('Total Fuel Prices'!$A$36,tax_fuel_labels,0),MATCH(Y$1,'Tax_Share of Price'!$B$1:$AI$1,0)))</f>
        <v>0</v>
      </c>
      <c r="Z2">
        <f>'Total Fuel Prices'!Z38*(INDEX(Tax_share,MATCH('Total Fuel Prices'!$A$36,tax_fuel_labels,0),MATCH(Z$1,'Tax_Share of Price'!$B$1:$AI$1,0)))</f>
        <v>0</v>
      </c>
      <c r="AA2">
        <f>'Total Fuel Prices'!AA38*(INDEX(Tax_share,MATCH('Total Fuel Prices'!$A$36,tax_fuel_labels,0),MATCH(AA$1,'Tax_Share of Price'!$B$1:$AI$1,0)))</f>
        <v>0</v>
      </c>
      <c r="AB2">
        <f>'Total Fuel Prices'!AB38*(INDEX(Tax_share,MATCH('Total Fuel Prices'!$A$36,tax_fuel_labels,0),MATCH(AB$1,'Tax_Share of Price'!$B$1:$AI$1,0)))</f>
        <v>0</v>
      </c>
      <c r="AC2">
        <f>'Total Fuel Prices'!AC38*(INDEX(Tax_share,MATCH('Total Fuel Prices'!$A$36,tax_fuel_labels,0),MATCH(AC$1,'Tax_Share of Price'!$B$1:$AI$1,0)))</f>
        <v>0</v>
      </c>
      <c r="AD2">
        <f>'Total Fuel Prices'!AD38*(INDEX(Tax_share,MATCH('Total Fuel Prices'!$A$36,tax_fuel_labels,0),MATCH(AD$1,'Tax_Share of Price'!$B$1:$AI$1,0)))</f>
        <v>0</v>
      </c>
      <c r="AE2">
        <f>'Total Fuel Prices'!AE38*(INDEX(Tax_share,MATCH('Total Fuel Prices'!$A$36,tax_fuel_labels,0),MATCH(AE$1,'Tax_Share of Price'!$B$1:$AI$1,0)))</f>
        <v>0</v>
      </c>
      <c r="AF2">
        <f>$AE2</f>
        <v>0</v>
      </c>
      <c r="AG2">
        <f t="shared" ref="AG2:CC7" si="0">$AE2</f>
        <v>0</v>
      </c>
      <c r="AH2">
        <f t="shared" si="0"/>
        <v>0</v>
      </c>
      <c r="AI2">
        <f t="shared" si="0"/>
        <v>0</v>
      </c>
      <c r="AJ2">
        <f t="shared" si="0"/>
        <v>0</v>
      </c>
      <c r="AK2">
        <f t="shared" si="0"/>
        <v>0</v>
      </c>
      <c r="AL2">
        <f t="shared" si="0"/>
        <v>0</v>
      </c>
      <c r="AM2">
        <f t="shared" si="0"/>
        <v>0</v>
      </c>
      <c r="AN2">
        <f t="shared" si="0"/>
        <v>0</v>
      </c>
      <c r="AO2">
        <f t="shared" si="0"/>
        <v>0</v>
      </c>
      <c r="AP2">
        <f t="shared" si="0"/>
        <v>0</v>
      </c>
      <c r="AQ2">
        <f t="shared" si="0"/>
        <v>0</v>
      </c>
      <c r="AR2">
        <f t="shared" si="0"/>
        <v>0</v>
      </c>
      <c r="AS2">
        <f t="shared" si="0"/>
        <v>0</v>
      </c>
      <c r="AT2">
        <f t="shared" si="0"/>
        <v>0</v>
      </c>
      <c r="AU2">
        <f t="shared" si="0"/>
        <v>0</v>
      </c>
      <c r="AV2">
        <f t="shared" si="0"/>
        <v>0</v>
      </c>
      <c r="AW2">
        <f t="shared" si="0"/>
        <v>0</v>
      </c>
      <c r="AX2">
        <f t="shared" si="0"/>
        <v>0</v>
      </c>
      <c r="AY2">
        <f t="shared" si="0"/>
        <v>0</v>
      </c>
      <c r="AZ2">
        <f t="shared" si="0"/>
        <v>0</v>
      </c>
      <c r="BA2">
        <f t="shared" si="0"/>
        <v>0</v>
      </c>
      <c r="BB2">
        <f t="shared" si="0"/>
        <v>0</v>
      </c>
      <c r="BC2">
        <f t="shared" si="0"/>
        <v>0</v>
      </c>
      <c r="BD2">
        <f t="shared" si="0"/>
        <v>0</v>
      </c>
      <c r="BE2">
        <f t="shared" si="0"/>
        <v>0</v>
      </c>
      <c r="BF2">
        <f t="shared" si="0"/>
        <v>0</v>
      </c>
      <c r="BG2">
        <f t="shared" si="0"/>
        <v>0</v>
      </c>
      <c r="BH2">
        <f t="shared" si="0"/>
        <v>0</v>
      </c>
      <c r="BI2">
        <f t="shared" si="0"/>
        <v>0</v>
      </c>
      <c r="BJ2">
        <f t="shared" si="0"/>
        <v>0</v>
      </c>
      <c r="BK2">
        <f t="shared" si="0"/>
        <v>0</v>
      </c>
      <c r="BL2">
        <f t="shared" si="0"/>
        <v>0</v>
      </c>
      <c r="BM2">
        <f t="shared" si="0"/>
        <v>0</v>
      </c>
      <c r="BN2">
        <f t="shared" si="0"/>
        <v>0</v>
      </c>
      <c r="BO2">
        <f t="shared" si="0"/>
        <v>0</v>
      </c>
      <c r="BP2">
        <f t="shared" si="0"/>
        <v>0</v>
      </c>
      <c r="BQ2">
        <f t="shared" si="0"/>
        <v>0</v>
      </c>
      <c r="BR2">
        <f t="shared" si="0"/>
        <v>0</v>
      </c>
      <c r="BS2">
        <f t="shared" si="0"/>
        <v>0</v>
      </c>
      <c r="BT2">
        <f t="shared" si="0"/>
        <v>0</v>
      </c>
      <c r="BU2">
        <f t="shared" si="0"/>
        <v>0</v>
      </c>
      <c r="BV2">
        <f t="shared" si="0"/>
        <v>0</v>
      </c>
      <c r="BW2">
        <f t="shared" si="0"/>
        <v>0</v>
      </c>
      <c r="BX2">
        <f t="shared" si="0"/>
        <v>0</v>
      </c>
      <c r="BY2">
        <f t="shared" si="0"/>
        <v>0</v>
      </c>
      <c r="BZ2">
        <f t="shared" si="0"/>
        <v>0</v>
      </c>
      <c r="CA2">
        <f t="shared" si="0"/>
        <v>0</v>
      </c>
      <c r="CB2">
        <f t="shared" si="0"/>
        <v>0</v>
      </c>
      <c r="CC2">
        <f t="shared" si="0"/>
        <v>0</v>
      </c>
    </row>
    <row r="3" spans="1:81">
      <c r="A3" s="1" t="s">
        <v>1422</v>
      </c>
      <c r="B3" s="321">
        <f>'Total Fuel Prices'!B39*(INDEX(Tax_share,MATCH('Total Fuel Prices'!$A$36,tax_fuel_labels,0),MATCH(B$1,'Tax_Share of Price'!$B$1:$AI$1,0)))</f>
        <v>0</v>
      </c>
      <c r="C3" s="7">
        <f>'Total Fuel Prices'!C39*(INDEX(Tax_share,MATCH('Total Fuel Prices'!$A$36,tax_fuel_labels,0),MATCH(C$1,'Tax_Share of Price'!$B$1:$AI$1,0)))</f>
        <v>0</v>
      </c>
      <c r="D3" s="7">
        <f>'Total Fuel Prices'!D39*(INDEX(Tax_share,MATCH('Total Fuel Prices'!$A$36,tax_fuel_labels,0),MATCH(D$1,'Tax_Share of Price'!$B$1:$AI$1,0)))</f>
        <v>0</v>
      </c>
      <c r="E3" s="7">
        <f>'Total Fuel Prices'!E39*(INDEX(Tax_share,MATCH('Total Fuel Prices'!$A$36,tax_fuel_labels,0),MATCH(E$1,'Tax_Share of Price'!$B$1:$AI$1,0)))</f>
        <v>0</v>
      </c>
      <c r="F3" s="7">
        <f>'Total Fuel Prices'!F39*(INDEX(Tax_share,MATCH('Total Fuel Prices'!$A$36,tax_fuel_labels,0),MATCH(F$1,'Tax_Share of Price'!$B$1:$AI$1,0)))</f>
        <v>0</v>
      </c>
      <c r="G3" s="7">
        <f>'Total Fuel Prices'!G39*(INDEX(Tax_share,MATCH('Total Fuel Prices'!$A$36,tax_fuel_labels,0),MATCH(G$1,'Tax_Share of Price'!$B$1:$AI$1,0)))</f>
        <v>0</v>
      </c>
      <c r="H3" s="7">
        <f>'Total Fuel Prices'!H39*(INDEX(Tax_share,MATCH('Total Fuel Prices'!$A$36,tax_fuel_labels,0),MATCH(H$1,'Tax_Share of Price'!$B$1:$AI$1,0)))</f>
        <v>0</v>
      </c>
      <c r="I3" s="7">
        <f>'Total Fuel Prices'!I39*(INDEX(Tax_share,MATCH('Total Fuel Prices'!$A$36,tax_fuel_labels,0),MATCH(I$1,'Tax_Share of Price'!$B$1:$AI$1,0)))</f>
        <v>0</v>
      </c>
      <c r="J3" s="7">
        <f>'Total Fuel Prices'!J39*(INDEX(Tax_share,MATCH('Total Fuel Prices'!$A$36,tax_fuel_labels,0),MATCH(J$1,'Tax_Share of Price'!$B$1:$AI$1,0)))</f>
        <v>0</v>
      </c>
      <c r="K3" s="7">
        <f>'Total Fuel Prices'!K39*(INDEX(Tax_share,MATCH('Total Fuel Prices'!$A$36,tax_fuel_labels,0),MATCH(K$1,'Tax_Share of Price'!$B$1:$AI$1,0)))</f>
        <v>0</v>
      </c>
      <c r="L3" s="7">
        <f>'Total Fuel Prices'!L39*(INDEX(Tax_share,MATCH('Total Fuel Prices'!$A$36,tax_fuel_labels,0),MATCH(L$1,'Tax_Share of Price'!$B$1:$AI$1,0)))</f>
        <v>0</v>
      </c>
      <c r="M3" s="7">
        <f>'Total Fuel Prices'!M39*(INDEX(Tax_share,MATCH('Total Fuel Prices'!$A$36,tax_fuel_labels,0),MATCH(M$1,'Tax_Share of Price'!$B$1:$AI$1,0)))</f>
        <v>0</v>
      </c>
      <c r="N3" s="7">
        <f>'Total Fuel Prices'!N39*(INDEX(Tax_share,MATCH('Total Fuel Prices'!$A$36,tax_fuel_labels,0),MATCH(N$1,'Tax_Share of Price'!$B$1:$AI$1,0)))</f>
        <v>0</v>
      </c>
      <c r="O3" s="7">
        <f>'Total Fuel Prices'!O39*(INDEX(Tax_share,MATCH('Total Fuel Prices'!$A$36,tax_fuel_labels,0),MATCH(O$1,'Tax_Share of Price'!$B$1:$AI$1,0)))</f>
        <v>0</v>
      </c>
      <c r="P3" s="7">
        <f>'Total Fuel Prices'!P39*(INDEX(Tax_share,MATCH('Total Fuel Prices'!$A$36,tax_fuel_labels,0),MATCH(P$1,'Tax_Share of Price'!$B$1:$AI$1,0)))</f>
        <v>0</v>
      </c>
      <c r="Q3" s="7">
        <f>'Total Fuel Prices'!Q39*(INDEX(Tax_share,MATCH('Total Fuel Prices'!$A$36,tax_fuel_labels,0),MATCH(Q$1,'Tax_Share of Price'!$B$1:$AI$1,0)))</f>
        <v>0</v>
      </c>
      <c r="R3" s="7">
        <f>'Total Fuel Prices'!R39*(INDEX(Tax_share,MATCH('Total Fuel Prices'!$A$36,tax_fuel_labels,0),MATCH(R$1,'Tax_Share of Price'!$B$1:$AI$1,0)))</f>
        <v>0</v>
      </c>
      <c r="S3" s="7">
        <f>'Total Fuel Prices'!S39*(INDEX(Tax_share,MATCH('Total Fuel Prices'!$A$36,tax_fuel_labels,0),MATCH(S$1,'Tax_Share of Price'!$B$1:$AI$1,0)))</f>
        <v>0</v>
      </c>
      <c r="T3" s="7">
        <f>'Total Fuel Prices'!T39*(INDEX(Tax_share,MATCH('Total Fuel Prices'!$A$36,tax_fuel_labels,0),MATCH(T$1,'Tax_Share of Price'!$B$1:$AI$1,0)))</f>
        <v>0</v>
      </c>
      <c r="U3" s="7">
        <f>'Total Fuel Prices'!U39*(INDEX(Tax_share,MATCH('Total Fuel Prices'!$A$36,tax_fuel_labels,0),MATCH(U$1,'Tax_Share of Price'!$B$1:$AI$1,0)))</f>
        <v>0</v>
      </c>
      <c r="V3" s="7">
        <f>'Total Fuel Prices'!V39*(INDEX(Tax_share,MATCH('Total Fuel Prices'!$A$36,tax_fuel_labels,0),MATCH(V$1,'Tax_Share of Price'!$B$1:$AI$1,0)))</f>
        <v>0</v>
      </c>
      <c r="W3" s="7">
        <f>'Total Fuel Prices'!W39*(INDEX(Tax_share,MATCH('Total Fuel Prices'!$A$36,tax_fuel_labels,0),MATCH(W$1,'Tax_Share of Price'!$B$1:$AI$1,0)))</f>
        <v>0</v>
      </c>
      <c r="X3" s="7">
        <f>'Total Fuel Prices'!X39*(INDEX(Tax_share,MATCH('Total Fuel Prices'!$A$36,tax_fuel_labels,0),MATCH(X$1,'Tax_Share of Price'!$B$1:$AI$1,0)))</f>
        <v>0</v>
      </c>
      <c r="Y3" s="7">
        <f>'Total Fuel Prices'!Y39*(INDEX(Tax_share,MATCH('Total Fuel Prices'!$A$36,tax_fuel_labels,0),MATCH(Y$1,'Tax_Share of Price'!$B$1:$AI$1,0)))</f>
        <v>0</v>
      </c>
      <c r="Z3" s="7">
        <f>'Total Fuel Prices'!Z39*(INDEX(Tax_share,MATCH('Total Fuel Prices'!$A$36,tax_fuel_labels,0),MATCH(Z$1,'Tax_Share of Price'!$B$1:$AI$1,0)))</f>
        <v>0</v>
      </c>
      <c r="AA3" s="7">
        <f>'Total Fuel Prices'!AA39*(INDEX(Tax_share,MATCH('Total Fuel Prices'!$A$36,tax_fuel_labels,0),MATCH(AA$1,'Tax_Share of Price'!$B$1:$AI$1,0)))</f>
        <v>0</v>
      </c>
      <c r="AB3" s="7">
        <f>'Total Fuel Prices'!AB39*(INDEX(Tax_share,MATCH('Total Fuel Prices'!$A$36,tax_fuel_labels,0),MATCH(AB$1,'Tax_Share of Price'!$B$1:$AI$1,0)))</f>
        <v>0</v>
      </c>
      <c r="AC3" s="7">
        <f>'Total Fuel Prices'!AC39*(INDEX(Tax_share,MATCH('Total Fuel Prices'!$A$36,tax_fuel_labels,0),MATCH(AC$1,'Tax_Share of Price'!$B$1:$AI$1,0)))</f>
        <v>0</v>
      </c>
      <c r="AD3" s="7">
        <f>'Total Fuel Prices'!AD39*(INDEX(Tax_share,MATCH('Total Fuel Prices'!$A$36,tax_fuel_labels,0),MATCH(AD$1,'Tax_Share of Price'!$B$1:$AI$1,0)))</f>
        <v>0</v>
      </c>
      <c r="AE3" s="7">
        <f>'Total Fuel Prices'!AE39*(INDEX(Tax_share,MATCH('Total Fuel Prices'!$A$36,tax_fuel_labels,0),MATCH(AE$1,'Tax_Share of Price'!$B$1:$AI$1,0)))</f>
        <v>0</v>
      </c>
      <c r="AF3" s="7">
        <f>$AE3</f>
        <v>0</v>
      </c>
      <c r="AG3">
        <f t="shared" ref="AF3:AU9" si="1">$AE3</f>
        <v>0</v>
      </c>
      <c r="AH3">
        <f t="shared" si="1"/>
        <v>0</v>
      </c>
      <c r="AI3">
        <f t="shared" si="1"/>
        <v>0</v>
      </c>
      <c r="AJ3">
        <f t="shared" si="1"/>
        <v>0</v>
      </c>
      <c r="AK3">
        <f t="shared" si="1"/>
        <v>0</v>
      </c>
      <c r="AL3">
        <f t="shared" si="1"/>
        <v>0</v>
      </c>
      <c r="AM3">
        <f t="shared" si="1"/>
        <v>0</v>
      </c>
      <c r="AN3">
        <f t="shared" si="1"/>
        <v>0</v>
      </c>
      <c r="AO3">
        <f t="shared" si="1"/>
        <v>0</v>
      </c>
      <c r="AP3">
        <f t="shared" si="1"/>
        <v>0</v>
      </c>
      <c r="AQ3">
        <f t="shared" si="1"/>
        <v>0</v>
      </c>
      <c r="AR3">
        <f t="shared" si="1"/>
        <v>0</v>
      </c>
      <c r="AS3">
        <f t="shared" si="1"/>
        <v>0</v>
      </c>
      <c r="AT3">
        <f t="shared" si="1"/>
        <v>0</v>
      </c>
      <c r="AU3">
        <f t="shared" si="1"/>
        <v>0</v>
      </c>
      <c r="AV3">
        <f t="shared" si="0"/>
        <v>0</v>
      </c>
      <c r="AW3">
        <f t="shared" si="0"/>
        <v>0</v>
      </c>
      <c r="AX3">
        <f t="shared" si="0"/>
        <v>0</v>
      </c>
      <c r="AY3">
        <f t="shared" si="0"/>
        <v>0</v>
      </c>
      <c r="AZ3">
        <f t="shared" si="0"/>
        <v>0</v>
      </c>
      <c r="BA3">
        <f t="shared" si="0"/>
        <v>0</v>
      </c>
      <c r="BB3">
        <f t="shared" si="0"/>
        <v>0</v>
      </c>
      <c r="BC3">
        <f t="shared" si="0"/>
        <v>0</v>
      </c>
      <c r="BD3">
        <f t="shared" si="0"/>
        <v>0</v>
      </c>
      <c r="BE3">
        <f t="shared" si="0"/>
        <v>0</v>
      </c>
      <c r="BF3">
        <f t="shared" si="0"/>
        <v>0</v>
      </c>
      <c r="BG3">
        <f t="shared" si="0"/>
        <v>0</v>
      </c>
      <c r="BH3">
        <f t="shared" si="0"/>
        <v>0</v>
      </c>
      <c r="BI3">
        <f t="shared" si="0"/>
        <v>0</v>
      </c>
      <c r="BJ3">
        <f t="shared" si="0"/>
        <v>0</v>
      </c>
      <c r="BK3">
        <f t="shared" si="0"/>
        <v>0</v>
      </c>
      <c r="BL3">
        <f t="shared" si="0"/>
        <v>0</v>
      </c>
      <c r="BM3">
        <f t="shared" si="0"/>
        <v>0</v>
      </c>
      <c r="BN3">
        <f t="shared" si="0"/>
        <v>0</v>
      </c>
      <c r="BO3">
        <f t="shared" si="0"/>
        <v>0</v>
      </c>
      <c r="BP3">
        <f t="shared" si="0"/>
        <v>0</v>
      </c>
      <c r="BQ3">
        <f t="shared" si="0"/>
        <v>0</v>
      </c>
      <c r="BR3">
        <f t="shared" si="0"/>
        <v>0</v>
      </c>
      <c r="BS3">
        <f t="shared" si="0"/>
        <v>0</v>
      </c>
      <c r="BT3">
        <f t="shared" si="0"/>
        <v>0</v>
      </c>
      <c r="BU3">
        <f t="shared" si="0"/>
        <v>0</v>
      </c>
      <c r="BV3">
        <f t="shared" si="0"/>
        <v>0</v>
      </c>
      <c r="BW3">
        <f t="shared" si="0"/>
        <v>0</v>
      </c>
      <c r="BX3">
        <f t="shared" si="0"/>
        <v>0</v>
      </c>
      <c r="BY3">
        <f t="shared" si="0"/>
        <v>0</v>
      </c>
      <c r="BZ3">
        <f t="shared" si="0"/>
        <v>0</v>
      </c>
      <c r="CA3">
        <f t="shared" si="0"/>
        <v>0</v>
      </c>
      <c r="CB3">
        <f t="shared" si="0"/>
        <v>0</v>
      </c>
      <c r="CC3">
        <f t="shared" si="0"/>
        <v>0</v>
      </c>
    </row>
    <row r="4" spans="1:81">
      <c r="A4" s="1" t="s">
        <v>1423</v>
      </c>
      <c r="B4">
        <f>'Total Fuel Prices'!B40*(INDEX(Tax_share,MATCH('Total Fuel Prices'!$A$36,tax_fuel_labels,0),MATCH(B$1,'Tax_Share of Price'!$B$1:$AI$1,0)))</f>
        <v>0</v>
      </c>
      <c r="C4">
        <f>'Total Fuel Prices'!C40*(INDEX(Tax_share,MATCH('Total Fuel Prices'!$A$36,tax_fuel_labels,0),MATCH(C$1,'Tax_Share of Price'!$B$1:$AI$1,0)))</f>
        <v>0</v>
      </c>
      <c r="D4">
        <f>'Total Fuel Prices'!D40*(INDEX(Tax_share,MATCH('Total Fuel Prices'!$A$36,tax_fuel_labels,0),MATCH(D$1,'Tax_Share of Price'!$B$1:$AI$1,0)))</f>
        <v>0</v>
      </c>
      <c r="E4">
        <f>'Total Fuel Prices'!E40*(INDEX(Tax_share,MATCH('Total Fuel Prices'!$A$36,tax_fuel_labels,0),MATCH(E$1,'Tax_Share of Price'!$B$1:$AI$1,0)))</f>
        <v>0</v>
      </c>
      <c r="F4">
        <f>'Total Fuel Prices'!F40*(INDEX(Tax_share,MATCH('Total Fuel Prices'!$A$36,tax_fuel_labels,0),MATCH(F$1,'Tax_Share of Price'!$B$1:$AI$1,0)))</f>
        <v>0</v>
      </c>
      <c r="G4">
        <f>'Total Fuel Prices'!G40*(INDEX(Tax_share,MATCH('Total Fuel Prices'!$A$36,tax_fuel_labels,0),MATCH(G$1,'Tax_Share of Price'!$B$1:$AI$1,0)))</f>
        <v>0</v>
      </c>
      <c r="H4">
        <f>'Total Fuel Prices'!H40*(INDEX(Tax_share,MATCH('Total Fuel Prices'!$A$36,tax_fuel_labels,0),MATCH(H$1,'Tax_Share of Price'!$B$1:$AI$1,0)))</f>
        <v>0</v>
      </c>
      <c r="I4">
        <f>'Total Fuel Prices'!I40*(INDEX(Tax_share,MATCH('Total Fuel Prices'!$A$36,tax_fuel_labels,0),MATCH(I$1,'Tax_Share of Price'!$B$1:$AI$1,0)))</f>
        <v>0</v>
      </c>
      <c r="J4">
        <f>'Total Fuel Prices'!J40*(INDEX(Tax_share,MATCH('Total Fuel Prices'!$A$36,tax_fuel_labels,0),MATCH(J$1,'Tax_Share of Price'!$B$1:$AI$1,0)))</f>
        <v>0</v>
      </c>
      <c r="K4">
        <f>'Total Fuel Prices'!K40*(INDEX(Tax_share,MATCH('Total Fuel Prices'!$A$36,tax_fuel_labels,0),MATCH(K$1,'Tax_Share of Price'!$B$1:$AI$1,0)))</f>
        <v>0</v>
      </c>
      <c r="L4">
        <f>'Total Fuel Prices'!L40*(INDEX(Tax_share,MATCH('Total Fuel Prices'!$A$36,tax_fuel_labels,0),MATCH(L$1,'Tax_Share of Price'!$B$1:$AI$1,0)))</f>
        <v>0</v>
      </c>
      <c r="M4">
        <f>'Total Fuel Prices'!M40*(INDEX(Tax_share,MATCH('Total Fuel Prices'!$A$36,tax_fuel_labels,0),MATCH(M$1,'Tax_Share of Price'!$B$1:$AI$1,0)))</f>
        <v>0</v>
      </c>
      <c r="N4">
        <f>'Total Fuel Prices'!N40*(INDEX(Tax_share,MATCH('Total Fuel Prices'!$A$36,tax_fuel_labels,0),MATCH(N$1,'Tax_Share of Price'!$B$1:$AI$1,0)))</f>
        <v>0</v>
      </c>
      <c r="O4">
        <f>'Total Fuel Prices'!O40*(INDEX(Tax_share,MATCH('Total Fuel Prices'!$A$36,tax_fuel_labels,0),MATCH(O$1,'Tax_Share of Price'!$B$1:$AI$1,0)))</f>
        <v>0</v>
      </c>
      <c r="P4">
        <f>'Total Fuel Prices'!P40*(INDEX(Tax_share,MATCH('Total Fuel Prices'!$A$36,tax_fuel_labels,0),MATCH(P$1,'Tax_Share of Price'!$B$1:$AI$1,0)))</f>
        <v>0</v>
      </c>
      <c r="Q4">
        <f>'Total Fuel Prices'!Q40*(INDEX(Tax_share,MATCH('Total Fuel Prices'!$A$36,tax_fuel_labels,0),MATCH(Q$1,'Tax_Share of Price'!$B$1:$AI$1,0)))</f>
        <v>0</v>
      </c>
      <c r="R4">
        <f>'Total Fuel Prices'!R40*(INDEX(Tax_share,MATCH('Total Fuel Prices'!$A$36,tax_fuel_labels,0),MATCH(R$1,'Tax_Share of Price'!$B$1:$AI$1,0)))</f>
        <v>0</v>
      </c>
      <c r="S4">
        <f>'Total Fuel Prices'!S40*(INDEX(Tax_share,MATCH('Total Fuel Prices'!$A$36,tax_fuel_labels,0),MATCH(S$1,'Tax_Share of Price'!$B$1:$AI$1,0)))</f>
        <v>0</v>
      </c>
      <c r="T4">
        <f>'Total Fuel Prices'!T40*(INDEX(Tax_share,MATCH('Total Fuel Prices'!$A$36,tax_fuel_labels,0),MATCH(T$1,'Tax_Share of Price'!$B$1:$AI$1,0)))</f>
        <v>0</v>
      </c>
      <c r="U4">
        <f>'Total Fuel Prices'!U40*(INDEX(Tax_share,MATCH('Total Fuel Prices'!$A$36,tax_fuel_labels,0),MATCH(U$1,'Tax_Share of Price'!$B$1:$AI$1,0)))</f>
        <v>0</v>
      </c>
      <c r="V4">
        <f>'Total Fuel Prices'!V40*(INDEX(Tax_share,MATCH('Total Fuel Prices'!$A$36,tax_fuel_labels,0),MATCH(V$1,'Tax_Share of Price'!$B$1:$AI$1,0)))</f>
        <v>0</v>
      </c>
      <c r="W4">
        <f>'Total Fuel Prices'!W40*(INDEX(Tax_share,MATCH('Total Fuel Prices'!$A$36,tax_fuel_labels,0),MATCH(W$1,'Tax_Share of Price'!$B$1:$AI$1,0)))</f>
        <v>0</v>
      </c>
      <c r="X4">
        <f>'Total Fuel Prices'!X40*(INDEX(Tax_share,MATCH('Total Fuel Prices'!$A$36,tax_fuel_labels,0),MATCH(X$1,'Tax_Share of Price'!$B$1:$AI$1,0)))</f>
        <v>0</v>
      </c>
      <c r="Y4">
        <f>'Total Fuel Prices'!Y40*(INDEX(Tax_share,MATCH('Total Fuel Prices'!$A$36,tax_fuel_labels,0),MATCH(Y$1,'Tax_Share of Price'!$B$1:$AI$1,0)))</f>
        <v>0</v>
      </c>
      <c r="Z4">
        <f>'Total Fuel Prices'!Z40*(INDEX(Tax_share,MATCH('Total Fuel Prices'!$A$36,tax_fuel_labels,0),MATCH(Z$1,'Tax_Share of Price'!$B$1:$AI$1,0)))</f>
        <v>0</v>
      </c>
      <c r="AA4">
        <f>'Total Fuel Prices'!AA40*(INDEX(Tax_share,MATCH('Total Fuel Prices'!$A$36,tax_fuel_labels,0),MATCH(AA$1,'Tax_Share of Price'!$B$1:$AI$1,0)))</f>
        <v>0</v>
      </c>
      <c r="AB4">
        <f>'Total Fuel Prices'!AB40*(INDEX(Tax_share,MATCH('Total Fuel Prices'!$A$36,tax_fuel_labels,0),MATCH(AB$1,'Tax_Share of Price'!$B$1:$AI$1,0)))</f>
        <v>0</v>
      </c>
      <c r="AC4">
        <f>'Total Fuel Prices'!AC40*(INDEX(Tax_share,MATCH('Total Fuel Prices'!$A$36,tax_fuel_labels,0),MATCH(AC$1,'Tax_Share of Price'!$B$1:$AI$1,0)))</f>
        <v>0</v>
      </c>
      <c r="AD4">
        <f>'Total Fuel Prices'!AD40*(INDEX(Tax_share,MATCH('Total Fuel Prices'!$A$36,tax_fuel_labels,0),MATCH(AD$1,'Tax_Share of Price'!$B$1:$AI$1,0)))</f>
        <v>0</v>
      </c>
      <c r="AE4">
        <f>'Total Fuel Prices'!AE40*(INDEX(Tax_share,MATCH('Total Fuel Prices'!$A$36,tax_fuel_labels,0),MATCH(AE$1,'Tax_Share of Price'!$B$1:$AI$1,0)))</f>
        <v>0</v>
      </c>
      <c r="AF4">
        <f t="shared" si="1"/>
        <v>0</v>
      </c>
      <c r="AG4">
        <f t="shared" si="0"/>
        <v>0</v>
      </c>
      <c r="AH4">
        <f t="shared" si="0"/>
        <v>0</v>
      </c>
      <c r="AI4">
        <f t="shared" si="0"/>
        <v>0</v>
      </c>
      <c r="AJ4">
        <f t="shared" si="0"/>
        <v>0</v>
      </c>
      <c r="AK4">
        <f t="shared" si="0"/>
        <v>0</v>
      </c>
      <c r="AL4">
        <f t="shared" si="0"/>
        <v>0</v>
      </c>
      <c r="AM4">
        <f t="shared" si="0"/>
        <v>0</v>
      </c>
      <c r="AN4">
        <f t="shared" si="0"/>
        <v>0</v>
      </c>
      <c r="AO4">
        <f t="shared" si="0"/>
        <v>0</v>
      </c>
      <c r="AP4">
        <f t="shared" si="0"/>
        <v>0</v>
      </c>
      <c r="AQ4">
        <f t="shared" si="0"/>
        <v>0</v>
      </c>
      <c r="AR4">
        <f t="shared" si="0"/>
        <v>0</v>
      </c>
      <c r="AS4">
        <f t="shared" si="0"/>
        <v>0</v>
      </c>
      <c r="AT4">
        <f t="shared" si="0"/>
        <v>0</v>
      </c>
      <c r="AU4">
        <f t="shared" si="0"/>
        <v>0</v>
      </c>
      <c r="AV4">
        <f t="shared" si="0"/>
        <v>0</v>
      </c>
      <c r="AW4">
        <f t="shared" si="0"/>
        <v>0</v>
      </c>
      <c r="AX4">
        <f t="shared" si="0"/>
        <v>0</v>
      </c>
      <c r="AY4">
        <f t="shared" si="0"/>
        <v>0</v>
      </c>
      <c r="AZ4">
        <f t="shared" si="0"/>
        <v>0</v>
      </c>
      <c r="BA4">
        <f t="shared" si="0"/>
        <v>0</v>
      </c>
      <c r="BB4">
        <f t="shared" si="0"/>
        <v>0</v>
      </c>
      <c r="BC4">
        <f t="shared" si="0"/>
        <v>0</v>
      </c>
      <c r="BD4">
        <f t="shared" si="0"/>
        <v>0</v>
      </c>
      <c r="BE4">
        <f t="shared" si="0"/>
        <v>0</v>
      </c>
      <c r="BF4">
        <f t="shared" si="0"/>
        <v>0</v>
      </c>
      <c r="BG4">
        <f t="shared" si="0"/>
        <v>0</v>
      </c>
      <c r="BH4">
        <f t="shared" si="0"/>
        <v>0</v>
      </c>
      <c r="BI4">
        <f t="shared" si="0"/>
        <v>0</v>
      </c>
      <c r="BJ4">
        <f t="shared" si="0"/>
        <v>0</v>
      </c>
      <c r="BK4">
        <f t="shared" si="0"/>
        <v>0</v>
      </c>
      <c r="BL4">
        <f t="shared" si="0"/>
        <v>0</v>
      </c>
      <c r="BM4">
        <f t="shared" si="0"/>
        <v>0</v>
      </c>
      <c r="BN4">
        <f t="shared" si="0"/>
        <v>0</v>
      </c>
      <c r="BO4">
        <f t="shared" si="0"/>
        <v>0</v>
      </c>
      <c r="BP4">
        <f t="shared" si="0"/>
        <v>0</v>
      </c>
      <c r="BQ4">
        <f t="shared" si="0"/>
        <v>0</v>
      </c>
      <c r="BR4">
        <f t="shared" si="0"/>
        <v>0</v>
      </c>
      <c r="BS4">
        <f t="shared" si="0"/>
        <v>0</v>
      </c>
      <c r="BT4">
        <f t="shared" si="0"/>
        <v>0</v>
      </c>
      <c r="BU4">
        <f t="shared" si="0"/>
        <v>0</v>
      </c>
      <c r="BV4">
        <f t="shared" si="0"/>
        <v>0</v>
      </c>
      <c r="BW4">
        <f t="shared" si="0"/>
        <v>0</v>
      </c>
      <c r="BX4">
        <f t="shared" si="0"/>
        <v>0</v>
      </c>
      <c r="BY4">
        <f t="shared" si="0"/>
        <v>0</v>
      </c>
      <c r="BZ4">
        <f t="shared" si="0"/>
        <v>0</v>
      </c>
      <c r="CA4">
        <f t="shared" si="0"/>
        <v>0</v>
      </c>
      <c r="CB4">
        <f t="shared" si="0"/>
        <v>0</v>
      </c>
      <c r="CC4">
        <f t="shared" si="0"/>
        <v>0</v>
      </c>
    </row>
    <row r="5" spans="1:81">
      <c r="A5" s="1" t="s">
        <v>1424</v>
      </c>
      <c r="B5">
        <f>'Total Fuel Prices'!B41*(INDEX(Tax_share,MATCH('Total Fuel Prices'!$A$36,tax_fuel_labels,0),MATCH(B$1,'Tax_Share of Price'!$B$1:$AI$1,0)))</f>
        <v>0</v>
      </c>
      <c r="C5">
        <f>'Total Fuel Prices'!C41*(INDEX(Tax_share,MATCH('Total Fuel Prices'!$A$36,tax_fuel_labels,0),MATCH(C$1,'Tax_Share of Price'!$B$1:$AI$1,0)))</f>
        <v>0</v>
      </c>
      <c r="D5">
        <f>'Total Fuel Prices'!D41*(INDEX(Tax_share,MATCH('Total Fuel Prices'!$A$36,tax_fuel_labels,0),MATCH(D$1,'Tax_Share of Price'!$B$1:$AI$1,0)))</f>
        <v>0</v>
      </c>
      <c r="E5">
        <f>'Total Fuel Prices'!E41*(INDEX(Tax_share,MATCH('Total Fuel Prices'!$A$36,tax_fuel_labels,0),MATCH(E$1,'Tax_Share of Price'!$B$1:$AI$1,0)))</f>
        <v>0</v>
      </c>
      <c r="F5">
        <f>'Total Fuel Prices'!F41*(INDEX(Tax_share,MATCH('Total Fuel Prices'!$A$36,tax_fuel_labels,0),MATCH(F$1,'Tax_Share of Price'!$B$1:$AI$1,0)))</f>
        <v>0</v>
      </c>
      <c r="G5">
        <f>'Total Fuel Prices'!G41*(INDEX(Tax_share,MATCH('Total Fuel Prices'!$A$36,tax_fuel_labels,0),MATCH(G$1,'Tax_Share of Price'!$B$1:$AI$1,0)))</f>
        <v>0</v>
      </c>
      <c r="H5">
        <f>'Total Fuel Prices'!H41*(INDEX(Tax_share,MATCH('Total Fuel Prices'!$A$36,tax_fuel_labels,0),MATCH(H$1,'Tax_Share of Price'!$B$1:$AI$1,0)))</f>
        <v>0</v>
      </c>
      <c r="I5">
        <f>'Total Fuel Prices'!I41*(INDEX(Tax_share,MATCH('Total Fuel Prices'!$A$36,tax_fuel_labels,0),MATCH(I$1,'Tax_Share of Price'!$B$1:$AI$1,0)))</f>
        <v>0</v>
      </c>
      <c r="J5">
        <f>'Total Fuel Prices'!J41*(INDEX(Tax_share,MATCH('Total Fuel Prices'!$A$36,tax_fuel_labels,0),MATCH(J$1,'Tax_Share of Price'!$B$1:$AI$1,0)))</f>
        <v>0</v>
      </c>
      <c r="K5">
        <f>'Total Fuel Prices'!K41*(INDEX(Tax_share,MATCH('Total Fuel Prices'!$A$36,tax_fuel_labels,0),MATCH(K$1,'Tax_Share of Price'!$B$1:$AI$1,0)))</f>
        <v>0</v>
      </c>
      <c r="L5">
        <f>'Total Fuel Prices'!L41*(INDEX(Tax_share,MATCH('Total Fuel Prices'!$A$36,tax_fuel_labels,0),MATCH(L$1,'Tax_Share of Price'!$B$1:$AI$1,0)))</f>
        <v>0</v>
      </c>
      <c r="M5">
        <f>'Total Fuel Prices'!M41*(INDEX(Tax_share,MATCH('Total Fuel Prices'!$A$36,tax_fuel_labels,0),MATCH(M$1,'Tax_Share of Price'!$B$1:$AI$1,0)))</f>
        <v>0</v>
      </c>
      <c r="N5">
        <f>'Total Fuel Prices'!N41*(INDEX(Tax_share,MATCH('Total Fuel Prices'!$A$36,tax_fuel_labels,0),MATCH(N$1,'Tax_Share of Price'!$B$1:$AI$1,0)))</f>
        <v>0</v>
      </c>
      <c r="O5">
        <f>'Total Fuel Prices'!O41*(INDEX(Tax_share,MATCH('Total Fuel Prices'!$A$36,tax_fuel_labels,0),MATCH(O$1,'Tax_Share of Price'!$B$1:$AI$1,0)))</f>
        <v>0</v>
      </c>
      <c r="P5">
        <f>'Total Fuel Prices'!P41*(INDEX(Tax_share,MATCH('Total Fuel Prices'!$A$36,tax_fuel_labels,0),MATCH(P$1,'Tax_Share of Price'!$B$1:$AI$1,0)))</f>
        <v>0</v>
      </c>
      <c r="Q5">
        <f>'Total Fuel Prices'!Q41*(INDEX(Tax_share,MATCH('Total Fuel Prices'!$A$36,tax_fuel_labels,0),MATCH(Q$1,'Tax_Share of Price'!$B$1:$AI$1,0)))</f>
        <v>0</v>
      </c>
      <c r="R5">
        <f>'Total Fuel Prices'!R41*(INDEX(Tax_share,MATCH('Total Fuel Prices'!$A$36,tax_fuel_labels,0),MATCH(R$1,'Tax_Share of Price'!$B$1:$AI$1,0)))</f>
        <v>0</v>
      </c>
      <c r="S5">
        <f>'Total Fuel Prices'!S41*(INDEX(Tax_share,MATCH('Total Fuel Prices'!$A$36,tax_fuel_labels,0),MATCH(S$1,'Tax_Share of Price'!$B$1:$AI$1,0)))</f>
        <v>0</v>
      </c>
      <c r="T5">
        <f>'Total Fuel Prices'!T41*(INDEX(Tax_share,MATCH('Total Fuel Prices'!$A$36,tax_fuel_labels,0),MATCH(T$1,'Tax_Share of Price'!$B$1:$AI$1,0)))</f>
        <v>0</v>
      </c>
      <c r="U5">
        <f>'Total Fuel Prices'!U41*(INDEX(Tax_share,MATCH('Total Fuel Prices'!$A$36,tax_fuel_labels,0),MATCH(U$1,'Tax_Share of Price'!$B$1:$AI$1,0)))</f>
        <v>0</v>
      </c>
      <c r="V5">
        <f>'Total Fuel Prices'!V41*(INDEX(Tax_share,MATCH('Total Fuel Prices'!$A$36,tax_fuel_labels,0),MATCH(V$1,'Tax_Share of Price'!$B$1:$AI$1,0)))</f>
        <v>0</v>
      </c>
      <c r="W5">
        <f>'Total Fuel Prices'!W41*(INDEX(Tax_share,MATCH('Total Fuel Prices'!$A$36,tax_fuel_labels,0),MATCH(W$1,'Tax_Share of Price'!$B$1:$AI$1,0)))</f>
        <v>0</v>
      </c>
      <c r="X5">
        <f>'Total Fuel Prices'!X41*(INDEX(Tax_share,MATCH('Total Fuel Prices'!$A$36,tax_fuel_labels,0),MATCH(X$1,'Tax_Share of Price'!$B$1:$AI$1,0)))</f>
        <v>0</v>
      </c>
      <c r="Y5">
        <f>'Total Fuel Prices'!Y41*(INDEX(Tax_share,MATCH('Total Fuel Prices'!$A$36,tax_fuel_labels,0),MATCH(Y$1,'Tax_Share of Price'!$B$1:$AI$1,0)))</f>
        <v>0</v>
      </c>
      <c r="Z5">
        <f>'Total Fuel Prices'!Z41*(INDEX(Tax_share,MATCH('Total Fuel Prices'!$A$36,tax_fuel_labels,0),MATCH(Z$1,'Tax_Share of Price'!$B$1:$AI$1,0)))</f>
        <v>0</v>
      </c>
      <c r="AA5">
        <f>'Total Fuel Prices'!AA41*(INDEX(Tax_share,MATCH('Total Fuel Prices'!$A$36,tax_fuel_labels,0),MATCH(AA$1,'Tax_Share of Price'!$B$1:$AI$1,0)))</f>
        <v>0</v>
      </c>
      <c r="AB5">
        <f>'Total Fuel Prices'!AB41*(INDEX(Tax_share,MATCH('Total Fuel Prices'!$A$36,tax_fuel_labels,0),MATCH(AB$1,'Tax_Share of Price'!$B$1:$AI$1,0)))</f>
        <v>0</v>
      </c>
      <c r="AC5">
        <f>'Total Fuel Prices'!AC41*(INDEX(Tax_share,MATCH('Total Fuel Prices'!$A$36,tax_fuel_labels,0),MATCH(AC$1,'Tax_Share of Price'!$B$1:$AI$1,0)))</f>
        <v>0</v>
      </c>
      <c r="AD5">
        <f>'Total Fuel Prices'!AD41*(INDEX(Tax_share,MATCH('Total Fuel Prices'!$A$36,tax_fuel_labels,0),MATCH(AD$1,'Tax_Share of Price'!$B$1:$AI$1,0)))</f>
        <v>0</v>
      </c>
      <c r="AE5">
        <f>'Total Fuel Prices'!AE41*(INDEX(Tax_share,MATCH('Total Fuel Prices'!$A$36,tax_fuel_labels,0),MATCH(AE$1,'Tax_Share of Price'!$B$1:$AI$1,0)))</f>
        <v>0</v>
      </c>
      <c r="AF5">
        <f t="shared" si="1"/>
        <v>0</v>
      </c>
      <c r="AG5">
        <f t="shared" si="0"/>
        <v>0</v>
      </c>
      <c r="AH5">
        <f t="shared" si="0"/>
        <v>0</v>
      </c>
      <c r="AI5">
        <f t="shared" si="0"/>
        <v>0</v>
      </c>
      <c r="AJ5">
        <f t="shared" si="0"/>
        <v>0</v>
      </c>
      <c r="AK5">
        <f t="shared" si="0"/>
        <v>0</v>
      </c>
      <c r="AL5">
        <f t="shared" si="0"/>
        <v>0</v>
      </c>
      <c r="AM5">
        <f t="shared" si="0"/>
        <v>0</v>
      </c>
      <c r="AN5">
        <f t="shared" si="0"/>
        <v>0</v>
      </c>
      <c r="AO5">
        <f t="shared" si="0"/>
        <v>0</v>
      </c>
      <c r="AP5">
        <f t="shared" si="0"/>
        <v>0</v>
      </c>
      <c r="AQ5">
        <f t="shared" si="0"/>
        <v>0</v>
      </c>
      <c r="AR5">
        <f t="shared" si="0"/>
        <v>0</v>
      </c>
      <c r="AS5">
        <f t="shared" si="0"/>
        <v>0</v>
      </c>
      <c r="AT5">
        <f t="shared" si="0"/>
        <v>0</v>
      </c>
      <c r="AU5">
        <f t="shared" si="0"/>
        <v>0</v>
      </c>
      <c r="AV5">
        <f t="shared" si="0"/>
        <v>0</v>
      </c>
      <c r="AW5">
        <f t="shared" si="0"/>
        <v>0</v>
      </c>
      <c r="AX5">
        <f t="shared" si="0"/>
        <v>0</v>
      </c>
      <c r="AY5">
        <f t="shared" si="0"/>
        <v>0</v>
      </c>
      <c r="AZ5">
        <f t="shared" si="0"/>
        <v>0</v>
      </c>
      <c r="BA5">
        <f t="shared" si="0"/>
        <v>0</v>
      </c>
      <c r="BB5">
        <f t="shared" si="0"/>
        <v>0</v>
      </c>
      <c r="BC5">
        <f t="shared" si="0"/>
        <v>0</v>
      </c>
      <c r="BD5">
        <f t="shared" si="0"/>
        <v>0</v>
      </c>
      <c r="BE5">
        <f t="shared" si="0"/>
        <v>0</v>
      </c>
      <c r="BF5">
        <f t="shared" si="0"/>
        <v>0</v>
      </c>
      <c r="BG5">
        <f t="shared" si="0"/>
        <v>0</v>
      </c>
      <c r="BH5">
        <f t="shared" si="0"/>
        <v>0</v>
      </c>
      <c r="BI5">
        <f t="shared" si="0"/>
        <v>0</v>
      </c>
      <c r="BJ5">
        <f t="shared" si="0"/>
        <v>0</v>
      </c>
      <c r="BK5">
        <f t="shared" si="0"/>
        <v>0</v>
      </c>
      <c r="BL5">
        <f t="shared" si="0"/>
        <v>0</v>
      </c>
      <c r="BM5">
        <f t="shared" si="0"/>
        <v>0</v>
      </c>
      <c r="BN5">
        <f t="shared" si="0"/>
        <v>0</v>
      </c>
      <c r="BO5">
        <f t="shared" si="0"/>
        <v>0</v>
      </c>
      <c r="BP5">
        <f t="shared" si="0"/>
        <v>0</v>
      </c>
      <c r="BQ5">
        <f t="shared" si="0"/>
        <v>0</v>
      </c>
      <c r="BR5">
        <f t="shared" si="0"/>
        <v>0</v>
      </c>
      <c r="BS5">
        <f t="shared" si="0"/>
        <v>0</v>
      </c>
      <c r="BT5">
        <f t="shared" si="0"/>
        <v>0</v>
      </c>
      <c r="BU5">
        <f t="shared" si="0"/>
        <v>0</v>
      </c>
      <c r="BV5">
        <f t="shared" si="0"/>
        <v>0</v>
      </c>
      <c r="BW5">
        <f t="shared" si="0"/>
        <v>0</v>
      </c>
      <c r="BX5">
        <f t="shared" si="0"/>
        <v>0</v>
      </c>
      <c r="BY5">
        <f t="shared" si="0"/>
        <v>0</v>
      </c>
      <c r="BZ5">
        <f t="shared" si="0"/>
        <v>0</v>
      </c>
      <c r="CA5">
        <f t="shared" si="0"/>
        <v>0</v>
      </c>
      <c r="CB5">
        <f t="shared" si="0"/>
        <v>0</v>
      </c>
      <c r="CC5">
        <f t="shared" si="0"/>
        <v>0</v>
      </c>
    </row>
    <row r="6" spans="1:81">
      <c r="A6" s="1" t="s">
        <v>1425</v>
      </c>
      <c r="B6">
        <f>'Total Fuel Prices'!B42*(INDEX(Tax_share,MATCH('Total Fuel Prices'!$A$36,tax_fuel_labels,0),MATCH(B$1,'Tax_Share of Price'!$B$1:$AI$1,0)))</f>
        <v>0</v>
      </c>
      <c r="C6">
        <f>'Total Fuel Prices'!C42*(INDEX(Tax_share,MATCH('Total Fuel Prices'!$A$36,tax_fuel_labels,0),MATCH(C$1,'Tax_Share of Price'!$B$1:$AI$1,0)))</f>
        <v>0</v>
      </c>
      <c r="D6">
        <f>'Total Fuel Prices'!D42*(INDEX(Tax_share,MATCH('Total Fuel Prices'!$A$36,tax_fuel_labels,0),MATCH(D$1,'Tax_Share of Price'!$B$1:$AI$1,0)))</f>
        <v>0</v>
      </c>
      <c r="E6">
        <f>'Total Fuel Prices'!E42*(INDEX(Tax_share,MATCH('Total Fuel Prices'!$A$36,tax_fuel_labels,0),MATCH(E$1,'Tax_Share of Price'!$B$1:$AI$1,0)))</f>
        <v>0</v>
      </c>
      <c r="F6">
        <f>'Total Fuel Prices'!F42*(INDEX(Tax_share,MATCH('Total Fuel Prices'!$A$36,tax_fuel_labels,0),MATCH(F$1,'Tax_Share of Price'!$B$1:$AI$1,0)))</f>
        <v>0</v>
      </c>
      <c r="G6">
        <f>'Total Fuel Prices'!G42*(INDEX(Tax_share,MATCH('Total Fuel Prices'!$A$36,tax_fuel_labels,0),MATCH(G$1,'Tax_Share of Price'!$B$1:$AI$1,0)))</f>
        <v>0</v>
      </c>
      <c r="H6">
        <f>'Total Fuel Prices'!H42*(INDEX(Tax_share,MATCH('Total Fuel Prices'!$A$36,tax_fuel_labels,0),MATCH(H$1,'Tax_Share of Price'!$B$1:$AI$1,0)))</f>
        <v>0</v>
      </c>
      <c r="I6">
        <f>'Total Fuel Prices'!I42*(INDEX(Tax_share,MATCH('Total Fuel Prices'!$A$36,tax_fuel_labels,0),MATCH(I$1,'Tax_Share of Price'!$B$1:$AI$1,0)))</f>
        <v>0</v>
      </c>
      <c r="J6">
        <f>'Total Fuel Prices'!J42*(INDEX(Tax_share,MATCH('Total Fuel Prices'!$A$36,tax_fuel_labels,0),MATCH(J$1,'Tax_Share of Price'!$B$1:$AI$1,0)))</f>
        <v>0</v>
      </c>
      <c r="K6">
        <f>'Total Fuel Prices'!K42*(INDEX(Tax_share,MATCH('Total Fuel Prices'!$A$36,tax_fuel_labels,0),MATCH(K$1,'Tax_Share of Price'!$B$1:$AI$1,0)))</f>
        <v>0</v>
      </c>
      <c r="L6">
        <f>'Total Fuel Prices'!L42*(INDEX(Tax_share,MATCH('Total Fuel Prices'!$A$36,tax_fuel_labels,0),MATCH(L$1,'Tax_Share of Price'!$B$1:$AI$1,0)))</f>
        <v>0</v>
      </c>
      <c r="M6">
        <f>'Total Fuel Prices'!M42*(INDEX(Tax_share,MATCH('Total Fuel Prices'!$A$36,tax_fuel_labels,0),MATCH(M$1,'Tax_Share of Price'!$B$1:$AI$1,0)))</f>
        <v>0</v>
      </c>
      <c r="N6">
        <f>'Total Fuel Prices'!N42*(INDEX(Tax_share,MATCH('Total Fuel Prices'!$A$36,tax_fuel_labels,0),MATCH(N$1,'Tax_Share of Price'!$B$1:$AI$1,0)))</f>
        <v>0</v>
      </c>
      <c r="O6">
        <f>'Total Fuel Prices'!O42*(INDEX(Tax_share,MATCH('Total Fuel Prices'!$A$36,tax_fuel_labels,0),MATCH(O$1,'Tax_Share of Price'!$B$1:$AI$1,0)))</f>
        <v>0</v>
      </c>
      <c r="P6">
        <f>'Total Fuel Prices'!P42*(INDEX(Tax_share,MATCH('Total Fuel Prices'!$A$36,tax_fuel_labels,0),MATCH(P$1,'Tax_Share of Price'!$B$1:$AI$1,0)))</f>
        <v>0</v>
      </c>
      <c r="Q6">
        <f>'Total Fuel Prices'!Q42*(INDEX(Tax_share,MATCH('Total Fuel Prices'!$A$36,tax_fuel_labels,0),MATCH(Q$1,'Tax_Share of Price'!$B$1:$AI$1,0)))</f>
        <v>0</v>
      </c>
      <c r="R6">
        <f>'Total Fuel Prices'!R42*(INDEX(Tax_share,MATCH('Total Fuel Prices'!$A$36,tax_fuel_labels,0),MATCH(R$1,'Tax_Share of Price'!$B$1:$AI$1,0)))</f>
        <v>0</v>
      </c>
      <c r="S6">
        <f>'Total Fuel Prices'!S42*(INDEX(Tax_share,MATCH('Total Fuel Prices'!$A$36,tax_fuel_labels,0),MATCH(S$1,'Tax_Share of Price'!$B$1:$AI$1,0)))</f>
        <v>0</v>
      </c>
      <c r="T6">
        <f>'Total Fuel Prices'!T42*(INDEX(Tax_share,MATCH('Total Fuel Prices'!$A$36,tax_fuel_labels,0),MATCH(T$1,'Tax_Share of Price'!$B$1:$AI$1,0)))</f>
        <v>0</v>
      </c>
      <c r="U6">
        <f>'Total Fuel Prices'!U42*(INDEX(Tax_share,MATCH('Total Fuel Prices'!$A$36,tax_fuel_labels,0),MATCH(U$1,'Tax_Share of Price'!$B$1:$AI$1,0)))</f>
        <v>0</v>
      </c>
      <c r="V6">
        <f>'Total Fuel Prices'!V42*(INDEX(Tax_share,MATCH('Total Fuel Prices'!$A$36,tax_fuel_labels,0),MATCH(V$1,'Tax_Share of Price'!$B$1:$AI$1,0)))</f>
        <v>0</v>
      </c>
      <c r="W6">
        <f>'Total Fuel Prices'!W42*(INDEX(Tax_share,MATCH('Total Fuel Prices'!$A$36,tax_fuel_labels,0),MATCH(W$1,'Tax_Share of Price'!$B$1:$AI$1,0)))</f>
        <v>0</v>
      </c>
      <c r="X6">
        <f>'Total Fuel Prices'!X42*(INDEX(Tax_share,MATCH('Total Fuel Prices'!$A$36,tax_fuel_labels,0),MATCH(X$1,'Tax_Share of Price'!$B$1:$AI$1,0)))</f>
        <v>0</v>
      </c>
      <c r="Y6">
        <f>'Total Fuel Prices'!Y42*(INDEX(Tax_share,MATCH('Total Fuel Prices'!$A$36,tax_fuel_labels,0),MATCH(Y$1,'Tax_Share of Price'!$B$1:$AI$1,0)))</f>
        <v>0</v>
      </c>
      <c r="Z6">
        <f>'Total Fuel Prices'!Z42*(INDEX(Tax_share,MATCH('Total Fuel Prices'!$A$36,tax_fuel_labels,0),MATCH(Z$1,'Tax_Share of Price'!$B$1:$AI$1,0)))</f>
        <v>0</v>
      </c>
      <c r="AA6">
        <f>'Total Fuel Prices'!AA42*(INDEX(Tax_share,MATCH('Total Fuel Prices'!$A$36,tax_fuel_labels,0),MATCH(AA$1,'Tax_Share of Price'!$B$1:$AI$1,0)))</f>
        <v>0</v>
      </c>
      <c r="AB6">
        <f>'Total Fuel Prices'!AB42*(INDEX(Tax_share,MATCH('Total Fuel Prices'!$A$36,tax_fuel_labels,0),MATCH(AB$1,'Tax_Share of Price'!$B$1:$AI$1,0)))</f>
        <v>0</v>
      </c>
      <c r="AC6">
        <f>'Total Fuel Prices'!AC42*(INDEX(Tax_share,MATCH('Total Fuel Prices'!$A$36,tax_fuel_labels,0),MATCH(AC$1,'Tax_Share of Price'!$B$1:$AI$1,0)))</f>
        <v>0</v>
      </c>
      <c r="AD6">
        <f>'Total Fuel Prices'!AD42*(INDEX(Tax_share,MATCH('Total Fuel Prices'!$A$36,tax_fuel_labels,0),MATCH(AD$1,'Tax_Share of Price'!$B$1:$AI$1,0)))</f>
        <v>0</v>
      </c>
      <c r="AE6">
        <f>'Total Fuel Prices'!AE42*(INDEX(Tax_share,MATCH('Total Fuel Prices'!$A$36,tax_fuel_labels,0),MATCH(AE$1,'Tax_Share of Price'!$B$1:$AI$1,0)))</f>
        <v>0</v>
      </c>
      <c r="AF6">
        <f t="shared" si="1"/>
        <v>0</v>
      </c>
      <c r="AG6">
        <f t="shared" si="0"/>
        <v>0</v>
      </c>
      <c r="AH6">
        <f t="shared" si="0"/>
        <v>0</v>
      </c>
      <c r="AI6">
        <f t="shared" si="0"/>
        <v>0</v>
      </c>
      <c r="AJ6">
        <f t="shared" si="0"/>
        <v>0</v>
      </c>
      <c r="AK6">
        <f t="shared" si="0"/>
        <v>0</v>
      </c>
      <c r="AL6">
        <f t="shared" si="0"/>
        <v>0</v>
      </c>
      <c r="AM6">
        <f t="shared" si="0"/>
        <v>0</v>
      </c>
      <c r="AN6">
        <f t="shared" si="0"/>
        <v>0</v>
      </c>
      <c r="AO6">
        <f t="shared" si="0"/>
        <v>0</v>
      </c>
      <c r="AP6">
        <f t="shared" si="0"/>
        <v>0</v>
      </c>
      <c r="AQ6">
        <f t="shared" si="0"/>
        <v>0</v>
      </c>
      <c r="AR6">
        <f t="shared" si="0"/>
        <v>0</v>
      </c>
      <c r="AS6">
        <f t="shared" si="0"/>
        <v>0</v>
      </c>
      <c r="AT6">
        <f t="shared" si="0"/>
        <v>0</v>
      </c>
      <c r="AU6">
        <f t="shared" si="0"/>
        <v>0</v>
      </c>
      <c r="AV6">
        <f t="shared" si="0"/>
        <v>0</v>
      </c>
      <c r="AW6">
        <f t="shared" si="0"/>
        <v>0</v>
      </c>
      <c r="AX6">
        <f t="shared" si="0"/>
        <v>0</v>
      </c>
      <c r="AY6">
        <f t="shared" si="0"/>
        <v>0</v>
      </c>
      <c r="AZ6">
        <f t="shared" si="0"/>
        <v>0</v>
      </c>
      <c r="BA6">
        <f t="shared" si="0"/>
        <v>0</v>
      </c>
      <c r="BB6">
        <f t="shared" si="0"/>
        <v>0</v>
      </c>
      <c r="BC6">
        <f t="shared" si="0"/>
        <v>0</v>
      </c>
      <c r="BD6">
        <f t="shared" si="0"/>
        <v>0</v>
      </c>
      <c r="BE6">
        <f t="shared" si="0"/>
        <v>0</v>
      </c>
      <c r="BF6">
        <f t="shared" si="0"/>
        <v>0</v>
      </c>
      <c r="BG6">
        <f t="shared" si="0"/>
        <v>0</v>
      </c>
      <c r="BH6">
        <f t="shared" si="0"/>
        <v>0</v>
      </c>
      <c r="BI6">
        <f t="shared" si="0"/>
        <v>0</v>
      </c>
      <c r="BJ6">
        <f t="shared" si="0"/>
        <v>0</v>
      </c>
      <c r="BK6">
        <f t="shared" si="0"/>
        <v>0</v>
      </c>
      <c r="BL6">
        <f t="shared" si="0"/>
        <v>0</v>
      </c>
      <c r="BM6">
        <f t="shared" si="0"/>
        <v>0</v>
      </c>
      <c r="BN6">
        <f t="shared" si="0"/>
        <v>0</v>
      </c>
      <c r="BO6">
        <f t="shared" si="0"/>
        <v>0</v>
      </c>
      <c r="BP6">
        <f t="shared" si="0"/>
        <v>0</v>
      </c>
      <c r="BQ6">
        <f t="shared" si="0"/>
        <v>0</v>
      </c>
      <c r="BR6">
        <f t="shared" si="0"/>
        <v>0</v>
      </c>
      <c r="BS6">
        <f t="shared" si="0"/>
        <v>0</v>
      </c>
      <c r="BT6">
        <f t="shared" si="0"/>
        <v>0</v>
      </c>
      <c r="BU6">
        <f t="shared" si="0"/>
        <v>0</v>
      </c>
      <c r="BV6">
        <f t="shared" si="0"/>
        <v>0</v>
      </c>
      <c r="BW6">
        <f t="shared" si="0"/>
        <v>0</v>
      </c>
      <c r="BX6">
        <f t="shared" si="0"/>
        <v>0</v>
      </c>
      <c r="BY6">
        <f t="shared" si="0"/>
        <v>0</v>
      </c>
      <c r="BZ6">
        <f t="shared" si="0"/>
        <v>0</v>
      </c>
      <c r="CA6">
        <f t="shared" si="0"/>
        <v>0</v>
      </c>
      <c r="CB6">
        <f t="shared" si="0"/>
        <v>0</v>
      </c>
      <c r="CC6">
        <f t="shared" si="0"/>
        <v>0</v>
      </c>
    </row>
    <row r="7" spans="1:81">
      <c r="A7" s="1" t="s">
        <v>1426</v>
      </c>
      <c r="B7">
        <f>'Total Fuel Prices'!B43*(INDEX(Tax_share,MATCH('Total Fuel Prices'!$A$36,tax_fuel_labels,0),MATCH(B$1,'Tax_Share of Price'!$B$1:$AI$1,0)))</f>
        <v>0</v>
      </c>
      <c r="C7">
        <f>'Total Fuel Prices'!C43*(INDEX(Tax_share,MATCH('Total Fuel Prices'!$A$36,tax_fuel_labels,0),MATCH(C$1,'Tax_Share of Price'!$B$1:$AI$1,0)))</f>
        <v>0</v>
      </c>
      <c r="D7">
        <f>'Total Fuel Prices'!D43*(INDEX(Tax_share,MATCH('Total Fuel Prices'!$A$36,tax_fuel_labels,0),MATCH(D$1,'Tax_Share of Price'!$B$1:$AI$1,0)))</f>
        <v>0</v>
      </c>
      <c r="E7">
        <f>'Total Fuel Prices'!E43*(INDEX(Tax_share,MATCH('Total Fuel Prices'!$A$36,tax_fuel_labels,0),MATCH(E$1,'Tax_Share of Price'!$B$1:$AI$1,0)))</f>
        <v>0</v>
      </c>
      <c r="F7">
        <f>'Total Fuel Prices'!F43*(INDEX(Tax_share,MATCH('Total Fuel Prices'!$A$36,tax_fuel_labels,0),MATCH(F$1,'Tax_Share of Price'!$B$1:$AI$1,0)))</f>
        <v>0</v>
      </c>
      <c r="G7">
        <f>'Total Fuel Prices'!G43*(INDEX(Tax_share,MATCH('Total Fuel Prices'!$A$36,tax_fuel_labels,0),MATCH(G$1,'Tax_Share of Price'!$B$1:$AI$1,0)))</f>
        <v>0</v>
      </c>
      <c r="H7">
        <f>'Total Fuel Prices'!H43*(INDEX(Tax_share,MATCH('Total Fuel Prices'!$A$36,tax_fuel_labels,0),MATCH(H$1,'Tax_Share of Price'!$B$1:$AI$1,0)))</f>
        <v>0</v>
      </c>
      <c r="I7">
        <f>'Total Fuel Prices'!I43*(INDEX(Tax_share,MATCH('Total Fuel Prices'!$A$36,tax_fuel_labels,0),MATCH(I$1,'Tax_Share of Price'!$B$1:$AI$1,0)))</f>
        <v>0</v>
      </c>
      <c r="J7">
        <f>'Total Fuel Prices'!J43*(INDEX(Tax_share,MATCH('Total Fuel Prices'!$A$36,tax_fuel_labels,0),MATCH(J$1,'Tax_Share of Price'!$B$1:$AI$1,0)))</f>
        <v>0</v>
      </c>
      <c r="K7">
        <f>'Total Fuel Prices'!K43*(INDEX(Tax_share,MATCH('Total Fuel Prices'!$A$36,tax_fuel_labels,0),MATCH(K$1,'Tax_Share of Price'!$B$1:$AI$1,0)))</f>
        <v>0</v>
      </c>
      <c r="L7">
        <f>'Total Fuel Prices'!L43*(INDEX(Tax_share,MATCH('Total Fuel Prices'!$A$36,tax_fuel_labels,0),MATCH(L$1,'Tax_Share of Price'!$B$1:$AI$1,0)))</f>
        <v>0</v>
      </c>
      <c r="M7">
        <f>'Total Fuel Prices'!M43*(INDEX(Tax_share,MATCH('Total Fuel Prices'!$A$36,tax_fuel_labels,0),MATCH(M$1,'Tax_Share of Price'!$B$1:$AI$1,0)))</f>
        <v>0</v>
      </c>
      <c r="N7">
        <f>'Total Fuel Prices'!N43*(INDEX(Tax_share,MATCH('Total Fuel Prices'!$A$36,tax_fuel_labels,0),MATCH(N$1,'Tax_Share of Price'!$B$1:$AI$1,0)))</f>
        <v>0</v>
      </c>
      <c r="O7">
        <f>'Total Fuel Prices'!O43*(INDEX(Tax_share,MATCH('Total Fuel Prices'!$A$36,tax_fuel_labels,0),MATCH(O$1,'Tax_Share of Price'!$B$1:$AI$1,0)))</f>
        <v>0</v>
      </c>
      <c r="P7">
        <f>'Total Fuel Prices'!P43*(INDEX(Tax_share,MATCH('Total Fuel Prices'!$A$36,tax_fuel_labels,0),MATCH(P$1,'Tax_Share of Price'!$B$1:$AI$1,0)))</f>
        <v>0</v>
      </c>
      <c r="Q7">
        <f>'Total Fuel Prices'!Q43*(INDEX(Tax_share,MATCH('Total Fuel Prices'!$A$36,tax_fuel_labels,0),MATCH(Q$1,'Tax_Share of Price'!$B$1:$AI$1,0)))</f>
        <v>0</v>
      </c>
      <c r="R7">
        <f>'Total Fuel Prices'!R43*(INDEX(Tax_share,MATCH('Total Fuel Prices'!$A$36,tax_fuel_labels,0),MATCH(R$1,'Tax_Share of Price'!$B$1:$AI$1,0)))</f>
        <v>0</v>
      </c>
      <c r="S7">
        <f>'Total Fuel Prices'!S43*(INDEX(Tax_share,MATCH('Total Fuel Prices'!$A$36,tax_fuel_labels,0),MATCH(S$1,'Tax_Share of Price'!$B$1:$AI$1,0)))</f>
        <v>0</v>
      </c>
      <c r="T7">
        <f>'Total Fuel Prices'!T43*(INDEX(Tax_share,MATCH('Total Fuel Prices'!$A$36,tax_fuel_labels,0),MATCH(T$1,'Tax_Share of Price'!$B$1:$AI$1,0)))</f>
        <v>0</v>
      </c>
      <c r="U7">
        <f>'Total Fuel Prices'!U43*(INDEX(Tax_share,MATCH('Total Fuel Prices'!$A$36,tax_fuel_labels,0),MATCH(U$1,'Tax_Share of Price'!$B$1:$AI$1,0)))</f>
        <v>0</v>
      </c>
      <c r="V7">
        <f>'Total Fuel Prices'!V43*(INDEX(Tax_share,MATCH('Total Fuel Prices'!$A$36,tax_fuel_labels,0),MATCH(V$1,'Tax_Share of Price'!$B$1:$AI$1,0)))</f>
        <v>0</v>
      </c>
      <c r="W7">
        <f>'Total Fuel Prices'!W43*(INDEX(Tax_share,MATCH('Total Fuel Prices'!$A$36,tax_fuel_labels,0),MATCH(W$1,'Tax_Share of Price'!$B$1:$AI$1,0)))</f>
        <v>0</v>
      </c>
      <c r="X7">
        <f>'Total Fuel Prices'!X43*(INDEX(Tax_share,MATCH('Total Fuel Prices'!$A$36,tax_fuel_labels,0),MATCH(X$1,'Tax_Share of Price'!$B$1:$AI$1,0)))</f>
        <v>0</v>
      </c>
      <c r="Y7">
        <f>'Total Fuel Prices'!Y43*(INDEX(Tax_share,MATCH('Total Fuel Prices'!$A$36,tax_fuel_labels,0),MATCH(Y$1,'Tax_Share of Price'!$B$1:$AI$1,0)))</f>
        <v>0</v>
      </c>
      <c r="Z7">
        <f>'Total Fuel Prices'!Z43*(INDEX(Tax_share,MATCH('Total Fuel Prices'!$A$36,tax_fuel_labels,0),MATCH(Z$1,'Tax_Share of Price'!$B$1:$AI$1,0)))</f>
        <v>0</v>
      </c>
      <c r="AA7">
        <f>'Total Fuel Prices'!AA43*(INDEX(Tax_share,MATCH('Total Fuel Prices'!$A$36,tax_fuel_labels,0),MATCH(AA$1,'Tax_Share of Price'!$B$1:$AI$1,0)))</f>
        <v>0</v>
      </c>
      <c r="AB7">
        <f>'Total Fuel Prices'!AB43*(INDEX(Tax_share,MATCH('Total Fuel Prices'!$A$36,tax_fuel_labels,0),MATCH(AB$1,'Tax_Share of Price'!$B$1:$AI$1,0)))</f>
        <v>0</v>
      </c>
      <c r="AC7">
        <f>'Total Fuel Prices'!AC43*(INDEX(Tax_share,MATCH('Total Fuel Prices'!$A$36,tax_fuel_labels,0),MATCH(AC$1,'Tax_Share of Price'!$B$1:$AI$1,0)))</f>
        <v>0</v>
      </c>
      <c r="AD7">
        <f>'Total Fuel Prices'!AD43*(INDEX(Tax_share,MATCH('Total Fuel Prices'!$A$36,tax_fuel_labels,0),MATCH(AD$1,'Tax_Share of Price'!$B$1:$AI$1,0)))</f>
        <v>0</v>
      </c>
      <c r="AE7">
        <f>'Total Fuel Prices'!AE43*(INDEX(Tax_share,MATCH('Total Fuel Prices'!$A$36,tax_fuel_labels,0),MATCH(AE$1,'Tax_Share of Price'!$B$1:$AI$1,0)))</f>
        <v>0</v>
      </c>
      <c r="AF7">
        <f t="shared" si="1"/>
        <v>0</v>
      </c>
      <c r="AG7">
        <f t="shared" si="0"/>
        <v>0</v>
      </c>
      <c r="AH7">
        <f t="shared" si="0"/>
        <v>0</v>
      </c>
      <c r="AI7">
        <f t="shared" si="0"/>
        <v>0</v>
      </c>
      <c r="AJ7">
        <f t="shared" si="0"/>
        <v>0</v>
      </c>
      <c r="AK7">
        <f t="shared" si="0"/>
        <v>0</v>
      </c>
      <c r="AL7">
        <f t="shared" si="0"/>
        <v>0</v>
      </c>
      <c r="AM7">
        <f t="shared" si="0"/>
        <v>0</v>
      </c>
      <c r="AN7">
        <f t="shared" si="0"/>
        <v>0</v>
      </c>
      <c r="AO7">
        <f t="shared" si="0"/>
        <v>0</v>
      </c>
      <c r="AP7">
        <f t="shared" si="0"/>
        <v>0</v>
      </c>
      <c r="AQ7">
        <f t="shared" si="0"/>
        <v>0</v>
      </c>
      <c r="AR7">
        <f t="shared" si="0"/>
        <v>0</v>
      </c>
      <c r="AS7">
        <f t="shared" si="0"/>
        <v>0</v>
      </c>
      <c r="AT7">
        <f t="shared" si="0"/>
        <v>0</v>
      </c>
      <c r="AU7">
        <f t="shared" si="0"/>
        <v>0</v>
      </c>
      <c r="AV7">
        <f t="shared" si="0"/>
        <v>0</v>
      </c>
      <c r="AW7">
        <f t="shared" si="0"/>
        <v>0</v>
      </c>
      <c r="AX7">
        <f t="shared" si="0"/>
        <v>0</v>
      </c>
      <c r="AY7">
        <f t="shared" si="0"/>
        <v>0</v>
      </c>
      <c r="AZ7">
        <f t="shared" si="0"/>
        <v>0</v>
      </c>
      <c r="BA7">
        <f t="shared" si="0"/>
        <v>0</v>
      </c>
      <c r="BB7">
        <f t="shared" si="0"/>
        <v>0</v>
      </c>
      <c r="BC7">
        <f t="shared" si="0"/>
        <v>0</v>
      </c>
      <c r="BD7">
        <f t="shared" si="0"/>
        <v>0</v>
      </c>
      <c r="BE7">
        <f t="shared" si="0"/>
        <v>0</v>
      </c>
      <c r="BF7">
        <f t="shared" ref="AG7:CC9" si="2">$AE7</f>
        <v>0</v>
      </c>
      <c r="BG7">
        <f t="shared" si="2"/>
        <v>0</v>
      </c>
      <c r="BH7">
        <f t="shared" si="2"/>
        <v>0</v>
      </c>
      <c r="BI7">
        <f t="shared" si="2"/>
        <v>0</v>
      </c>
      <c r="BJ7">
        <f t="shared" si="2"/>
        <v>0</v>
      </c>
      <c r="BK7">
        <f t="shared" si="2"/>
        <v>0</v>
      </c>
      <c r="BL7">
        <f t="shared" si="2"/>
        <v>0</v>
      </c>
      <c r="BM7">
        <f t="shared" si="2"/>
        <v>0</v>
      </c>
      <c r="BN7">
        <f t="shared" si="2"/>
        <v>0</v>
      </c>
      <c r="BO7">
        <f t="shared" si="2"/>
        <v>0</v>
      </c>
      <c r="BP7">
        <f t="shared" si="2"/>
        <v>0</v>
      </c>
      <c r="BQ7">
        <f t="shared" si="2"/>
        <v>0</v>
      </c>
      <c r="BR7">
        <f t="shared" si="2"/>
        <v>0</v>
      </c>
      <c r="BS7">
        <f t="shared" si="2"/>
        <v>0</v>
      </c>
      <c r="BT7">
        <f t="shared" si="2"/>
        <v>0</v>
      </c>
      <c r="BU7">
        <f t="shared" si="2"/>
        <v>0</v>
      </c>
      <c r="BV7">
        <f t="shared" si="2"/>
        <v>0</v>
      </c>
      <c r="BW7">
        <f t="shared" si="2"/>
        <v>0</v>
      </c>
      <c r="BX7">
        <f t="shared" si="2"/>
        <v>0</v>
      </c>
      <c r="BY7">
        <f t="shared" si="2"/>
        <v>0</v>
      </c>
      <c r="BZ7">
        <f t="shared" si="2"/>
        <v>0</v>
      </c>
      <c r="CA7">
        <f t="shared" si="2"/>
        <v>0</v>
      </c>
      <c r="CB7">
        <f t="shared" si="2"/>
        <v>0</v>
      </c>
      <c r="CC7">
        <f t="shared" si="2"/>
        <v>0</v>
      </c>
    </row>
    <row r="8" spans="1:81">
      <c r="A8" s="1" t="s">
        <v>1427</v>
      </c>
      <c r="B8">
        <f>'Total Fuel Prices'!B44*(INDEX(Tax_share,MATCH('Total Fuel Prices'!$A$36,tax_fuel_labels,0),MATCH(B$1,'Tax_Share of Price'!$B$1:$AI$1,0)))</f>
        <v>0</v>
      </c>
      <c r="C8">
        <f>'Total Fuel Prices'!C44*(INDEX(Tax_share,MATCH('Total Fuel Prices'!$A$36,tax_fuel_labels,0),MATCH(C$1,'Tax_Share of Price'!$B$1:$AI$1,0)))</f>
        <v>0</v>
      </c>
      <c r="D8">
        <f>'Total Fuel Prices'!D44*(INDEX(Tax_share,MATCH('Total Fuel Prices'!$A$36,tax_fuel_labels,0),MATCH(D$1,'Tax_Share of Price'!$B$1:$AI$1,0)))</f>
        <v>0</v>
      </c>
      <c r="E8">
        <f>'Total Fuel Prices'!E44*(INDEX(Tax_share,MATCH('Total Fuel Prices'!$A$36,tax_fuel_labels,0),MATCH(E$1,'Tax_Share of Price'!$B$1:$AI$1,0)))</f>
        <v>0</v>
      </c>
      <c r="F8">
        <f>'Total Fuel Prices'!F44*(INDEX(Tax_share,MATCH('Total Fuel Prices'!$A$36,tax_fuel_labels,0),MATCH(F$1,'Tax_Share of Price'!$B$1:$AI$1,0)))</f>
        <v>0</v>
      </c>
      <c r="G8">
        <f>'Total Fuel Prices'!G44*(INDEX(Tax_share,MATCH('Total Fuel Prices'!$A$36,tax_fuel_labels,0),MATCH(G$1,'Tax_Share of Price'!$B$1:$AI$1,0)))</f>
        <v>0</v>
      </c>
      <c r="H8">
        <f>'Total Fuel Prices'!H44*(INDEX(Tax_share,MATCH('Total Fuel Prices'!$A$36,tax_fuel_labels,0),MATCH(H$1,'Tax_Share of Price'!$B$1:$AI$1,0)))</f>
        <v>0</v>
      </c>
      <c r="I8">
        <f>'Total Fuel Prices'!I44*(INDEX(Tax_share,MATCH('Total Fuel Prices'!$A$36,tax_fuel_labels,0),MATCH(I$1,'Tax_Share of Price'!$B$1:$AI$1,0)))</f>
        <v>0</v>
      </c>
      <c r="J8">
        <f>'Total Fuel Prices'!J44*(INDEX(Tax_share,MATCH('Total Fuel Prices'!$A$36,tax_fuel_labels,0),MATCH(J$1,'Tax_Share of Price'!$B$1:$AI$1,0)))</f>
        <v>0</v>
      </c>
      <c r="K8">
        <f>'Total Fuel Prices'!K44*(INDEX(Tax_share,MATCH('Total Fuel Prices'!$A$36,tax_fuel_labels,0),MATCH(K$1,'Tax_Share of Price'!$B$1:$AI$1,0)))</f>
        <v>0</v>
      </c>
      <c r="L8">
        <f>'Total Fuel Prices'!L44*(INDEX(Tax_share,MATCH('Total Fuel Prices'!$A$36,tax_fuel_labels,0),MATCH(L$1,'Tax_Share of Price'!$B$1:$AI$1,0)))</f>
        <v>0</v>
      </c>
      <c r="M8">
        <f>'Total Fuel Prices'!M44*(INDEX(Tax_share,MATCH('Total Fuel Prices'!$A$36,tax_fuel_labels,0),MATCH(M$1,'Tax_Share of Price'!$B$1:$AI$1,0)))</f>
        <v>0</v>
      </c>
      <c r="N8">
        <f>'Total Fuel Prices'!N44*(INDEX(Tax_share,MATCH('Total Fuel Prices'!$A$36,tax_fuel_labels,0),MATCH(N$1,'Tax_Share of Price'!$B$1:$AI$1,0)))</f>
        <v>0</v>
      </c>
      <c r="O8">
        <f>'Total Fuel Prices'!O44*(INDEX(Tax_share,MATCH('Total Fuel Prices'!$A$36,tax_fuel_labels,0),MATCH(O$1,'Tax_Share of Price'!$B$1:$AI$1,0)))</f>
        <v>0</v>
      </c>
      <c r="P8">
        <f>'Total Fuel Prices'!P44*(INDEX(Tax_share,MATCH('Total Fuel Prices'!$A$36,tax_fuel_labels,0),MATCH(P$1,'Tax_Share of Price'!$B$1:$AI$1,0)))</f>
        <v>0</v>
      </c>
      <c r="Q8">
        <f>'Total Fuel Prices'!Q44*(INDEX(Tax_share,MATCH('Total Fuel Prices'!$A$36,tax_fuel_labels,0),MATCH(Q$1,'Tax_Share of Price'!$B$1:$AI$1,0)))</f>
        <v>0</v>
      </c>
      <c r="R8">
        <f>'Total Fuel Prices'!R44*(INDEX(Tax_share,MATCH('Total Fuel Prices'!$A$36,tax_fuel_labels,0),MATCH(R$1,'Tax_Share of Price'!$B$1:$AI$1,0)))</f>
        <v>0</v>
      </c>
      <c r="S8">
        <f>'Total Fuel Prices'!S44*(INDEX(Tax_share,MATCH('Total Fuel Prices'!$A$36,tax_fuel_labels,0),MATCH(S$1,'Tax_Share of Price'!$B$1:$AI$1,0)))</f>
        <v>0</v>
      </c>
      <c r="T8">
        <f>'Total Fuel Prices'!T44*(INDEX(Tax_share,MATCH('Total Fuel Prices'!$A$36,tax_fuel_labels,0),MATCH(T$1,'Tax_Share of Price'!$B$1:$AI$1,0)))</f>
        <v>0</v>
      </c>
      <c r="U8">
        <f>'Total Fuel Prices'!U44*(INDEX(Tax_share,MATCH('Total Fuel Prices'!$A$36,tax_fuel_labels,0),MATCH(U$1,'Tax_Share of Price'!$B$1:$AI$1,0)))</f>
        <v>0</v>
      </c>
      <c r="V8">
        <f>'Total Fuel Prices'!V44*(INDEX(Tax_share,MATCH('Total Fuel Prices'!$A$36,tax_fuel_labels,0),MATCH(V$1,'Tax_Share of Price'!$B$1:$AI$1,0)))</f>
        <v>0</v>
      </c>
      <c r="W8">
        <f>'Total Fuel Prices'!W44*(INDEX(Tax_share,MATCH('Total Fuel Prices'!$A$36,tax_fuel_labels,0),MATCH(W$1,'Tax_Share of Price'!$B$1:$AI$1,0)))</f>
        <v>0</v>
      </c>
      <c r="X8">
        <f>'Total Fuel Prices'!X44*(INDEX(Tax_share,MATCH('Total Fuel Prices'!$A$36,tax_fuel_labels,0),MATCH(X$1,'Tax_Share of Price'!$B$1:$AI$1,0)))</f>
        <v>0</v>
      </c>
      <c r="Y8">
        <f>'Total Fuel Prices'!Y44*(INDEX(Tax_share,MATCH('Total Fuel Prices'!$A$36,tax_fuel_labels,0),MATCH(Y$1,'Tax_Share of Price'!$B$1:$AI$1,0)))</f>
        <v>0</v>
      </c>
      <c r="Z8">
        <f>'Total Fuel Prices'!Z44*(INDEX(Tax_share,MATCH('Total Fuel Prices'!$A$36,tax_fuel_labels,0),MATCH(Z$1,'Tax_Share of Price'!$B$1:$AI$1,0)))</f>
        <v>0</v>
      </c>
      <c r="AA8">
        <f>'Total Fuel Prices'!AA44*(INDEX(Tax_share,MATCH('Total Fuel Prices'!$A$36,tax_fuel_labels,0),MATCH(AA$1,'Tax_Share of Price'!$B$1:$AI$1,0)))</f>
        <v>0</v>
      </c>
      <c r="AB8">
        <f>'Total Fuel Prices'!AB44*(INDEX(Tax_share,MATCH('Total Fuel Prices'!$A$36,tax_fuel_labels,0),MATCH(AB$1,'Tax_Share of Price'!$B$1:$AI$1,0)))</f>
        <v>0</v>
      </c>
      <c r="AC8">
        <f>'Total Fuel Prices'!AC44*(INDEX(Tax_share,MATCH('Total Fuel Prices'!$A$36,tax_fuel_labels,0),MATCH(AC$1,'Tax_Share of Price'!$B$1:$AI$1,0)))</f>
        <v>0</v>
      </c>
      <c r="AD8">
        <f>'Total Fuel Prices'!AD44*(INDEX(Tax_share,MATCH('Total Fuel Prices'!$A$36,tax_fuel_labels,0),MATCH(AD$1,'Tax_Share of Price'!$B$1:$AI$1,0)))</f>
        <v>0</v>
      </c>
      <c r="AE8">
        <f>'Total Fuel Prices'!AE44*(INDEX(Tax_share,MATCH('Total Fuel Prices'!$A$36,tax_fuel_labels,0),MATCH(AE$1,'Tax_Share of Price'!$B$1:$AI$1,0)))</f>
        <v>0</v>
      </c>
      <c r="AF8">
        <f t="shared" si="1"/>
        <v>0</v>
      </c>
      <c r="AG8">
        <f t="shared" si="2"/>
        <v>0</v>
      </c>
      <c r="AH8">
        <f t="shared" si="2"/>
        <v>0</v>
      </c>
      <c r="AI8">
        <f t="shared" si="2"/>
        <v>0</v>
      </c>
      <c r="AJ8">
        <f t="shared" si="2"/>
        <v>0</v>
      </c>
      <c r="AK8">
        <f t="shared" si="2"/>
        <v>0</v>
      </c>
      <c r="AL8">
        <f t="shared" si="2"/>
        <v>0</v>
      </c>
      <c r="AM8">
        <f t="shared" si="2"/>
        <v>0</v>
      </c>
      <c r="AN8">
        <f t="shared" si="2"/>
        <v>0</v>
      </c>
      <c r="AO8">
        <f t="shared" si="2"/>
        <v>0</v>
      </c>
      <c r="AP8">
        <f t="shared" si="2"/>
        <v>0</v>
      </c>
      <c r="AQ8">
        <f t="shared" si="2"/>
        <v>0</v>
      </c>
      <c r="AR8">
        <f t="shared" si="2"/>
        <v>0</v>
      </c>
      <c r="AS8">
        <f t="shared" si="2"/>
        <v>0</v>
      </c>
      <c r="AT8">
        <f t="shared" si="2"/>
        <v>0</v>
      </c>
      <c r="AU8">
        <f t="shared" si="2"/>
        <v>0</v>
      </c>
      <c r="AV8">
        <f t="shared" si="2"/>
        <v>0</v>
      </c>
      <c r="AW8">
        <f t="shared" si="2"/>
        <v>0</v>
      </c>
      <c r="AX8">
        <f t="shared" si="2"/>
        <v>0</v>
      </c>
      <c r="AY8">
        <f t="shared" si="2"/>
        <v>0</v>
      </c>
      <c r="AZ8">
        <f t="shared" si="2"/>
        <v>0</v>
      </c>
      <c r="BA8">
        <f t="shared" si="2"/>
        <v>0</v>
      </c>
      <c r="BB8">
        <f t="shared" si="2"/>
        <v>0</v>
      </c>
      <c r="BC8">
        <f t="shared" si="2"/>
        <v>0</v>
      </c>
      <c r="BD8">
        <f t="shared" si="2"/>
        <v>0</v>
      </c>
      <c r="BE8">
        <f t="shared" si="2"/>
        <v>0</v>
      </c>
      <c r="BF8">
        <f t="shared" si="2"/>
        <v>0</v>
      </c>
      <c r="BG8">
        <f t="shared" si="2"/>
        <v>0</v>
      </c>
      <c r="BH8">
        <f t="shared" si="2"/>
        <v>0</v>
      </c>
      <c r="BI8">
        <f t="shared" si="2"/>
        <v>0</v>
      </c>
      <c r="BJ8">
        <f t="shared" si="2"/>
        <v>0</v>
      </c>
      <c r="BK8">
        <f t="shared" si="2"/>
        <v>0</v>
      </c>
      <c r="BL8">
        <f t="shared" si="2"/>
        <v>0</v>
      </c>
      <c r="BM8">
        <f t="shared" si="2"/>
        <v>0</v>
      </c>
      <c r="BN8">
        <f t="shared" si="2"/>
        <v>0</v>
      </c>
      <c r="BO8">
        <f t="shared" si="2"/>
        <v>0</v>
      </c>
      <c r="BP8">
        <f t="shared" si="2"/>
        <v>0</v>
      </c>
      <c r="BQ8">
        <f t="shared" si="2"/>
        <v>0</v>
      </c>
      <c r="BR8">
        <f t="shared" si="2"/>
        <v>0</v>
      </c>
      <c r="BS8">
        <f t="shared" si="2"/>
        <v>0</v>
      </c>
      <c r="BT8">
        <f t="shared" si="2"/>
        <v>0</v>
      </c>
      <c r="BU8">
        <f t="shared" si="2"/>
        <v>0</v>
      </c>
      <c r="BV8">
        <f t="shared" si="2"/>
        <v>0</v>
      </c>
      <c r="BW8">
        <f t="shared" si="2"/>
        <v>0</v>
      </c>
      <c r="BX8">
        <f t="shared" si="2"/>
        <v>0</v>
      </c>
      <c r="BY8">
        <f t="shared" si="2"/>
        <v>0</v>
      </c>
      <c r="BZ8">
        <f t="shared" si="2"/>
        <v>0</v>
      </c>
      <c r="CA8">
        <f t="shared" si="2"/>
        <v>0</v>
      </c>
      <c r="CB8">
        <f t="shared" si="2"/>
        <v>0</v>
      </c>
      <c r="CC8">
        <f t="shared" si="2"/>
        <v>0</v>
      </c>
    </row>
    <row r="9" spans="1:81">
      <c r="A9" s="1" t="s">
        <v>1428</v>
      </c>
      <c r="B9">
        <f>'Total Fuel Prices'!B45*(INDEX(Tax_share,MATCH('Total Fuel Prices'!$A$36,tax_fuel_labels,0),MATCH(B$1,'Tax_Share of Price'!$B$1:$AI$1,0)))</f>
        <v>0</v>
      </c>
      <c r="C9">
        <f>'Total Fuel Prices'!C45*(INDEX(Tax_share,MATCH('Total Fuel Prices'!$A$36,tax_fuel_labels,0),MATCH(C$1,'Tax_Share of Price'!$B$1:$AI$1,0)))</f>
        <v>0</v>
      </c>
      <c r="D9">
        <f>'Total Fuel Prices'!D45*(INDEX(Tax_share,MATCH('Total Fuel Prices'!$A$36,tax_fuel_labels,0),MATCH(D$1,'Tax_Share of Price'!$B$1:$AI$1,0)))</f>
        <v>0</v>
      </c>
      <c r="E9">
        <f>'Total Fuel Prices'!E45*(INDEX(Tax_share,MATCH('Total Fuel Prices'!$A$36,tax_fuel_labels,0),MATCH(E$1,'Tax_Share of Price'!$B$1:$AI$1,0)))</f>
        <v>0</v>
      </c>
      <c r="F9">
        <f>'Total Fuel Prices'!F45*(INDEX(Tax_share,MATCH('Total Fuel Prices'!$A$36,tax_fuel_labels,0),MATCH(F$1,'Tax_Share of Price'!$B$1:$AI$1,0)))</f>
        <v>0</v>
      </c>
      <c r="G9">
        <f>'Total Fuel Prices'!G45*(INDEX(Tax_share,MATCH('Total Fuel Prices'!$A$36,tax_fuel_labels,0),MATCH(G$1,'Tax_Share of Price'!$B$1:$AI$1,0)))</f>
        <v>0</v>
      </c>
      <c r="H9">
        <f>'Total Fuel Prices'!H45*(INDEX(Tax_share,MATCH('Total Fuel Prices'!$A$36,tax_fuel_labels,0),MATCH(H$1,'Tax_Share of Price'!$B$1:$AI$1,0)))</f>
        <v>0</v>
      </c>
      <c r="I9">
        <f>'Total Fuel Prices'!I45*(INDEX(Tax_share,MATCH('Total Fuel Prices'!$A$36,tax_fuel_labels,0),MATCH(I$1,'Tax_Share of Price'!$B$1:$AI$1,0)))</f>
        <v>0</v>
      </c>
      <c r="J9">
        <f>'Total Fuel Prices'!J45*(INDEX(Tax_share,MATCH('Total Fuel Prices'!$A$36,tax_fuel_labels,0),MATCH(J$1,'Tax_Share of Price'!$B$1:$AI$1,0)))</f>
        <v>0</v>
      </c>
      <c r="K9">
        <f>'Total Fuel Prices'!K45*(INDEX(Tax_share,MATCH('Total Fuel Prices'!$A$36,tax_fuel_labels,0),MATCH(K$1,'Tax_Share of Price'!$B$1:$AI$1,0)))</f>
        <v>0</v>
      </c>
      <c r="L9">
        <f>'Total Fuel Prices'!L45*(INDEX(Tax_share,MATCH('Total Fuel Prices'!$A$36,tax_fuel_labels,0),MATCH(L$1,'Tax_Share of Price'!$B$1:$AI$1,0)))</f>
        <v>0</v>
      </c>
      <c r="M9">
        <f>'Total Fuel Prices'!M45*(INDEX(Tax_share,MATCH('Total Fuel Prices'!$A$36,tax_fuel_labels,0),MATCH(M$1,'Tax_Share of Price'!$B$1:$AI$1,0)))</f>
        <v>0</v>
      </c>
      <c r="N9">
        <f>'Total Fuel Prices'!N45*(INDEX(Tax_share,MATCH('Total Fuel Prices'!$A$36,tax_fuel_labels,0),MATCH(N$1,'Tax_Share of Price'!$B$1:$AI$1,0)))</f>
        <v>0</v>
      </c>
      <c r="O9">
        <f>'Total Fuel Prices'!O45*(INDEX(Tax_share,MATCH('Total Fuel Prices'!$A$36,tax_fuel_labels,0),MATCH(O$1,'Tax_Share of Price'!$B$1:$AI$1,0)))</f>
        <v>0</v>
      </c>
      <c r="P9">
        <f>'Total Fuel Prices'!P45*(INDEX(Tax_share,MATCH('Total Fuel Prices'!$A$36,tax_fuel_labels,0),MATCH(P$1,'Tax_Share of Price'!$B$1:$AI$1,0)))</f>
        <v>0</v>
      </c>
      <c r="Q9">
        <f>'Total Fuel Prices'!Q45*(INDEX(Tax_share,MATCH('Total Fuel Prices'!$A$36,tax_fuel_labels,0),MATCH(Q$1,'Tax_Share of Price'!$B$1:$AI$1,0)))</f>
        <v>0</v>
      </c>
      <c r="R9">
        <f>'Total Fuel Prices'!R45*(INDEX(Tax_share,MATCH('Total Fuel Prices'!$A$36,tax_fuel_labels,0),MATCH(R$1,'Tax_Share of Price'!$B$1:$AI$1,0)))</f>
        <v>0</v>
      </c>
      <c r="S9">
        <f>'Total Fuel Prices'!S45*(INDEX(Tax_share,MATCH('Total Fuel Prices'!$A$36,tax_fuel_labels,0),MATCH(S$1,'Tax_Share of Price'!$B$1:$AI$1,0)))</f>
        <v>0</v>
      </c>
      <c r="T9">
        <f>'Total Fuel Prices'!T45*(INDEX(Tax_share,MATCH('Total Fuel Prices'!$A$36,tax_fuel_labels,0),MATCH(T$1,'Tax_Share of Price'!$B$1:$AI$1,0)))</f>
        <v>0</v>
      </c>
      <c r="U9">
        <f>'Total Fuel Prices'!U45*(INDEX(Tax_share,MATCH('Total Fuel Prices'!$A$36,tax_fuel_labels,0),MATCH(U$1,'Tax_Share of Price'!$B$1:$AI$1,0)))</f>
        <v>0</v>
      </c>
      <c r="V9">
        <f>'Total Fuel Prices'!V45*(INDEX(Tax_share,MATCH('Total Fuel Prices'!$A$36,tax_fuel_labels,0),MATCH(V$1,'Tax_Share of Price'!$B$1:$AI$1,0)))</f>
        <v>0</v>
      </c>
      <c r="W9">
        <f>'Total Fuel Prices'!W45*(INDEX(Tax_share,MATCH('Total Fuel Prices'!$A$36,tax_fuel_labels,0),MATCH(W$1,'Tax_Share of Price'!$B$1:$AI$1,0)))</f>
        <v>0</v>
      </c>
      <c r="X9">
        <f>'Total Fuel Prices'!X45*(INDEX(Tax_share,MATCH('Total Fuel Prices'!$A$36,tax_fuel_labels,0),MATCH(X$1,'Tax_Share of Price'!$B$1:$AI$1,0)))</f>
        <v>0</v>
      </c>
      <c r="Y9">
        <f>'Total Fuel Prices'!Y45*(INDEX(Tax_share,MATCH('Total Fuel Prices'!$A$36,tax_fuel_labels,0),MATCH(Y$1,'Tax_Share of Price'!$B$1:$AI$1,0)))</f>
        <v>0</v>
      </c>
      <c r="Z9">
        <f>'Total Fuel Prices'!Z45*(INDEX(Tax_share,MATCH('Total Fuel Prices'!$A$36,tax_fuel_labels,0),MATCH(Z$1,'Tax_Share of Price'!$B$1:$AI$1,0)))</f>
        <v>0</v>
      </c>
      <c r="AA9">
        <f>'Total Fuel Prices'!AA45*(INDEX(Tax_share,MATCH('Total Fuel Prices'!$A$36,tax_fuel_labels,0),MATCH(AA$1,'Tax_Share of Price'!$B$1:$AI$1,0)))</f>
        <v>0</v>
      </c>
      <c r="AB9">
        <f>'Total Fuel Prices'!AB45*(INDEX(Tax_share,MATCH('Total Fuel Prices'!$A$36,tax_fuel_labels,0),MATCH(AB$1,'Tax_Share of Price'!$B$1:$AI$1,0)))</f>
        <v>0</v>
      </c>
      <c r="AC9">
        <f>'Total Fuel Prices'!AC45*(INDEX(Tax_share,MATCH('Total Fuel Prices'!$A$36,tax_fuel_labels,0),MATCH(AC$1,'Tax_Share of Price'!$B$1:$AI$1,0)))</f>
        <v>0</v>
      </c>
      <c r="AD9">
        <f>'Total Fuel Prices'!AD45*(INDEX(Tax_share,MATCH('Total Fuel Prices'!$A$36,tax_fuel_labels,0),MATCH(AD$1,'Tax_Share of Price'!$B$1:$AI$1,0)))</f>
        <v>0</v>
      </c>
      <c r="AE9">
        <f>'Total Fuel Prices'!AE45*(INDEX(Tax_share,MATCH('Total Fuel Prices'!$A$36,tax_fuel_labels,0),MATCH(AE$1,'Tax_Share of Price'!$B$1:$AI$1,0)))</f>
        <v>0</v>
      </c>
      <c r="AF9">
        <f t="shared" si="1"/>
        <v>0</v>
      </c>
      <c r="AG9">
        <f t="shared" si="2"/>
        <v>0</v>
      </c>
      <c r="AH9">
        <f t="shared" si="2"/>
        <v>0</v>
      </c>
      <c r="AI9">
        <f t="shared" si="2"/>
        <v>0</v>
      </c>
      <c r="AJ9">
        <f t="shared" si="2"/>
        <v>0</v>
      </c>
      <c r="AK9">
        <f t="shared" si="2"/>
        <v>0</v>
      </c>
      <c r="AL9">
        <f t="shared" si="2"/>
        <v>0</v>
      </c>
      <c r="AM9">
        <f t="shared" si="2"/>
        <v>0</v>
      </c>
      <c r="AN9">
        <f t="shared" si="2"/>
        <v>0</v>
      </c>
      <c r="AO9">
        <f t="shared" si="2"/>
        <v>0</v>
      </c>
      <c r="AP9">
        <f t="shared" si="2"/>
        <v>0</v>
      </c>
      <c r="AQ9">
        <f t="shared" si="2"/>
        <v>0</v>
      </c>
      <c r="AR9">
        <f t="shared" si="2"/>
        <v>0</v>
      </c>
      <c r="AS9">
        <f t="shared" si="2"/>
        <v>0</v>
      </c>
      <c r="AT9">
        <f t="shared" si="2"/>
        <v>0</v>
      </c>
      <c r="AU9">
        <f t="shared" si="2"/>
        <v>0</v>
      </c>
      <c r="AV9">
        <f t="shared" si="2"/>
        <v>0</v>
      </c>
      <c r="AW9">
        <f t="shared" si="2"/>
        <v>0</v>
      </c>
      <c r="AX9">
        <f t="shared" si="2"/>
        <v>0</v>
      </c>
      <c r="AY9">
        <f t="shared" si="2"/>
        <v>0</v>
      </c>
      <c r="AZ9">
        <f t="shared" si="2"/>
        <v>0</v>
      </c>
      <c r="BA9">
        <f t="shared" si="2"/>
        <v>0</v>
      </c>
      <c r="BB9">
        <f t="shared" si="2"/>
        <v>0</v>
      </c>
      <c r="BC9">
        <f t="shared" si="2"/>
        <v>0</v>
      </c>
      <c r="BD9">
        <f t="shared" si="2"/>
        <v>0</v>
      </c>
      <c r="BE9">
        <f t="shared" si="2"/>
        <v>0</v>
      </c>
      <c r="BF9">
        <f t="shared" si="2"/>
        <v>0</v>
      </c>
      <c r="BG9">
        <f t="shared" si="2"/>
        <v>0</v>
      </c>
      <c r="BH9">
        <f t="shared" si="2"/>
        <v>0</v>
      </c>
      <c r="BI9">
        <f t="shared" si="2"/>
        <v>0</v>
      </c>
      <c r="BJ9">
        <f t="shared" si="2"/>
        <v>0</v>
      </c>
      <c r="BK9">
        <f t="shared" si="2"/>
        <v>0</v>
      </c>
      <c r="BL9">
        <f t="shared" si="2"/>
        <v>0</v>
      </c>
      <c r="BM9">
        <f t="shared" si="2"/>
        <v>0</v>
      </c>
      <c r="BN9">
        <f t="shared" si="2"/>
        <v>0</v>
      </c>
      <c r="BO9">
        <f t="shared" si="2"/>
        <v>0</v>
      </c>
      <c r="BP9">
        <f t="shared" si="2"/>
        <v>0</v>
      </c>
      <c r="BQ9">
        <f t="shared" si="2"/>
        <v>0</v>
      </c>
      <c r="BR9">
        <f t="shared" si="2"/>
        <v>0</v>
      </c>
      <c r="BS9">
        <f t="shared" si="2"/>
        <v>0</v>
      </c>
      <c r="BT9">
        <f t="shared" si="2"/>
        <v>0</v>
      </c>
      <c r="BU9">
        <f t="shared" si="2"/>
        <v>0</v>
      </c>
      <c r="BV9">
        <f t="shared" si="2"/>
        <v>0</v>
      </c>
      <c r="BW9">
        <f t="shared" si="2"/>
        <v>0</v>
      </c>
      <c r="BX9">
        <f t="shared" si="2"/>
        <v>0</v>
      </c>
      <c r="BY9">
        <f t="shared" si="2"/>
        <v>0</v>
      </c>
      <c r="BZ9">
        <f t="shared" si="2"/>
        <v>0</v>
      </c>
      <c r="CA9">
        <f t="shared" si="2"/>
        <v>0</v>
      </c>
      <c r="CB9">
        <f t="shared" si="2"/>
        <v>0</v>
      </c>
      <c r="CC9">
        <f t="shared" si="2"/>
        <v>0</v>
      </c>
    </row>
  </sheetData>
  <pageMargins left="0.7" right="0.7" top="0.75" bottom="0.75" header="0.3" footer="0.3"/>
  <pageSetup orientation="portrait" r:id="rId1"/>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tabColor rgb="FF002060"/>
  </sheetPr>
  <dimension ref="A1:CC9"/>
  <sheetViews>
    <sheetView topLeftCell="AB1" workbookViewId="0">
      <selection activeCell="AF4" sqref="AF4"/>
    </sheetView>
  </sheetViews>
  <sheetFormatPr defaultColWidth="9.140625" defaultRowHeight="15"/>
  <cols>
    <col min="1" max="1" width="41.42578125" customWidth="1"/>
    <col min="2" max="3" width="13.42578125" customWidth="1"/>
    <col min="4" max="27" width="10" customWidth="1"/>
  </cols>
  <sheetData>
    <row r="1" spans="1:81">
      <c r="A1" s="1" t="s">
        <v>1439</v>
      </c>
      <c r="B1" s="1">
        <v>2021</v>
      </c>
      <c r="C1" s="1">
        <v>2022</v>
      </c>
      <c r="D1" s="1">
        <v>2023</v>
      </c>
      <c r="E1" s="1">
        <v>2024</v>
      </c>
      <c r="F1" s="1">
        <v>2025</v>
      </c>
      <c r="G1" s="1">
        <v>2026</v>
      </c>
      <c r="H1" s="1">
        <v>2027</v>
      </c>
      <c r="I1" s="1">
        <v>2028</v>
      </c>
      <c r="J1" s="1">
        <v>2029</v>
      </c>
      <c r="K1" s="1">
        <v>2030</v>
      </c>
      <c r="L1" s="1">
        <v>2031</v>
      </c>
      <c r="M1" s="1">
        <v>2032</v>
      </c>
      <c r="N1" s="1">
        <v>2033</v>
      </c>
      <c r="O1" s="1">
        <v>2034</v>
      </c>
      <c r="P1" s="1">
        <v>2035</v>
      </c>
      <c r="Q1" s="1">
        <v>2036</v>
      </c>
      <c r="R1" s="1">
        <v>2037</v>
      </c>
      <c r="S1" s="1">
        <v>2038</v>
      </c>
      <c r="T1" s="1">
        <v>2039</v>
      </c>
      <c r="U1" s="1">
        <v>2040</v>
      </c>
      <c r="V1" s="1">
        <v>2041</v>
      </c>
      <c r="W1" s="1">
        <v>2042</v>
      </c>
      <c r="X1" s="1">
        <v>2043</v>
      </c>
      <c r="Y1" s="1">
        <v>2044</v>
      </c>
      <c r="Z1" s="1">
        <v>2045</v>
      </c>
      <c r="AA1" s="1">
        <v>2046</v>
      </c>
      <c r="AB1" s="1">
        <v>2047</v>
      </c>
      <c r="AC1" s="1">
        <v>2048</v>
      </c>
      <c r="AD1" s="1">
        <v>2049</v>
      </c>
      <c r="AE1" s="1">
        <v>2050</v>
      </c>
      <c r="AF1" s="1">
        <v>2051</v>
      </c>
      <c r="AG1" s="1">
        <v>2052</v>
      </c>
      <c r="AH1" s="1">
        <v>2053</v>
      </c>
      <c r="AI1" s="1">
        <v>2054</v>
      </c>
      <c r="AJ1" s="1">
        <v>2055</v>
      </c>
      <c r="AK1" s="1">
        <v>2056</v>
      </c>
      <c r="AL1" s="1">
        <v>2057</v>
      </c>
      <c r="AM1" s="1">
        <v>2058</v>
      </c>
      <c r="AN1" s="1">
        <v>2059</v>
      </c>
      <c r="AO1" s="1">
        <v>2060</v>
      </c>
      <c r="AP1" s="1">
        <v>2061</v>
      </c>
      <c r="AQ1" s="1">
        <v>2062</v>
      </c>
      <c r="AR1" s="1">
        <v>2063</v>
      </c>
      <c r="AS1" s="1">
        <v>2064</v>
      </c>
      <c r="AT1" s="1">
        <v>2065</v>
      </c>
      <c r="AU1" s="1">
        <v>2066</v>
      </c>
      <c r="AV1" s="1">
        <v>2067</v>
      </c>
      <c r="AW1" s="1">
        <v>2068</v>
      </c>
      <c r="AX1" s="1">
        <v>2069</v>
      </c>
      <c r="AY1" s="1">
        <v>2070</v>
      </c>
      <c r="AZ1" s="1">
        <v>2071</v>
      </c>
      <c r="BA1" s="1">
        <v>2072</v>
      </c>
      <c r="BB1" s="1">
        <v>2073</v>
      </c>
      <c r="BC1" s="1">
        <v>2074</v>
      </c>
      <c r="BD1" s="1">
        <v>2075</v>
      </c>
      <c r="BE1" s="1">
        <v>2076</v>
      </c>
      <c r="BF1" s="1">
        <v>2077</v>
      </c>
      <c r="BG1" s="1">
        <v>2078</v>
      </c>
      <c r="BH1" s="1">
        <v>2079</v>
      </c>
      <c r="BI1" s="1">
        <v>2080</v>
      </c>
      <c r="BJ1" s="1">
        <v>2081</v>
      </c>
      <c r="BK1" s="1">
        <v>2082</v>
      </c>
      <c r="BL1" s="1">
        <v>2083</v>
      </c>
      <c r="BM1" s="1">
        <v>2084</v>
      </c>
      <c r="BN1" s="1">
        <v>2085</v>
      </c>
      <c r="BO1" s="1">
        <v>2086</v>
      </c>
      <c r="BP1" s="1">
        <v>2087</v>
      </c>
      <c r="BQ1" s="1">
        <v>2088</v>
      </c>
      <c r="BR1" s="1">
        <v>2089</v>
      </c>
      <c r="BS1" s="1">
        <v>2090</v>
      </c>
      <c r="BT1" s="1">
        <v>2091</v>
      </c>
      <c r="BU1" s="1">
        <v>2092</v>
      </c>
      <c r="BV1" s="1">
        <v>2093</v>
      </c>
      <c r="BW1" s="1">
        <v>2094</v>
      </c>
      <c r="BX1" s="1">
        <v>2095</v>
      </c>
      <c r="BY1" s="1">
        <v>2096</v>
      </c>
      <c r="BZ1" s="1">
        <v>2097</v>
      </c>
      <c r="CA1" s="1">
        <v>2098</v>
      </c>
      <c r="CB1" s="1">
        <v>2099</v>
      </c>
      <c r="CC1" s="1">
        <v>2100</v>
      </c>
    </row>
    <row r="2" spans="1:81">
      <c r="A2" s="1" t="s">
        <v>1421</v>
      </c>
      <c r="B2">
        <f>'Total Fuel Prices'!B49*(INDEX(Tax_share,MATCH('Total Fuel Prices'!$A$47,tax_fuel_labels,0),MATCH(B$1,'Tax_Share of Price'!$B$1:$AI$1,0)))</f>
        <v>0</v>
      </c>
      <c r="C2">
        <f>'Total Fuel Prices'!C49*(INDEX(Tax_share,MATCH('Total Fuel Prices'!$A$47,tax_fuel_labels,0),MATCH(C$1,'Tax_Share of Price'!$B$1:$AI$1,0)))</f>
        <v>0</v>
      </c>
      <c r="D2">
        <f>'Total Fuel Prices'!D49*(INDEX(Tax_share,MATCH('Total Fuel Prices'!$A$47,tax_fuel_labels,0),MATCH(D$1,'Tax_Share of Price'!$B$1:$AI$1,0)))</f>
        <v>0</v>
      </c>
      <c r="E2">
        <f>'Total Fuel Prices'!E49*(INDEX(Tax_share,MATCH('Total Fuel Prices'!$A$47,tax_fuel_labels,0),MATCH(E$1,'Tax_Share of Price'!$B$1:$AI$1,0)))</f>
        <v>0</v>
      </c>
      <c r="F2">
        <f>'Total Fuel Prices'!F49*(INDEX(Tax_share,MATCH('Total Fuel Prices'!$A$47,tax_fuel_labels,0),MATCH(F$1,'Tax_Share of Price'!$B$1:$AI$1,0)))</f>
        <v>0</v>
      </c>
      <c r="G2">
        <f>'Total Fuel Prices'!G49*(INDEX(Tax_share,MATCH('Total Fuel Prices'!$A$47,tax_fuel_labels,0),MATCH(G$1,'Tax_Share of Price'!$B$1:$AI$1,0)))</f>
        <v>0</v>
      </c>
      <c r="H2">
        <f>'Total Fuel Prices'!H49*(INDEX(Tax_share,MATCH('Total Fuel Prices'!$A$47,tax_fuel_labels,0),MATCH(H$1,'Tax_Share of Price'!$B$1:$AI$1,0)))</f>
        <v>0</v>
      </c>
      <c r="I2">
        <f>'Total Fuel Prices'!I49*(INDEX(Tax_share,MATCH('Total Fuel Prices'!$A$47,tax_fuel_labels,0),MATCH(I$1,'Tax_Share of Price'!$B$1:$AI$1,0)))</f>
        <v>0</v>
      </c>
      <c r="J2">
        <f>'Total Fuel Prices'!J49*(INDEX(Tax_share,MATCH('Total Fuel Prices'!$A$47,tax_fuel_labels,0),MATCH(J$1,'Tax_Share of Price'!$B$1:$AI$1,0)))</f>
        <v>0</v>
      </c>
      <c r="K2">
        <f>'Total Fuel Prices'!K49*(INDEX(Tax_share,MATCH('Total Fuel Prices'!$A$47,tax_fuel_labels,0),MATCH(K$1,'Tax_Share of Price'!$B$1:$AI$1,0)))</f>
        <v>0</v>
      </c>
      <c r="L2">
        <f>'Total Fuel Prices'!L49*(INDEX(Tax_share,MATCH('Total Fuel Prices'!$A$47,tax_fuel_labels,0),MATCH(L$1,'Tax_Share of Price'!$B$1:$AI$1,0)))</f>
        <v>0</v>
      </c>
      <c r="M2">
        <f>'Total Fuel Prices'!M49*(INDEX(Tax_share,MATCH('Total Fuel Prices'!$A$47,tax_fuel_labels,0),MATCH(M$1,'Tax_Share of Price'!$B$1:$AI$1,0)))</f>
        <v>0</v>
      </c>
      <c r="N2">
        <f>'Total Fuel Prices'!N49*(INDEX(Tax_share,MATCH('Total Fuel Prices'!$A$47,tax_fuel_labels,0),MATCH(N$1,'Tax_Share of Price'!$B$1:$AI$1,0)))</f>
        <v>0</v>
      </c>
      <c r="O2">
        <f>'Total Fuel Prices'!O49*(INDEX(Tax_share,MATCH('Total Fuel Prices'!$A$47,tax_fuel_labels,0),MATCH(O$1,'Tax_Share of Price'!$B$1:$AI$1,0)))</f>
        <v>0</v>
      </c>
      <c r="P2">
        <f>'Total Fuel Prices'!P49*(INDEX(Tax_share,MATCH('Total Fuel Prices'!$A$47,tax_fuel_labels,0),MATCH(P$1,'Tax_Share of Price'!$B$1:$AI$1,0)))</f>
        <v>0</v>
      </c>
      <c r="Q2">
        <f>'Total Fuel Prices'!Q49*(INDEX(Tax_share,MATCH('Total Fuel Prices'!$A$47,tax_fuel_labels,0),MATCH(Q$1,'Tax_Share of Price'!$B$1:$AI$1,0)))</f>
        <v>0</v>
      </c>
      <c r="R2">
        <f>'Total Fuel Prices'!R49*(INDEX(Tax_share,MATCH('Total Fuel Prices'!$A$47,tax_fuel_labels,0),MATCH(R$1,'Tax_Share of Price'!$B$1:$AI$1,0)))</f>
        <v>0</v>
      </c>
      <c r="S2">
        <f>'Total Fuel Prices'!S49*(INDEX(Tax_share,MATCH('Total Fuel Prices'!$A$47,tax_fuel_labels,0),MATCH(S$1,'Tax_Share of Price'!$B$1:$AI$1,0)))</f>
        <v>0</v>
      </c>
      <c r="T2">
        <f>'Total Fuel Prices'!T49*(INDEX(Tax_share,MATCH('Total Fuel Prices'!$A$47,tax_fuel_labels,0),MATCH(T$1,'Tax_Share of Price'!$B$1:$AI$1,0)))</f>
        <v>0</v>
      </c>
      <c r="U2">
        <f>'Total Fuel Prices'!U49*(INDEX(Tax_share,MATCH('Total Fuel Prices'!$A$47,tax_fuel_labels,0),MATCH(U$1,'Tax_Share of Price'!$B$1:$AI$1,0)))</f>
        <v>0</v>
      </c>
      <c r="V2">
        <f>'Total Fuel Prices'!V49*(INDEX(Tax_share,MATCH('Total Fuel Prices'!$A$47,tax_fuel_labels,0),MATCH(V$1,'Tax_Share of Price'!$B$1:$AI$1,0)))</f>
        <v>0</v>
      </c>
      <c r="W2">
        <f>'Total Fuel Prices'!W49*(INDEX(Tax_share,MATCH('Total Fuel Prices'!$A$47,tax_fuel_labels,0),MATCH(W$1,'Tax_Share of Price'!$B$1:$AI$1,0)))</f>
        <v>0</v>
      </c>
      <c r="X2">
        <f>'Total Fuel Prices'!X49*(INDEX(Tax_share,MATCH('Total Fuel Prices'!$A$47,tax_fuel_labels,0),MATCH(X$1,'Tax_Share of Price'!$B$1:$AI$1,0)))</f>
        <v>0</v>
      </c>
      <c r="Y2">
        <f>'Total Fuel Prices'!Y49*(INDEX(Tax_share,MATCH('Total Fuel Prices'!$A$47,tax_fuel_labels,0),MATCH(Y$1,'Tax_Share of Price'!$B$1:$AI$1,0)))</f>
        <v>0</v>
      </c>
      <c r="Z2">
        <f>'Total Fuel Prices'!Z49*(INDEX(Tax_share,MATCH('Total Fuel Prices'!$A$47,tax_fuel_labels,0),MATCH(Z$1,'Tax_Share of Price'!$B$1:$AI$1,0)))</f>
        <v>0</v>
      </c>
      <c r="AA2">
        <f>'Total Fuel Prices'!AA49*(INDEX(Tax_share,MATCH('Total Fuel Prices'!$A$47,tax_fuel_labels,0),MATCH(AA$1,'Tax_Share of Price'!$B$1:$AI$1,0)))</f>
        <v>0</v>
      </c>
      <c r="AB2">
        <f>'Total Fuel Prices'!AB49*(INDEX(Tax_share,MATCH('Total Fuel Prices'!$A$47,tax_fuel_labels,0),MATCH(AB$1,'Tax_Share of Price'!$B$1:$AI$1,0)))</f>
        <v>0</v>
      </c>
      <c r="AC2">
        <f>'Total Fuel Prices'!AC49*(INDEX(Tax_share,MATCH('Total Fuel Prices'!$A$47,tax_fuel_labels,0),MATCH(AC$1,'Tax_Share of Price'!$B$1:$AI$1,0)))</f>
        <v>0</v>
      </c>
      <c r="AD2">
        <f>'Total Fuel Prices'!AD49*(INDEX(Tax_share,MATCH('Total Fuel Prices'!$A$47,tax_fuel_labels,0),MATCH(AD$1,'Tax_Share of Price'!$B$1:$AI$1,0)))</f>
        <v>0</v>
      </c>
      <c r="AE2">
        <f>'Total Fuel Prices'!AE49*(INDEX(Tax_share,MATCH('Total Fuel Prices'!$A$47,tax_fuel_labels,0),MATCH(AE$1,'Tax_Share of Price'!$B$1:$AI$1,0)))</f>
        <v>0</v>
      </c>
      <c r="AF2">
        <f>$AE2</f>
        <v>0</v>
      </c>
      <c r="AG2">
        <f t="shared" ref="AG2:CC7" si="0">$AE2</f>
        <v>0</v>
      </c>
      <c r="AH2">
        <f t="shared" si="0"/>
        <v>0</v>
      </c>
      <c r="AI2">
        <f t="shared" si="0"/>
        <v>0</v>
      </c>
      <c r="AJ2">
        <f t="shared" si="0"/>
        <v>0</v>
      </c>
      <c r="AK2">
        <f t="shared" si="0"/>
        <v>0</v>
      </c>
      <c r="AL2">
        <f t="shared" si="0"/>
        <v>0</v>
      </c>
      <c r="AM2">
        <f t="shared" si="0"/>
        <v>0</v>
      </c>
      <c r="AN2">
        <f t="shared" si="0"/>
        <v>0</v>
      </c>
      <c r="AO2">
        <f t="shared" si="0"/>
        <v>0</v>
      </c>
      <c r="AP2">
        <f t="shared" si="0"/>
        <v>0</v>
      </c>
      <c r="AQ2">
        <f t="shared" si="0"/>
        <v>0</v>
      </c>
      <c r="AR2">
        <f t="shared" si="0"/>
        <v>0</v>
      </c>
      <c r="AS2">
        <f t="shared" si="0"/>
        <v>0</v>
      </c>
      <c r="AT2">
        <f t="shared" si="0"/>
        <v>0</v>
      </c>
      <c r="AU2">
        <f t="shared" si="0"/>
        <v>0</v>
      </c>
      <c r="AV2">
        <f t="shared" si="0"/>
        <v>0</v>
      </c>
      <c r="AW2">
        <f t="shared" si="0"/>
        <v>0</v>
      </c>
      <c r="AX2">
        <f t="shared" si="0"/>
        <v>0</v>
      </c>
      <c r="AY2">
        <f t="shared" si="0"/>
        <v>0</v>
      </c>
      <c r="AZ2">
        <f t="shared" si="0"/>
        <v>0</v>
      </c>
      <c r="BA2">
        <f t="shared" si="0"/>
        <v>0</v>
      </c>
      <c r="BB2">
        <f t="shared" si="0"/>
        <v>0</v>
      </c>
      <c r="BC2">
        <f t="shared" si="0"/>
        <v>0</v>
      </c>
      <c r="BD2">
        <f t="shared" si="0"/>
        <v>0</v>
      </c>
      <c r="BE2">
        <f t="shared" si="0"/>
        <v>0</v>
      </c>
      <c r="BF2">
        <f t="shared" si="0"/>
        <v>0</v>
      </c>
      <c r="BG2">
        <f t="shared" si="0"/>
        <v>0</v>
      </c>
      <c r="BH2">
        <f t="shared" si="0"/>
        <v>0</v>
      </c>
      <c r="BI2">
        <f t="shared" si="0"/>
        <v>0</v>
      </c>
      <c r="BJ2">
        <f t="shared" si="0"/>
        <v>0</v>
      </c>
      <c r="BK2">
        <f t="shared" si="0"/>
        <v>0</v>
      </c>
      <c r="BL2">
        <f t="shared" si="0"/>
        <v>0</v>
      </c>
      <c r="BM2">
        <f t="shared" si="0"/>
        <v>0</v>
      </c>
      <c r="BN2">
        <f t="shared" si="0"/>
        <v>0</v>
      </c>
      <c r="BO2">
        <f t="shared" si="0"/>
        <v>0</v>
      </c>
      <c r="BP2">
        <f t="shared" si="0"/>
        <v>0</v>
      </c>
      <c r="BQ2">
        <f t="shared" si="0"/>
        <v>0</v>
      </c>
      <c r="BR2">
        <f t="shared" si="0"/>
        <v>0</v>
      </c>
      <c r="BS2">
        <f t="shared" si="0"/>
        <v>0</v>
      </c>
      <c r="BT2">
        <f t="shared" si="0"/>
        <v>0</v>
      </c>
      <c r="BU2">
        <f t="shared" si="0"/>
        <v>0</v>
      </c>
      <c r="BV2">
        <f t="shared" si="0"/>
        <v>0</v>
      </c>
      <c r="BW2">
        <f t="shared" si="0"/>
        <v>0</v>
      </c>
      <c r="BX2">
        <f t="shared" si="0"/>
        <v>0</v>
      </c>
      <c r="BY2">
        <f t="shared" si="0"/>
        <v>0</v>
      </c>
      <c r="BZ2">
        <f t="shared" si="0"/>
        <v>0</v>
      </c>
      <c r="CA2">
        <f t="shared" si="0"/>
        <v>0</v>
      </c>
      <c r="CB2">
        <f t="shared" si="0"/>
        <v>0</v>
      </c>
      <c r="CC2">
        <f t="shared" si="0"/>
        <v>0</v>
      </c>
    </row>
    <row r="3" spans="1:81">
      <c r="A3" s="1" t="s">
        <v>1422</v>
      </c>
      <c r="B3">
        <f>'Total Fuel Prices'!B50*(INDEX(Tax_share,MATCH('Total Fuel Prices'!$A$47,tax_fuel_labels,0),MATCH(B$1,'Tax_Share of Price'!$B$1:$AI$1,0)))</f>
        <v>0</v>
      </c>
      <c r="C3">
        <f>'Total Fuel Prices'!C50*(INDEX(Tax_share,MATCH('Total Fuel Prices'!$A$47,tax_fuel_labels,0),MATCH(C$1,'Tax_Share of Price'!$B$1:$AI$1,0)))</f>
        <v>0</v>
      </c>
      <c r="D3">
        <f>'Total Fuel Prices'!D50*(INDEX(Tax_share,MATCH('Total Fuel Prices'!$A$47,tax_fuel_labels,0),MATCH(D$1,'Tax_Share of Price'!$B$1:$AI$1,0)))</f>
        <v>0</v>
      </c>
      <c r="E3">
        <f>'Total Fuel Prices'!E50*(INDEX(Tax_share,MATCH('Total Fuel Prices'!$A$47,tax_fuel_labels,0),MATCH(E$1,'Tax_Share of Price'!$B$1:$AI$1,0)))</f>
        <v>0</v>
      </c>
      <c r="F3">
        <f>'Total Fuel Prices'!F50*(INDEX(Tax_share,MATCH('Total Fuel Prices'!$A$47,tax_fuel_labels,0),MATCH(F$1,'Tax_Share of Price'!$B$1:$AI$1,0)))</f>
        <v>0</v>
      </c>
      <c r="G3">
        <f>'Total Fuel Prices'!G50*(INDEX(Tax_share,MATCH('Total Fuel Prices'!$A$47,tax_fuel_labels,0),MATCH(G$1,'Tax_Share of Price'!$B$1:$AI$1,0)))</f>
        <v>0</v>
      </c>
      <c r="H3">
        <f>'Total Fuel Prices'!H50*(INDEX(Tax_share,MATCH('Total Fuel Prices'!$A$47,tax_fuel_labels,0),MATCH(H$1,'Tax_Share of Price'!$B$1:$AI$1,0)))</f>
        <v>0</v>
      </c>
      <c r="I3">
        <f>'Total Fuel Prices'!I50*(INDEX(Tax_share,MATCH('Total Fuel Prices'!$A$47,tax_fuel_labels,0),MATCH(I$1,'Tax_Share of Price'!$B$1:$AI$1,0)))</f>
        <v>0</v>
      </c>
      <c r="J3">
        <f>'Total Fuel Prices'!J50*(INDEX(Tax_share,MATCH('Total Fuel Prices'!$A$47,tax_fuel_labels,0),MATCH(J$1,'Tax_Share of Price'!$B$1:$AI$1,0)))</f>
        <v>0</v>
      </c>
      <c r="K3">
        <f>'Total Fuel Prices'!K50*(INDEX(Tax_share,MATCH('Total Fuel Prices'!$A$47,tax_fuel_labels,0),MATCH(K$1,'Tax_Share of Price'!$B$1:$AI$1,0)))</f>
        <v>0</v>
      </c>
      <c r="L3">
        <f>'Total Fuel Prices'!L50*(INDEX(Tax_share,MATCH('Total Fuel Prices'!$A$47,tax_fuel_labels,0),MATCH(L$1,'Tax_Share of Price'!$B$1:$AI$1,0)))</f>
        <v>0</v>
      </c>
      <c r="M3">
        <f>'Total Fuel Prices'!M50*(INDEX(Tax_share,MATCH('Total Fuel Prices'!$A$47,tax_fuel_labels,0),MATCH(M$1,'Tax_Share of Price'!$B$1:$AI$1,0)))</f>
        <v>0</v>
      </c>
      <c r="N3">
        <f>'Total Fuel Prices'!N50*(INDEX(Tax_share,MATCH('Total Fuel Prices'!$A$47,tax_fuel_labels,0),MATCH(N$1,'Tax_Share of Price'!$B$1:$AI$1,0)))</f>
        <v>0</v>
      </c>
      <c r="O3">
        <f>'Total Fuel Prices'!O50*(INDEX(Tax_share,MATCH('Total Fuel Prices'!$A$47,tax_fuel_labels,0),MATCH(O$1,'Tax_Share of Price'!$B$1:$AI$1,0)))</f>
        <v>0</v>
      </c>
      <c r="P3">
        <f>'Total Fuel Prices'!P50*(INDEX(Tax_share,MATCH('Total Fuel Prices'!$A$47,tax_fuel_labels,0),MATCH(P$1,'Tax_Share of Price'!$B$1:$AI$1,0)))</f>
        <v>0</v>
      </c>
      <c r="Q3">
        <f>'Total Fuel Prices'!Q50*(INDEX(Tax_share,MATCH('Total Fuel Prices'!$A$47,tax_fuel_labels,0),MATCH(Q$1,'Tax_Share of Price'!$B$1:$AI$1,0)))</f>
        <v>0</v>
      </c>
      <c r="R3">
        <f>'Total Fuel Prices'!R50*(INDEX(Tax_share,MATCH('Total Fuel Prices'!$A$47,tax_fuel_labels,0),MATCH(R$1,'Tax_Share of Price'!$B$1:$AI$1,0)))</f>
        <v>0</v>
      </c>
      <c r="S3">
        <f>'Total Fuel Prices'!S50*(INDEX(Tax_share,MATCH('Total Fuel Prices'!$A$47,tax_fuel_labels,0),MATCH(S$1,'Tax_Share of Price'!$B$1:$AI$1,0)))</f>
        <v>0</v>
      </c>
      <c r="T3">
        <f>'Total Fuel Prices'!T50*(INDEX(Tax_share,MATCH('Total Fuel Prices'!$A$47,tax_fuel_labels,0),MATCH(T$1,'Tax_Share of Price'!$B$1:$AI$1,0)))</f>
        <v>0</v>
      </c>
      <c r="U3">
        <f>'Total Fuel Prices'!U50*(INDEX(Tax_share,MATCH('Total Fuel Prices'!$A$47,tax_fuel_labels,0),MATCH(U$1,'Tax_Share of Price'!$B$1:$AI$1,0)))</f>
        <v>0</v>
      </c>
      <c r="V3">
        <f>'Total Fuel Prices'!V50*(INDEX(Tax_share,MATCH('Total Fuel Prices'!$A$47,tax_fuel_labels,0),MATCH(V$1,'Tax_Share of Price'!$B$1:$AI$1,0)))</f>
        <v>0</v>
      </c>
      <c r="W3">
        <f>'Total Fuel Prices'!W50*(INDEX(Tax_share,MATCH('Total Fuel Prices'!$A$47,tax_fuel_labels,0),MATCH(W$1,'Tax_Share of Price'!$B$1:$AI$1,0)))</f>
        <v>0</v>
      </c>
      <c r="X3">
        <f>'Total Fuel Prices'!X50*(INDEX(Tax_share,MATCH('Total Fuel Prices'!$A$47,tax_fuel_labels,0),MATCH(X$1,'Tax_Share of Price'!$B$1:$AI$1,0)))</f>
        <v>0</v>
      </c>
      <c r="Y3">
        <f>'Total Fuel Prices'!Y50*(INDEX(Tax_share,MATCH('Total Fuel Prices'!$A$47,tax_fuel_labels,0),MATCH(Y$1,'Tax_Share of Price'!$B$1:$AI$1,0)))</f>
        <v>0</v>
      </c>
      <c r="Z3">
        <f>'Total Fuel Prices'!Z50*(INDEX(Tax_share,MATCH('Total Fuel Prices'!$A$47,tax_fuel_labels,0),MATCH(Z$1,'Tax_Share of Price'!$B$1:$AI$1,0)))</f>
        <v>0</v>
      </c>
      <c r="AA3">
        <f>'Total Fuel Prices'!AA50*(INDEX(Tax_share,MATCH('Total Fuel Prices'!$A$47,tax_fuel_labels,0),MATCH(AA$1,'Tax_Share of Price'!$B$1:$AI$1,0)))</f>
        <v>0</v>
      </c>
      <c r="AB3">
        <f>'Total Fuel Prices'!AB50*(INDEX(Tax_share,MATCH('Total Fuel Prices'!$A$47,tax_fuel_labels,0),MATCH(AB$1,'Tax_Share of Price'!$B$1:$AI$1,0)))</f>
        <v>0</v>
      </c>
      <c r="AC3">
        <f>'Total Fuel Prices'!AC50*(INDEX(Tax_share,MATCH('Total Fuel Prices'!$A$47,tax_fuel_labels,0),MATCH(AC$1,'Tax_Share of Price'!$B$1:$AI$1,0)))</f>
        <v>0</v>
      </c>
      <c r="AD3">
        <f>'Total Fuel Prices'!AD50*(INDEX(Tax_share,MATCH('Total Fuel Prices'!$A$47,tax_fuel_labels,0),MATCH(AD$1,'Tax_Share of Price'!$B$1:$AI$1,0)))</f>
        <v>0</v>
      </c>
      <c r="AE3">
        <f>'Total Fuel Prices'!AE50*(INDEX(Tax_share,MATCH('Total Fuel Prices'!$A$47,tax_fuel_labels,0),MATCH(AE$1,'Tax_Share of Price'!$B$1:$AI$1,0)))</f>
        <v>0</v>
      </c>
      <c r="AF3">
        <f>$AE3</f>
        <v>0</v>
      </c>
      <c r="AG3">
        <f t="shared" ref="AF3:AU9" si="1">$AE3</f>
        <v>0</v>
      </c>
      <c r="AH3">
        <f t="shared" si="1"/>
        <v>0</v>
      </c>
      <c r="AI3">
        <f t="shared" si="1"/>
        <v>0</v>
      </c>
      <c r="AJ3">
        <f t="shared" si="1"/>
        <v>0</v>
      </c>
      <c r="AK3">
        <f t="shared" si="1"/>
        <v>0</v>
      </c>
      <c r="AL3">
        <f t="shared" si="1"/>
        <v>0</v>
      </c>
      <c r="AM3">
        <f t="shared" si="1"/>
        <v>0</v>
      </c>
      <c r="AN3">
        <f t="shared" si="1"/>
        <v>0</v>
      </c>
      <c r="AO3">
        <f t="shared" si="1"/>
        <v>0</v>
      </c>
      <c r="AP3">
        <f t="shared" si="1"/>
        <v>0</v>
      </c>
      <c r="AQ3">
        <f t="shared" si="1"/>
        <v>0</v>
      </c>
      <c r="AR3">
        <f t="shared" si="1"/>
        <v>0</v>
      </c>
      <c r="AS3">
        <f t="shared" si="1"/>
        <v>0</v>
      </c>
      <c r="AT3">
        <f t="shared" si="1"/>
        <v>0</v>
      </c>
      <c r="AU3">
        <f t="shared" si="1"/>
        <v>0</v>
      </c>
      <c r="AV3">
        <f t="shared" si="0"/>
        <v>0</v>
      </c>
      <c r="AW3">
        <f t="shared" si="0"/>
        <v>0</v>
      </c>
      <c r="AX3">
        <f t="shared" si="0"/>
        <v>0</v>
      </c>
      <c r="AY3">
        <f t="shared" si="0"/>
        <v>0</v>
      </c>
      <c r="AZ3">
        <f t="shared" si="0"/>
        <v>0</v>
      </c>
      <c r="BA3">
        <f t="shared" si="0"/>
        <v>0</v>
      </c>
      <c r="BB3">
        <f t="shared" si="0"/>
        <v>0</v>
      </c>
      <c r="BC3">
        <f t="shared" si="0"/>
        <v>0</v>
      </c>
      <c r="BD3">
        <f t="shared" si="0"/>
        <v>0</v>
      </c>
      <c r="BE3">
        <f t="shared" si="0"/>
        <v>0</v>
      </c>
      <c r="BF3">
        <f t="shared" si="0"/>
        <v>0</v>
      </c>
      <c r="BG3">
        <f t="shared" si="0"/>
        <v>0</v>
      </c>
      <c r="BH3">
        <f t="shared" si="0"/>
        <v>0</v>
      </c>
      <c r="BI3">
        <f t="shared" si="0"/>
        <v>0</v>
      </c>
      <c r="BJ3">
        <f t="shared" si="0"/>
        <v>0</v>
      </c>
      <c r="BK3">
        <f t="shared" si="0"/>
        <v>0</v>
      </c>
      <c r="BL3">
        <f t="shared" si="0"/>
        <v>0</v>
      </c>
      <c r="BM3">
        <f t="shared" si="0"/>
        <v>0</v>
      </c>
      <c r="BN3">
        <f t="shared" si="0"/>
        <v>0</v>
      </c>
      <c r="BO3">
        <f t="shared" si="0"/>
        <v>0</v>
      </c>
      <c r="BP3">
        <f t="shared" si="0"/>
        <v>0</v>
      </c>
      <c r="BQ3">
        <f t="shared" si="0"/>
        <v>0</v>
      </c>
      <c r="BR3">
        <f t="shared" si="0"/>
        <v>0</v>
      </c>
      <c r="BS3">
        <f t="shared" si="0"/>
        <v>0</v>
      </c>
      <c r="BT3">
        <f t="shared" si="0"/>
        <v>0</v>
      </c>
      <c r="BU3">
        <f t="shared" si="0"/>
        <v>0</v>
      </c>
      <c r="BV3">
        <f t="shared" si="0"/>
        <v>0</v>
      </c>
      <c r="BW3">
        <f t="shared" si="0"/>
        <v>0</v>
      </c>
      <c r="BX3">
        <f t="shared" si="0"/>
        <v>0</v>
      </c>
      <c r="BY3">
        <f t="shared" si="0"/>
        <v>0</v>
      </c>
      <c r="BZ3">
        <f t="shared" si="0"/>
        <v>0</v>
      </c>
      <c r="CA3">
        <f t="shared" si="0"/>
        <v>0</v>
      </c>
      <c r="CB3">
        <f t="shared" si="0"/>
        <v>0</v>
      </c>
      <c r="CC3">
        <f t="shared" si="0"/>
        <v>0</v>
      </c>
    </row>
    <row r="4" spans="1:81">
      <c r="A4" s="1" t="s">
        <v>1423</v>
      </c>
      <c r="B4">
        <f>'Total Fuel Prices'!B51*(INDEX(Tax_share,MATCH('Total Fuel Prices'!$A$47,tax_fuel_labels,0),MATCH(B$1,'Tax_Share of Price'!$B$1:$AI$1,0)))</f>
        <v>0</v>
      </c>
      <c r="C4">
        <f>'Total Fuel Prices'!C51*(INDEX(Tax_share,MATCH('Total Fuel Prices'!$A$47,tax_fuel_labels,0),MATCH(C$1,'Tax_Share of Price'!$B$1:$AI$1,0)))</f>
        <v>0</v>
      </c>
      <c r="D4">
        <f>'Total Fuel Prices'!D51*(INDEX(Tax_share,MATCH('Total Fuel Prices'!$A$47,tax_fuel_labels,0),MATCH(D$1,'Tax_Share of Price'!$B$1:$AI$1,0)))</f>
        <v>0</v>
      </c>
      <c r="E4">
        <f>'Total Fuel Prices'!E51*(INDEX(Tax_share,MATCH('Total Fuel Prices'!$A$47,tax_fuel_labels,0),MATCH(E$1,'Tax_Share of Price'!$B$1:$AI$1,0)))</f>
        <v>0</v>
      </c>
      <c r="F4">
        <f>'Total Fuel Prices'!F51*(INDEX(Tax_share,MATCH('Total Fuel Prices'!$A$47,tax_fuel_labels,0),MATCH(F$1,'Tax_Share of Price'!$B$1:$AI$1,0)))</f>
        <v>0</v>
      </c>
      <c r="G4">
        <f>'Total Fuel Prices'!G51*(INDEX(Tax_share,MATCH('Total Fuel Prices'!$A$47,tax_fuel_labels,0),MATCH(G$1,'Tax_Share of Price'!$B$1:$AI$1,0)))</f>
        <v>0</v>
      </c>
      <c r="H4">
        <f>'Total Fuel Prices'!H51*(INDEX(Tax_share,MATCH('Total Fuel Prices'!$A$47,tax_fuel_labels,0),MATCH(H$1,'Tax_Share of Price'!$B$1:$AI$1,0)))</f>
        <v>0</v>
      </c>
      <c r="I4">
        <f>'Total Fuel Prices'!I51*(INDEX(Tax_share,MATCH('Total Fuel Prices'!$A$47,tax_fuel_labels,0),MATCH(I$1,'Tax_Share of Price'!$B$1:$AI$1,0)))</f>
        <v>0</v>
      </c>
      <c r="J4">
        <f>'Total Fuel Prices'!J51*(INDEX(Tax_share,MATCH('Total Fuel Prices'!$A$47,tax_fuel_labels,0),MATCH(J$1,'Tax_Share of Price'!$B$1:$AI$1,0)))</f>
        <v>0</v>
      </c>
      <c r="K4">
        <f>'Total Fuel Prices'!K51*(INDEX(Tax_share,MATCH('Total Fuel Prices'!$A$47,tax_fuel_labels,0),MATCH(K$1,'Tax_Share of Price'!$B$1:$AI$1,0)))</f>
        <v>0</v>
      </c>
      <c r="L4">
        <f>'Total Fuel Prices'!L51*(INDEX(Tax_share,MATCH('Total Fuel Prices'!$A$47,tax_fuel_labels,0),MATCH(L$1,'Tax_Share of Price'!$B$1:$AI$1,0)))</f>
        <v>0</v>
      </c>
      <c r="M4">
        <f>'Total Fuel Prices'!M51*(INDEX(Tax_share,MATCH('Total Fuel Prices'!$A$47,tax_fuel_labels,0),MATCH(M$1,'Tax_Share of Price'!$B$1:$AI$1,0)))</f>
        <v>0</v>
      </c>
      <c r="N4">
        <f>'Total Fuel Prices'!N51*(INDEX(Tax_share,MATCH('Total Fuel Prices'!$A$47,tax_fuel_labels,0),MATCH(N$1,'Tax_Share of Price'!$B$1:$AI$1,0)))</f>
        <v>0</v>
      </c>
      <c r="O4">
        <f>'Total Fuel Prices'!O51*(INDEX(Tax_share,MATCH('Total Fuel Prices'!$A$47,tax_fuel_labels,0),MATCH(O$1,'Tax_Share of Price'!$B$1:$AI$1,0)))</f>
        <v>0</v>
      </c>
      <c r="P4">
        <f>'Total Fuel Prices'!P51*(INDEX(Tax_share,MATCH('Total Fuel Prices'!$A$47,tax_fuel_labels,0),MATCH(P$1,'Tax_Share of Price'!$B$1:$AI$1,0)))</f>
        <v>0</v>
      </c>
      <c r="Q4">
        <f>'Total Fuel Prices'!Q51*(INDEX(Tax_share,MATCH('Total Fuel Prices'!$A$47,tax_fuel_labels,0),MATCH(Q$1,'Tax_Share of Price'!$B$1:$AI$1,0)))</f>
        <v>0</v>
      </c>
      <c r="R4">
        <f>'Total Fuel Prices'!R51*(INDEX(Tax_share,MATCH('Total Fuel Prices'!$A$47,tax_fuel_labels,0),MATCH(R$1,'Tax_Share of Price'!$B$1:$AI$1,0)))</f>
        <v>0</v>
      </c>
      <c r="S4">
        <f>'Total Fuel Prices'!S51*(INDEX(Tax_share,MATCH('Total Fuel Prices'!$A$47,tax_fuel_labels,0),MATCH(S$1,'Tax_Share of Price'!$B$1:$AI$1,0)))</f>
        <v>0</v>
      </c>
      <c r="T4">
        <f>'Total Fuel Prices'!T51*(INDEX(Tax_share,MATCH('Total Fuel Prices'!$A$47,tax_fuel_labels,0),MATCH(T$1,'Tax_Share of Price'!$B$1:$AI$1,0)))</f>
        <v>0</v>
      </c>
      <c r="U4">
        <f>'Total Fuel Prices'!U51*(INDEX(Tax_share,MATCH('Total Fuel Prices'!$A$47,tax_fuel_labels,0),MATCH(U$1,'Tax_Share of Price'!$B$1:$AI$1,0)))</f>
        <v>0</v>
      </c>
      <c r="V4">
        <f>'Total Fuel Prices'!V51*(INDEX(Tax_share,MATCH('Total Fuel Prices'!$A$47,tax_fuel_labels,0),MATCH(V$1,'Tax_Share of Price'!$B$1:$AI$1,0)))</f>
        <v>0</v>
      </c>
      <c r="W4">
        <f>'Total Fuel Prices'!W51*(INDEX(Tax_share,MATCH('Total Fuel Prices'!$A$47,tax_fuel_labels,0),MATCH(W$1,'Tax_Share of Price'!$B$1:$AI$1,0)))</f>
        <v>0</v>
      </c>
      <c r="X4">
        <f>'Total Fuel Prices'!X51*(INDEX(Tax_share,MATCH('Total Fuel Prices'!$A$47,tax_fuel_labels,0),MATCH(X$1,'Tax_Share of Price'!$B$1:$AI$1,0)))</f>
        <v>0</v>
      </c>
      <c r="Y4">
        <f>'Total Fuel Prices'!Y51*(INDEX(Tax_share,MATCH('Total Fuel Prices'!$A$47,tax_fuel_labels,0),MATCH(Y$1,'Tax_Share of Price'!$B$1:$AI$1,0)))</f>
        <v>0</v>
      </c>
      <c r="Z4">
        <f>'Total Fuel Prices'!Z51*(INDEX(Tax_share,MATCH('Total Fuel Prices'!$A$47,tax_fuel_labels,0),MATCH(Z$1,'Tax_Share of Price'!$B$1:$AI$1,0)))</f>
        <v>0</v>
      </c>
      <c r="AA4">
        <f>'Total Fuel Prices'!AA51*(INDEX(Tax_share,MATCH('Total Fuel Prices'!$A$47,tax_fuel_labels,0),MATCH(AA$1,'Tax_Share of Price'!$B$1:$AI$1,0)))</f>
        <v>0</v>
      </c>
      <c r="AB4">
        <f>'Total Fuel Prices'!AB51*(INDEX(Tax_share,MATCH('Total Fuel Prices'!$A$47,tax_fuel_labels,0),MATCH(AB$1,'Tax_Share of Price'!$B$1:$AI$1,0)))</f>
        <v>0</v>
      </c>
      <c r="AC4">
        <f>'Total Fuel Prices'!AC51*(INDEX(Tax_share,MATCH('Total Fuel Prices'!$A$47,tax_fuel_labels,0),MATCH(AC$1,'Tax_Share of Price'!$B$1:$AI$1,0)))</f>
        <v>0</v>
      </c>
      <c r="AD4">
        <f>'Total Fuel Prices'!AD51*(INDEX(Tax_share,MATCH('Total Fuel Prices'!$A$47,tax_fuel_labels,0),MATCH(AD$1,'Tax_Share of Price'!$B$1:$AI$1,0)))</f>
        <v>0</v>
      </c>
      <c r="AE4">
        <f>'Total Fuel Prices'!AE51*(INDEX(Tax_share,MATCH('Total Fuel Prices'!$A$47,tax_fuel_labels,0),MATCH(AE$1,'Tax_Share of Price'!$B$1:$AI$1,0)))</f>
        <v>0</v>
      </c>
      <c r="AF4">
        <f t="shared" si="1"/>
        <v>0</v>
      </c>
      <c r="AG4">
        <f t="shared" si="0"/>
        <v>0</v>
      </c>
      <c r="AH4">
        <f t="shared" si="0"/>
        <v>0</v>
      </c>
      <c r="AI4">
        <f t="shared" si="0"/>
        <v>0</v>
      </c>
      <c r="AJ4">
        <f t="shared" si="0"/>
        <v>0</v>
      </c>
      <c r="AK4">
        <f t="shared" si="0"/>
        <v>0</v>
      </c>
      <c r="AL4">
        <f t="shared" si="0"/>
        <v>0</v>
      </c>
      <c r="AM4">
        <f t="shared" si="0"/>
        <v>0</v>
      </c>
      <c r="AN4">
        <f t="shared" si="0"/>
        <v>0</v>
      </c>
      <c r="AO4">
        <f t="shared" si="0"/>
        <v>0</v>
      </c>
      <c r="AP4">
        <f t="shared" si="0"/>
        <v>0</v>
      </c>
      <c r="AQ4">
        <f t="shared" si="0"/>
        <v>0</v>
      </c>
      <c r="AR4">
        <f t="shared" si="0"/>
        <v>0</v>
      </c>
      <c r="AS4">
        <f t="shared" si="0"/>
        <v>0</v>
      </c>
      <c r="AT4">
        <f t="shared" si="0"/>
        <v>0</v>
      </c>
      <c r="AU4">
        <f t="shared" si="0"/>
        <v>0</v>
      </c>
      <c r="AV4">
        <f t="shared" si="0"/>
        <v>0</v>
      </c>
      <c r="AW4">
        <f t="shared" si="0"/>
        <v>0</v>
      </c>
      <c r="AX4">
        <f t="shared" si="0"/>
        <v>0</v>
      </c>
      <c r="AY4">
        <f t="shared" si="0"/>
        <v>0</v>
      </c>
      <c r="AZ4">
        <f t="shared" si="0"/>
        <v>0</v>
      </c>
      <c r="BA4">
        <f t="shared" si="0"/>
        <v>0</v>
      </c>
      <c r="BB4">
        <f t="shared" si="0"/>
        <v>0</v>
      </c>
      <c r="BC4">
        <f t="shared" si="0"/>
        <v>0</v>
      </c>
      <c r="BD4">
        <f t="shared" si="0"/>
        <v>0</v>
      </c>
      <c r="BE4">
        <f t="shared" si="0"/>
        <v>0</v>
      </c>
      <c r="BF4">
        <f t="shared" si="0"/>
        <v>0</v>
      </c>
      <c r="BG4">
        <f t="shared" si="0"/>
        <v>0</v>
      </c>
      <c r="BH4">
        <f t="shared" si="0"/>
        <v>0</v>
      </c>
      <c r="BI4">
        <f t="shared" si="0"/>
        <v>0</v>
      </c>
      <c r="BJ4">
        <f t="shared" si="0"/>
        <v>0</v>
      </c>
      <c r="BK4">
        <f t="shared" si="0"/>
        <v>0</v>
      </c>
      <c r="BL4">
        <f t="shared" si="0"/>
        <v>0</v>
      </c>
      <c r="BM4">
        <f t="shared" si="0"/>
        <v>0</v>
      </c>
      <c r="BN4">
        <f t="shared" si="0"/>
        <v>0</v>
      </c>
      <c r="BO4">
        <f t="shared" si="0"/>
        <v>0</v>
      </c>
      <c r="BP4">
        <f t="shared" si="0"/>
        <v>0</v>
      </c>
      <c r="BQ4">
        <f t="shared" si="0"/>
        <v>0</v>
      </c>
      <c r="BR4">
        <f t="shared" si="0"/>
        <v>0</v>
      </c>
      <c r="BS4">
        <f t="shared" si="0"/>
        <v>0</v>
      </c>
      <c r="BT4">
        <f t="shared" si="0"/>
        <v>0</v>
      </c>
      <c r="BU4">
        <f t="shared" si="0"/>
        <v>0</v>
      </c>
      <c r="BV4">
        <f t="shared" si="0"/>
        <v>0</v>
      </c>
      <c r="BW4">
        <f t="shared" si="0"/>
        <v>0</v>
      </c>
      <c r="BX4">
        <f t="shared" si="0"/>
        <v>0</v>
      </c>
      <c r="BY4">
        <f t="shared" si="0"/>
        <v>0</v>
      </c>
      <c r="BZ4">
        <f t="shared" si="0"/>
        <v>0</v>
      </c>
      <c r="CA4">
        <f t="shared" si="0"/>
        <v>0</v>
      </c>
      <c r="CB4">
        <f t="shared" si="0"/>
        <v>0</v>
      </c>
      <c r="CC4">
        <f t="shared" si="0"/>
        <v>0</v>
      </c>
    </row>
    <row r="5" spans="1:81">
      <c r="A5" s="1" t="s">
        <v>1424</v>
      </c>
      <c r="B5">
        <f>'Total Fuel Prices'!B52*(INDEX(Tax_share,MATCH('Total Fuel Prices'!$A$47,tax_fuel_labels,0),MATCH(B$1,'Tax_Share of Price'!$B$1:$AI$1,0)))</f>
        <v>0</v>
      </c>
      <c r="C5">
        <f>'Total Fuel Prices'!C52*(INDEX(Tax_share,MATCH('Total Fuel Prices'!$A$47,tax_fuel_labels,0),MATCH(C$1,'Tax_Share of Price'!$B$1:$AI$1,0)))</f>
        <v>0</v>
      </c>
      <c r="D5">
        <f>'Total Fuel Prices'!D52*(INDEX(Tax_share,MATCH('Total Fuel Prices'!$A$47,tax_fuel_labels,0),MATCH(D$1,'Tax_Share of Price'!$B$1:$AI$1,0)))</f>
        <v>0</v>
      </c>
      <c r="E5">
        <f>'Total Fuel Prices'!E52*(INDEX(Tax_share,MATCH('Total Fuel Prices'!$A$47,tax_fuel_labels,0),MATCH(E$1,'Tax_Share of Price'!$B$1:$AI$1,0)))</f>
        <v>0</v>
      </c>
      <c r="F5">
        <f>'Total Fuel Prices'!F52*(INDEX(Tax_share,MATCH('Total Fuel Prices'!$A$47,tax_fuel_labels,0),MATCH(F$1,'Tax_Share of Price'!$B$1:$AI$1,0)))</f>
        <v>0</v>
      </c>
      <c r="G5">
        <f>'Total Fuel Prices'!G52*(INDEX(Tax_share,MATCH('Total Fuel Prices'!$A$47,tax_fuel_labels,0),MATCH(G$1,'Tax_Share of Price'!$B$1:$AI$1,0)))</f>
        <v>0</v>
      </c>
      <c r="H5">
        <f>'Total Fuel Prices'!H52*(INDEX(Tax_share,MATCH('Total Fuel Prices'!$A$47,tax_fuel_labels,0),MATCH(H$1,'Tax_Share of Price'!$B$1:$AI$1,0)))</f>
        <v>0</v>
      </c>
      <c r="I5">
        <f>'Total Fuel Prices'!I52*(INDEX(Tax_share,MATCH('Total Fuel Prices'!$A$47,tax_fuel_labels,0),MATCH(I$1,'Tax_Share of Price'!$B$1:$AI$1,0)))</f>
        <v>0</v>
      </c>
      <c r="J5">
        <f>'Total Fuel Prices'!J52*(INDEX(Tax_share,MATCH('Total Fuel Prices'!$A$47,tax_fuel_labels,0),MATCH(J$1,'Tax_Share of Price'!$B$1:$AI$1,0)))</f>
        <v>0</v>
      </c>
      <c r="K5">
        <f>'Total Fuel Prices'!K52*(INDEX(Tax_share,MATCH('Total Fuel Prices'!$A$47,tax_fuel_labels,0),MATCH(K$1,'Tax_Share of Price'!$B$1:$AI$1,0)))</f>
        <v>0</v>
      </c>
      <c r="L5">
        <f>'Total Fuel Prices'!L52*(INDEX(Tax_share,MATCH('Total Fuel Prices'!$A$47,tax_fuel_labels,0),MATCH(L$1,'Tax_Share of Price'!$B$1:$AI$1,0)))</f>
        <v>0</v>
      </c>
      <c r="M5">
        <f>'Total Fuel Prices'!M52*(INDEX(Tax_share,MATCH('Total Fuel Prices'!$A$47,tax_fuel_labels,0),MATCH(M$1,'Tax_Share of Price'!$B$1:$AI$1,0)))</f>
        <v>0</v>
      </c>
      <c r="N5">
        <f>'Total Fuel Prices'!N52*(INDEX(Tax_share,MATCH('Total Fuel Prices'!$A$47,tax_fuel_labels,0),MATCH(N$1,'Tax_Share of Price'!$B$1:$AI$1,0)))</f>
        <v>0</v>
      </c>
      <c r="O5">
        <f>'Total Fuel Prices'!O52*(INDEX(Tax_share,MATCH('Total Fuel Prices'!$A$47,tax_fuel_labels,0),MATCH(O$1,'Tax_Share of Price'!$B$1:$AI$1,0)))</f>
        <v>0</v>
      </c>
      <c r="P5">
        <f>'Total Fuel Prices'!P52*(INDEX(Tax_share,MATCH('Total Fuel Prices'!$A$47,tax_fuel_labels,0),MATCH(P$1,'Tax_Share of Price'!$B$1:$AI$1,0)))</f>
        <v>0</v>
      </c>
      <c r="Q5">
        <f>'Total Fuel Prices'!Q52*(INDEX(Tax_share,MATCH('Total Fuel Prices'!$A$47,tax_fuel_labels,0),MATCH(Q$1,'Tax_Share of Price'!$B$1:$AI$1,0)))</f>
        <v>0</v>
      </c>
      <c r="R5">
        <f>'Total Fuel Prices'!R52*(INDEX(Tax_share,MATCH('Total Fuel Prices'!$A$47,tax_fuel_labels,0),MATCH(R$1,'Tax_Share of Price'!$B$1:$AI$1,0)))</f>
        <v>0</v>
      </c>
      <c r="S5">
        <f>'Total Fuel Prices'!S52*(INDEX(Tax_share,MATCH('Total Fuel Prices'!$A$47,tax_fuel_labels,0),MATCH(S$1,'Tax_Share of Price'!$B$1:$AI$1,0)))</f>
        <v>0</v>
      </c>
      <c r="T5">
        <f>'Total Fuel Prices'!T52*(INDEX(Tax_share,MATCH('Total Fuel Prices'!$A$47,tax_fuel_labels,0),MATCH(T$1,'Tax_Share of Price'!$B$1:$AI$1,0)))</f>
        <v>0</v>
      </c>
      <c r="U5">
        <f>'Total Fuel Prices'!U52*(INDEX(Tax_share,MATCH('Total Fuel Prices'!$A$47,tax_fuel_labels,0),MATCH(U$1,'Tax_Share of Price'!$B$1:$AI$1,0)))</f>
        <v>0</v>
      </c>
      <c r="V5">
        <f>'Total Fuel Prices'!V52*(INDEX(Tax_share,MATCH('Total Fuel Prices'!$A$47,tax_fuel_labels,0),MATCH(V$1,'Tax_Share of Price'!$B$1:$AI$1,0)))</f>
        <v>0</v>
      </c>
      <c r="W5">
        <f>'Total Fuel Prices'!W52*(INDEX(Tax_share,MATCH('Total Fuel Prices'!$A$47,tax_fuel_labels,0),MATCH(W$1,'Tax_Share of Price'!$B$1:$AI$1,0)))</f>
        <v>0</v>
      </c>
      <c r="X5">
        <f>'Total Fuel Prices'!X52*(INDEX(Tax_share,MATCH('Total Fuel Prices'!$A$47,tax_fuel_labels,0),MATCH(X$1,'Tax_Share of Price'!$B$1:$AI$1,0)))</f>
        <v>0</v>
      </c>
      <c r="Y5">
        <f>'Total Fuel Prices'!Y52*(INDEX(Tax_share,MATCH('Total Fuel Prices'!$A$47,tax_fuel_labels,0),MATCH(Y$1,'Tax_Share of Price'!$B$1:$AI$1,0)))</f>
        <v>0</v>
      </c>
      <c r="Z5">
        <f>'Total Fuel Prices'!Z52*(INDEX(Tax_share,MATCH('Total Fuel Prices'!$A$47,tax_fuel_labels,0),MATCH(Z$1,'Tax_Share of Price'!$B$1:$AI$1,0)))</f>
        <v>0</v>
      </c>
      <c r="AA5">
        <f>'Total Fuel Prices'!AA52*(INDEX(Tax_share,MATCH('Total Fuel Prices'!$A$47,tax_fuel_labels,0),MATCH(AA$1,'Tax_Share of Price'!$B$1:$AI$1,0)))</f>
        <v>0</v>
      </c>
      <c r="AB5">
        <f>'Total Fuel Prices'!AB52*(INDEX(Tax_share,MATCH('Total Fuel Prices'!$A$47,tax_fuel_labels,0),MATCH(AB$1,'Tax_Share of Price'!$B$1:$AI$1,0)))</f>
        <v>0</v>
      </c>
      <c r="AC5">
        <f>'Total Fuel Prices'!AC52*(INDEX(Tax_share,MATCH('Total Fuel Prices'!$A$47,tax_fuel_labels,0),MATCH(AC$1,'Tax_Share of Price'!$B$1:$AI$1,0)))</f>
        <v>0</v>
      </c>
      <c r="AD5">
        <f>'Total Fuel Prices'!AD52*(INDEX(Tax_share,MATCH('Total Fuel Prices'!$A$47,tax_fuel_labels,0),MATCH(AD$1,'Tax_Share of Price'!$B$1:$AI$1,0)))</f>
        <v>0</v>
      </c>
      <c r="AE5">
        <f>'Total Fuel Prices'!AE52*(INDEX(Tax_share,MATCH('Total Fuel Prices'!$A$47,tax_fuel_labels,0),MATCH(AE$1,'Tax_Share of Price'!$B$1:$AI$1,0)))</f>
        <v>0</v>
      </c>
      <c r="AF5">
        <f t="shared" si="1"/>
        <v>0</v>
      </c>
      <c r="AG5">
        <f t="shared" si="0"/>
        <v>0</v>
      </c>
      <c r="AH5">
        <f t="shared" si="0"/>
        <v>0</v>
      </c>
      <c r="AI5">
        <f t="shared" si="0"/>
        <v>0</v>
      </c>
      <c r="AJ5">
        <f t="shared" si="0"/>
        <v>0</v>
      </c>
      <c r="AK5">
        <f t="shared" si="0"/>
        <v>0</v>
      </c>
      <c r="AL5">
        <f t="shared" si="0"/>
        <v>0</v>
      </c>
      <c r="AM5">
        <f t="shared" si="0"/>
        <v>0</v>
      </c>
      <c r="AN5">
        <f t="shared" si="0"/>
        <v>0</v>
      </c>
      <c r="AO5">
        <f t="shared" si="0"/>
        <v>0</v>
      </c>
      <c r="AP5">
        <f t="shared" si="0"/>
        <v>0</v>
      </c>
      <c r="AQ5">
        <f t="shared" si="0"/>
        <v>0</v>
      </c>
      <c r="AR5">
        <f t="shared" si="0"/>
        <v>0</v>
      </c>
      <c r="AS5">
        <f t="shared" si="0"/>
        <v>0</v>
      </c>
      <c r="AT5">
        <f t="shared" si="0"/>
        <v>0</v>
      </c>
      <c r="AU5">
        <f t="shared" si="0"/>
        <v>0</v>
      </c>
      <c r="AV5">
        <f t="shared" si="0"/>
        <v>0</v>
      </c>
      <c r="AW5">
        <f t="shared" si="0"/>
        <v>0</v>
      </c>
      <c r="AX5">
        <f t="shared" si="0"/>
        <v>0</v>
      </c>
      <c r="AY5">
        <f t="shared" si="0"/>
        <v>0</v>
      </c>
      <c r="AZ5">
        <f t="shared" si="0"/>
        <v>0</v>
      </c>
      <c r="BA5">
        <f t="shared" si="0"/>
        <v>0</v>
      </c>
      <c r="BB5">
        <f t="shared" si="0"/>
        <v>0</v>
      </c>
      <c r="BC5">
        <f t="shared" si="0"/>
        <v>0</v>
      </c>
      <c r="BD5">
        <f t="shared" si="0"/>
        <v>0</v>
      </c>
      <c r="BE5">
        <f t="shared" si="0"/>
        <v>0</v>
      </c>
      <c r="BF5">
        <f t="shared" si="0"/>
        <v>0</v>
      </c>
      <c r="BG5">
        <f t="shared" si="0"/>
        <v>0</v>
      </c>
      <c r="BH5">
        <f t="shared" si="0"/>
        <v>0</v>
      </c>
      <c r="BI5">
        <f t="shared" si="0"/>
        <v>0</v>
      </c>
      <c r="BJ5">
        <f t="shared" si="0"/>
        <v>0</v>
      </c>
      <c r="BK5">
        <f t="shared" si="0"/>
        <v>0</v>
      </c>
      <c r="BL5">
        <f t="shared" si="0"/>
        <v>0</v>
      </c>
      <c r="BM5">
        <f t="shared" si="0"/>
        <v>0</v>
      </c>
      <c r="BN5">
        <f t="shared" si="0"/>
        <v>0</v>
      </c>
      <c r="BO5">
        <f t="shared" si="0"/>
        <v>0</v>
      </c>
      <c r="BP5">
        <f t="shared" si="0"/>
        <v>0</v>
      </c>
      <c r="BQ5">
        <f t="shared" si="0"/>
        <v>0</v>
      </c>
      <c r="BR5">
        <f t="shared" si="0"/>
        <v>0</v>
      </c>
      <c r="BS5">
        <f t="shared" si="0"/>
        <v>0</v>
      </c>
      <c r="BT5">
        <f t="shared" si="0"/>
        <v>0</v>
      </c>
      <c r="BU5">
        <f t="shared" si="0"/>
        <v>0</v>
      </c>
      <c r="BV5">
        <f t="shared" si="0"/>
        <v>0</v>
      </c>
      <c r="BW5">
        <f t="shared" si="0"/>
        <v>0</v>
      </c>
      <c r="BX5">
        <f t="shared" si="0"/>
        <v>0</v>
      </c>
      <c r="BY5">
        <f t="shared" si="0"/>
        <v>0</v>
      </c>
      <c r="BZ5">
        <f t="shared" si="0"/>
        <v>0</v>
      </c>
      <c r="CA5">
        <f t="shared" si="0"/>
        <v>0</v>
      </c>
      <c r="CB5">
        <f t="shared" si="0"/>
        <v>0</v>
      </c>
      <c r="CC5">
        <f t="shared" si="0"/>
        <v>0</v>
      </c>
    </row>
    <row r="6" spans="1:81">
      <c r="A6" s="1" t="s">
        <v>1425</v>
      </c>
      <c r="B6">
        <f>'Total Fuel Prices'!B53*(INDEX(Tax_share,MATCH('Total Fuel Prices'!$A$47,tax_fuel_labels,0),MATCH(B$1,'Tax_Share of Price'!$B$1:$AI$1,0)))</f>
        <v>0</v>
      </c>
      <c r="C6">
        <f>'Total Fuel Prices'!C53*(INDEX(Tax_share,MATCH('Total Fuel Prices'!$A$47,tax_fuel_labels,0),MATCH(C$1,'Tax_Share of Price'!$B$1:$AI$1,0)))</f>
        <v>0</v>
      </c>
      <c r="D6">
        <f>'Total Fuel Prices'!D53*(INDEX(Tax_share,MATCH('Total Fuel Prices'!$A$47,tax_fuel_labels,0),MATCH(D$1,'Tax_Share of Price'!$B$1:$AI$1,0)))</f>
        <v>0</v>
      </c>
      <c r="E6">
        <f>'Total Fuel Prices'!E53*(INDEX(Tax_share,MATCH('Total Fuel Prices'!$A$47,tax_fuel_labels,0),MATCH(E$1,'Tax_Share of Price'!$B$1:$AI$1,0)))</f>
        <v>0</v>
      </c>
      <c r="F6">
        <f>'Total Fuel Prices'!F53*(INDEX(Tax_share,MATCH('Total Fuel Prices'!$A$47,tax_fuel_labels,0),MATCH(F$1,'Tax_Share of Price'!$B$1:$AI$1,0)))</f>
        <v>0</v>
      </c>
      <c r="G6">
        <f>'Total Fuel Prices'!G53*(INDEX(Tax_share,MATCH('Total Fuel Prices'!$A$47,tax_fuel_labels,0),MATCH(G$1,'Tax_Share of Price'!$B$1:$AI$1,0)))</f>
        <v>0</v>
      </c>
      <c r="H6">
        <f>'Total Fuel Prices'!H53*(INDEX(Tax_share,MATCH('Total Fuel Prices'!$A$47,tax_fuel_labels,0),MATCH(H$1,'Tax_Share of Price'!$B$1:$AI$1,0)))</f>
        <v>0</v>
      </c>
      <c r="I6">
        <f>'Total Fuel Prices'!I53*(INDEX(Tax_share,MATCH('Total Fuel Prices'!$A$47,tax_fuel_labels,0),MATCH(I$1,'Tax_Share of Price'!$B$1:$AI$1,0)))</f>
        <v>0</v>
      </c>
      <c r="J6">
        <f>'Total Fuel Prices'!J53*(INDEX(Tax_share,MATCH('Total Fuel Prices'!$A$47,tax_fuel_labels,0),MATCH(J$1,'Tax_Share of Price'!$B$1:$AI$1,0)))</f>
        <v>0</v>
      </c>
      <c r="K6">
        <f>'Total Fuel Prices'!K53*(INDEX(Tax_share,MATCH('Total Fuel Prices'!$A$47,tax_fuel_labels,0),MATCH(K$1,'Tax_Share of Price'!$B$1:$AI$1,0)))</f>
        <v>0</v>
      </c>
      <c r="L6">
        <f>'Total Fuel Prices'!L53*(INDEX(Tax_share,MATCH('Total Fuel Prices'!$A$47,tax_fuel_labels,0),MATCH(L$1,'Tax_Share of Price'!$B$1:$AI$1,0)))</f>
        <v>0</v>
      </c>
      <c r="M6">
        <f>'Total Fuel Prices'!M53*(INDEX(Tax_share,MATCH('Total Fuel Prices'!$A$47,tax_fuel_labels,0),MATCH(M$1,'Tax_Share of Price'!$B$1:$AI$1,0)))</f>
        <v>0</v>
      </c>
      <c r="N6">
        <f>'Total Fuel Prices'!N53*(INDEX(Tax_share,MATCH('Total Fuel Prices'!$A$47,tax_fuel_labels,0),MATCH(N$1,'Tax_Share of Price'!$B$1:$AI$1,0)))</f>
        <v>0</v>
      </c>
      <c r="O6">
        <f>'Total Fuel Prices'!O53*(INDEX(Tax_share,MATCH('Total Fuel Prices'!$A$47,tax_fuel_labels,0),MATCH(O$1,'Tax_Share of Price'!$B$1:$AI$1,0)))</f>
        <v>0</v>
      </c>
      <c r="P6">
        <f>'Total Fuel Prices'!P53*(INDEX(Tax_share,MATCH('Total Fuel Prices'!$A$47,tax_fuel_labels,0),MATCH(P$1,'Tax_Share of Price'!$B$1:$AI$1,0)))</f>
        <v>0</v>
      </c>
      <c r="Q6">
        <f>'Total Fuel Prices'!Q53*(INDEX(Tax_share,MATCH('Total Fuel Prices'!$A$47,tax_fuel_labels,0),MATCH(Q$1,'Tax_Share of Price'!$B$1:$AI$1,0)))</f>
        <v>0</v>
      </c>
      <c r="R6">
        <f>'Total Fuel Prices'!R53*(INDEX(Tax_share,MATCH('Total Fuel Prices'!$A$47,tax_fuel_labels,0),MATCH(R$1,'Tax_Share of Price'!$B$1:$AI$1,0)))</f>
        <v>0</v>
      </c>
      <c r="S6">
        <f>'Total Fuel Prices'!S53*(INDEX(Tax_share,MATCH('Total Fuel Prices'!$A$47,tax_fuel_labels,0),MATCH(S$1,'Tax_Share of Price'!$B$1:$AI$1,0)))</f>
        <v>0</v>
      </c>
      <c r="T6">
        <f>'Total Fuel Prices'!T53*(INDEX(Tax_share,MATCH('Total Fuel Prices'!$A$47,tax_fuel_labels,0),MATCH(T$1,'Tax_Share of Price'!$B$1:$AI$1,0)))</f>
        <v>0</v>
      </c>
      <c r="U6">
        <f>'Total Fuel Prices'!U53*(INDEX(Tax_share,MATCH('Total Fuel Prices'!$A$47,tax_fuel_labels,0),MATCH(U$1,'Tax_Share of Price'!$B$1:$AI$1,0)))</f>
        <v>0</v>
      </c>
      <c r="V6">
        <f>'Total Fuel Prices'!V53*(INDEX(Tax_share,MATCH('Total Fuel Prices'!$A$47,tax_fuel_labels,0),MATCH(V$1,'Tax_Share of Price'!$B$1:$AI$1,0)))</f>
        <v>0</v>
      </c>
      <c r="W6">
        <f>'Total Fuel Prices'!W53*(INDEX(Tax_share,MATCH('Total Fuel Prices'!$A$47,tax_fuel_labels,0),MATCH(W$1,'Tax_Share of Price'!$B$1:$AI$1,0)))</f>
        <v>0</v>
      </c>
      <c r="X6">
        <f>'Total Fuel Prices'!X53*(INDEX(Tax_share,MATCH('Total Fuel Prices'!$A$47,tax_fuel_labels,0),MATCH(X$1,'Tax_Share of Price'!$B$1:$AI$1,0)))</f>
        <v>0</v>
      </c>
      <c r="Y6">
        <f>'Total Fuel Prices'!Y53*(INDEX(Tax_share,MATCH('Total Fuel Prices'!$A$47,tax_fuel_labels,0),MATCH(Y$1,'Tax_Share of Price'!$B$1:$AI$1,0)))</f>
        <v>0</v>
      </c>
      <c r="Z6">
        <f>'Total Fuel Prices'!Z53*(INDEX(Tax_share,MATCH('Total Fuel Prices'!$A$47,tax_fuel_labels,0),MATCH(Z$1,'Tax_Share of Price'!$B$1:$AI$1,0)))</f>
        <v>0</v>
      </c>
      <c r="AA6">
        <f>'Total Fuel Prices'!AA53*(INDEX(Tax_share,MATCH('Total Fuel Prices'!$A$47,tax_fuel_labels,0),MATCH(AA$1,'Tax_Share of Price'!$B$1:$AI$1,0)))</f>
        <v>0</v>
      </c>
      <c r="AB6">
        <f>'Total Fuel Prices'!AB53*(INDEX(Tax_share,MATCH('Total Fuel Prices'!$A$47,tax_fuel_labels,0),MATCH(AB$1,'Tax_Share of Price'!$B$1:$AI$1,0)))</f>
        <v>0</v>
      </c>
      <c r="AC6">
        <f>'Total Fuel Prices'!AC53*(INDEX(Tax_share,MATCH('Total Fuel Prices'!$A$47,tax_fuel_labels,0),MATCH(AC$1,'Tax_Share of Price'!$B$1:$AI$1,0)))</f>
        <v>0</v>
      </c>
      <c r="AD6">
        <f>'Total Fuel Prices'!AD53*(INDEX(Tax_share,MATCH('Total Fuel Prices'!$A$47,tax_fuel_labels,0),MATCH(AD$1,'Tax_Share of Price'!$B$1:$AI$1,0)))</f>
        <v>0</v>
      </c>
      <c r="AE6">
        <f>'Total Fuel Prices'!AE53*(INDEX(Tax_share,MATCH('Total Fuel Prices'!$A$47,tax_fuel_labels,0),MATCH(AE$1,'Tax_Share of Price'!$B$1:$AI$1,0)))</f>
        <v>0</v>
      </c>
      <c r="AF6">
        <f t="shared" si="1"/>
        <v>0</v>
      </c>
      <c r="AG6">
        <f t="shared" si="0"/>
        <v>0</v>
      </c>
      <c r="AH6">
        <f t="shared" si="0"/>
        <v>0</v>
      </c>
      <c r="AI6">
        <f t="shared" si="0"/>
        <v>0</v>
      </c>
      <c r="AJ6">
        <f t="shared" si="0"/>
        <v>0</v>
      </c>
      <c r="AK6">
        <f t="shared" si="0"/>
        <v>0</v>
      </c>
      <c r="AL6">
        <f t="shared" si="0"/>
        <v>0</v>
      </c>
      <c r="AM6">
        <f t="shared" si="0"/>
        <v>0</v>
      </c>
      <c r="AN6">
        <f t="shared" si="0"/>
        <v>0</v>
      </c>
      <c r="AO6">
        <f t="shared" si="0"/>
        <v>0</v>
      </c>
      <c r="AP6">
        <f t="shared" si="0"/>
        <v>0</v>
      </c>
      <c r="AQ6">
        <f t="shared" si="0"/>
        <v>0</v>
      </c>
      <c r="AR6">
        <f t="shared" si="0"/>
        <v>0</v>
      </c>
      <c r="AS6">
        <f t="shared" si="0"/>
        <v>0</v>
      </c>
      <c r="AT6">
        <f t="shared" si="0"/>
        <v>0</v>
      </c>
      <c r="AU6">
        <f t="shared" si="0"/>
        <v>0</v>
      </c>
      <c r="AV6">
        <f t="shared" si="0"/>
        <v>0</v>
      </c>
      <c r="AW6">
        <f t="shared" si="0"/>
        <v>0</v>
      </c>
      <c r="AX6">
        <f t="shared" si="0"/>
        <v>0</v>
      </c>
      <c r="AY6">
        <f t="shared" si="0"/>
        <v>0</v>
      </c>
      <c r="AZ6">
        <f t="shared" si="0"/>
        <v>0</v>
      </c>
      <c r="BA6">
        <f t="shared" si="0"/>
        <v>0</v>
      </c>
      <c r="BB6">
        <f t="shared" si="0"/>
        <v>0</v>
      </c>
      <c r="BC6">
        <f t="shared" si="0"/>
        <v>0</v>
      </c>
      <c r="BD6">
        <f t="shared" si="0"/>
        <v>0</v>
      </c>
      <c r="BE6">
        <f t="shared" si="0"/>
        <v>0</v>
      </c>
      <c r="BF6">
        <f t="shared" si="0"/>
        <v>0</v>
      </c>
      <c r="BG6">
        <f t="shared" si="0"/>
        <v>0</v>
      </c>
      <c r="BH6">
        <f t="shared" si="0"/>
        <v>0</v>
      </c>
      <c r="BI6">
        <f t="shared" si="0"/>
        <v>0</v>
      </c>
      <c r="BJ6">
        <f t="shared" si="0"/>
        <v>0</v>
      </c>
      <c r="BK6">
        <f t="shared" si="0"/>
        <v>0</v>
      </c>
      <c r="BL6">
        <f t="shared" si="0"/>
        <v>0</v>
      </c>
      <c r="BM6">
        <f t="shared" si="0"/>
        <v>0</v>
      </c>
      <c r="BN6">
        <f t="shared" si="0"/>
        <v>0</v>
      </c>
      <c r="BO6">
        <f t="shared" si="0"/>
        <v>0</v>
      </c>
      <c r="BP6">
        <f t="shared" si="0"/>
        <v>0</v>
      </c>
      <c r="BQ6">
        <f t="shared" si="0"/>
        <v>0</v>
      </c>
      <c r="BR6">
        <f t="shared" si="0"/>
        <v>0</v>
      </c>
      <c r="BS6">
        <f t="shared" si="0"/>
        <v>0</v>
      </c>
      <c r="BT6">
        <f t="shared" si="0"/>
        <v>0</v>
      </c>
      <c r="BU6">
        <f t="shared" si="0"/>
        <v>0</v>
      </c>
      <c r="BV6">
        <f t="shared" si="0"/>
        <v>0</v>
      </c>
      <c r="BW6">
        <f t="shared" si="0"/>
        <v>0</v>
      </c>
      <c r="BX6">
        <f t="shared" si="0"/>
        <v>0</v>
      </c>
      <c r="BY6">
        <f t="shared" si="0"/>
        <v>0</v>
      </c>
      <c r="BZ6">
        <f t="shared" si="0"/>
        <v>0</v>
      </c>
      <c r="CA6">
        <f t="shared" si="0"/>
        <v>0</v>
      </c>
      <c r="CB6">
        <f t="shared" si="0"/>
        <v>0</v>
      </c>
      <c r="CC6">
        <f t="shared" si="0"/>
        <v>0</v>
      </c>
    </row>
    <row r="7" spans="1:81">
      <c r="A7" s="1" t="s">
        <v>1426</v>
      </c>
      <c r="B7">
        <f>'Total Fuel Prices'!B54*(INDEX(Tax_share,MATCH('Total Fuel Prices'!$A$47,tax_fuel_labels,0),MATCH(B$1,'Tax_Share of Price'!$B$1:$AI$1,0)))</f>
        <v>0</v>
      </c>
      <c r="C7">
        <f>'Total Fuel Prices'!C54*(INDEX(Tax_share,MATCH('Total Fuel Prices'!$A$47,tax_fuel_labels,0),MATCH(C$1,'Tax_Share of Price'!$B$1:$AI$1,0)))</f>
        <v>0</v>
      </c>
      <c r="D7">
        <f>'Total Fuel Prices'!D54*(INDEX(Tax_share,MATCH('Total Fuel Prices'!$A$47,tax_fuel_labels,0),MATCH(D$1,'Tax_Share of Price'!$B$1:$AI$1,0)))</f>
        <v>0</v>
      </c>
      <c r="E7">
        <f>'Total Fuel Prices'!E54*(INDEX(Tax_share,MATCH('Total Fuel Prices'!$A$47,tax_fuel_labels,0),MATCH(E$1,'Tax_Share of Price'!$B$1:$AI$1,0)))</f>
        <v>0</v>
      </c>
      <c r="F7">
        <f>'Total Fuel Prices'!F54*(INDEX(Tax_share,MATCH('Total Fuel Prices'!$A$47,tax_fuel_labels,0),MATCH(F$1,'Tax_Share of Price'!$B$1:$AI$1,0)))</f>
        <v>0</v>
      </c>
      <c r="G7">
        <f>'Total Fuel Prices'!G54*(INDEX(Tax_share,MATCH('Total Fuel Prices'!$A$47,tax_fuel_labels,0),MATCH(G$1,'Tax_Share of Price'!$B$1:$AI$1,0)))</f>
        <v>0</v>
      </c>
      <c r="H7">
        <f>'Total Fuel Prices'!H54*(INDEX(Tax_share,MATCH('Total Fuel Prices'!$A$47,tax_fuel_labels,0),MATCH(H$1,'Tax_Share of Price'!$B$1:$AI$1,0)))</f>
        <v>0</v>
      </c>
      <c r="I7">
        <f>'Total Fuel Prices'!I54*(INDEX(Tax_share,MATCH('Total Fuel Prices'!$A$47,tax_fuel_labels,0),MATCH(I$1,'Tax_Share of Price'!$B$1:$AI$1,0)))</f>
        <v>0</v>
      </c>
      <c r="J7">
        <f>'Total Fuel Prices'!J54*(INDEX(Tax_share,MATCH('Total Fuel Prices'!$A$47,tax_fuel_labels,0),MATCH(J$1,'Tax_Share of Price'!$B$1:$AI$1,0)))</f>
        <v>0</v>
      </c>
      <c r="K7">
        <f>'Total Fuel Prices'!K54*(INDEX(Tax_share,MATCH('Total Fuel Prices'!$A$47,tax_fuel_labels,0),MATCH(K$1,'Tax_Share of Price'!$B$1:$AI$1,0)))</f>
        <v>0</v>
      </c>
      <c r="L7">
        <f>'Total Fuel Prices'!L54*(INDEX(Tax_share,MATCH('Total Fuel Prices'!$A$47,tax_fuel_labels,0),MATCH(L$1,'Tax_Share of Price'!$B$1:$AI$1,0)))</f>
        <v>0</v>
      </c>
      <c r="M7">
        <f>'Total Fuel Prices'!M54*(INDEX(Tax_share,MATCH('Total Fuel Prices'!$A$47,tax_fuel_labels,0),MATCH(M$1,'Tax_Share of Price'!$B$1:$AI$1,0)))</f>
        <v>0</v>
      </c>
      <c r="N7">
        <f>'Total Fuel Prices'!N54*(INDEX(Tax_share,MATCH('Total Fuel Prices'!$A$47,tax_fuel_labels,0),MATCH(N$1,'Tax_Share of Price'!$B$1:$AI$1,0)))</f>
        <v>0</v>
      </c>
      <c r="O7">
        <f>'Total Fuel Prices'!O54*(INDEX(Tax_share,MATCH('Total Fuel Prices'!$A$47,tax_fuel_labels,0),MATCH(O$1,'Tax_Share of Price'!$B$1:$AI$1,0)))</f>
        <v>0</v>
      </c>
      <c r="P7">
        <f>'Total Fuel Prices'!P54*(INDEX(Tax_share,MATCH('Total Fuel Prices'!$A$47,tax_fuel_labels,0),MATCH(P$1,'Tax_Share of Price'!$B$1:$AI$1,0)))</f>
        <v>0</v>
      </c>
      <c r="Q7">
        <f>'Total Fuel Prices'!Q54*(INDEX(Tax_share,MATCH('Total Fuel Prices'!$A$47,tax_fuel_labels,0),MATCH(Q$1,'Tax_Share of Price'!$B$1:$AI$1,0)))</f>
        <v>0</v>
      </c>
      <c r="R7">
        <f>'Total Fuel Prices'!R54*(INDEX(Tax_share,MATCH('Total Fuel Prices'!$A$47,tax_fuel_labels,0),MATCH(R$1,'Tax_Share of Price'!$B$1:$AI$1,0)))</f>
        <v>0</v>
      </c>
      <c r="S7">
        <f>'Total Fuel Prices'!S54*(INDEX(Tax_share,MATCH('Total Fuel Prices'!$A$47,tax_fuel_labels,0),MATCH(S$1,'Tax_Share of Price'!$B$1:$AI$1,0)))</f>
        <v>0</v>
      </c>
      <c r="T7">
        <f>'Total Fuel Prices'!T54*(INDEX(Tax_share,MATCH('Total Fuel Prices'!$A$47,tax_fuel_labels,0),MATCH(T$1,'Tax_Share of Price'!$B$1:$AI$1,0)))</f>
        <v>0</v>
      </c>
      <c r="U7">
        <f>'Total Fuel Prices'!U54*(INDEX(Tax_share,MATCH('Total Fuel Prices'!$A$47,tax_fuel_labels,0),MATCH(U$1,'Tax_Share of Price'!$B$1:$AI$1,0)))</f>
        <v>0</v>
      </c>
      <c r="V7">
        <f>'Total Fuel Prices'!V54*(INDEX(Tax_share,MATCH('Total Fuel Prices'!$A$47,tax_fuel_labels,0),MATCH(V$1,'Tax_Share of Price'!$B$1:$AI$1,0)))</f>
        <v>0</v>
      </c>
      <c r="W7">
        <f>'Total Fuel Prices'!W54*(INDEX(Tax_share,MATCH('Total Fuel Prices'!$A$47,tax_fuel_labels,0),MATCH(W$1,'Tax_Share of Price'!$B$1:$AI$1,0)))</f>
        <v>0</v>
      </c>
      <c r="X7">
        <f>'Total Fuel Prices'!X54*(INDEX(Tax_share,MATCH('Total Fuel Prices'!$A$47,tax_fuel_labels,0),MATCH(X$1,'Tax_Share of Price'!$B$1:$AI$1,0)))</f>
        <v>0</v>
      </c>
      <c r="Y7">
        <f>'Total Fuel Prices'!Y54*(INDEX(Tax_share,MATCH('Total Fuel Prices'!$A$47,tax_fuel_labels,0),MATCH(Y$1,'Tax_Share of Price'!$B$1:$AI$1,0)))</f>
        <v>0</v>
      </c>
      <c r="Z7">
        <f>'Total Fuel Prices'!Z54*(INDEX(Tax_share,MATCH('Total Fuel Prices'!$A$47,tax_fuel_labels,0),MATCH(Z$1,'Tax_Share of Price'!$B$1:$AI$1,0)))</f>
        <v>0</v>
      </c>
      <c r="AA7">
        <f>'Total Fuel Prices'!AA54*(INDEX(Tax_share,MATCH('Total Fuel Prices'!$A$47,tax_fuel_labels,0),MATCH(AA$1,'Tax_Share of Price'!$B$1:$AI$1,0)))</f>
        <v>0</v>
      </c>
      <c r="AB7">
        <f>'Total Fuel Prices'!AB54*(INDEX(Tax_share,MATCH('Total Fuel Prices'!$A$47,tax_fuel_labels,0),MATCH(AB$1,'Tax_Share of Price'!$B$1:$AI$1,0)))</f>
        <v>0</v>
      </c>
      <c r="AC7">
        <f>'Total Fuel Prices'!AC54*(INDEX(Tax_share,MATCH('Total Fuel Prices'!$A$47,tax_fuel_labels,0),MATCH(AC$1,'Tax_Share of Price'!$B$1:$AI$1,0)))</f>
        <v>0</v>
      </c>
      <c r="AD7">
        <f>'Total Fuel Prices'!AD54*(INDEX(Tax_share,MATCH('Total Fuel Prices'!$A$47,tax_fuel_labels,0),MATCH(AD$1,'Tax_Share of Price'!$B$1:$AI$1,0)))</f>
        <v>0</v>
      </c>
      <c r="AE7">
        <f>'Total Fuel Prices'!AE54*(INDEX(Tax_share,MATCH('Total Fuel Prices'!$A$47,tax_fuel_labels,0),MATCH(AE$1,'Tax_Share of Price'!$B$1:$AI$1,0)))</f>
        <v>0</v>
      </c>
      <c r="AF7">
        <f t="shared" si="1"/>
        <v>0</v>
      </c>
      <c r="AG7">
        <f t="shared" si="0"/>
        <v>0</v>
      </c>
      <c r="AH7">
        <f t="shared" si="0"/>
        <v>0</v>
      </c>
      <c r="AI7">
        <f t="shared" si="0"/>
        <v>0</v>
      </c>
      <c r="AJ7">
        <f t="shared" si="0"/>
        <v>0</v>
      </c>
      <c r="AK7">
        <f t="shared" si="0"/>
        <v>0</v>
      </c>
      <c r="AL7">
        <f t="shared" si="0"/>
        <v>0</v>
      </c>
      <c r="AM7">
        <f t="shared" si="0"/>
        <v>0</v>
      </c>
      <c r="AN7">
        <f t="shared" si="0"/>
        <v>0</v>
      </c>
      <c r="AO7">
        <f t="shared" si="0"/>
        <v>0</v>
      </c>
      <c r="AP7">
        <f t="shared" si="0"/>
        <v>0</v>
      </c>
      <c r="AQ7">
        <f t="shared" si="0"/>
        <v>0</v>
      </c>
      <c r="AR7">
        <f t="shared" si="0"/>
        <v>0</v>
      </c>
      <c r="AS7">
        <f t="shared" si="0"/>
        <v>0</v>
      </c>
      <c r="AT7">
        <f t="shared" si="0"/>
        <v>0</v>
      </c>
      <c r="AU7">
        <f t="shared" si="0"/>
        <v>0</v>
      </c>
      <c r="AV7">
        <f t="shared" si="0"/>
        <v>0</v>
      </c>
      <c r="AW7">
        <f t="shared" si="0"/>
        <v>0</v>
      </c>
      <c r="AX7">
        <f t="shared" si="0"/>
        <v>0</v>
      </c>
      <c r="AY7">
        <f t="shared" si="0"/>
        <v>0</v>
      </c>
      <c r="AZ7">
        <f t="shared" si="0"/>
        <v>0</v>
      </c>
      <c r="BA7">
        <f t="shared" si="0"/>
        <v>0</v>
      </c>
      <c r="BB7">
        <f t="shared" si="0"/>
        <v>0</v>
      </c>
      <c r="BC7">
        <f t="shared" si="0"/>
        <v>0</v>
      </c>
      <c r="BD7">
        <f t="shared" si="0"/>
        <v>0</v>
      </c>
      <c r="BE7">
        <f t="shared" si="0"/>
        <v>0</v>
      </c>
      <c r="BF7">
        <f t="shared" ref="AG7:CC9" si="2">$AE7</f>
        <v>0</v>
      </c>
      <c r="BG7">
        <f t="shared" si="2"/>
        <v>0</v>
      </c>
      <c r="BH7">
        <f t="shared" si="2"/>
        <v>0</v>
      </c>
      <c r="BI7">
        <f t="shared" si="2"/>
        <v>0</v>
      </c>
      <c r="BJ7">
        <f t="shared" si="2"/>
        <v>0</v>
      </c>
      <c r="BK7">
        <f t="shared" si="2"/>
        <v>0</v>
      </c>
      <c r="BL7">
        <f t="shared" si="2"/>
        <v>0</v>
      </c>
      <c r="BM7">
        <f t="shared" si="2"/>
        <v>0</v>
      </c>
      <c r="BN7">
        <f t="shared" si="2"/>
        <v>0</v>
      </c>
      <c r="BO7">
        <f t="shared" si="2"/>
        <v>0</v>
      </c>
      <c r="BP7">
        <f t="shared" si="2"/>
        <v>0</v>
      </c>
      <c r="BQ7">
        <f t="shared" si="2"/>
        <v>0</v>
      </c>
      <c r="BR7">
        <f t="shared" si="2"/>
        <v>0</v>
      </c>
      <c r="BS7">
        <f t="shared" si="2"/>
        <v>0</v>
      </c>
      <c r="BT7">
        <f t="shared" si="2"/>
        <v>0</v>
      </c>
      <c r="BU7">
        <f t="shared" si="2"/>
        <v>0</v>
      </c>
      <c r="BV7">
        <f t="shared" si="2"/>
        <v>0</v>
      </c>
      <c r="BW7">
        <f t="shared" si="2"/>
        <v>0</v>
      </c>
      <c r="BX7">
        <f t="shared" si="2"/>
        <v>0</v>
      </c>
      <c r="BY7">
        <f t="shared" si="2"/>
        <v>0</v>
      </c>
      <c r="BZ7">
        <f t="shared" si="2"/>
        <v>0</v>
      </c>
      <c r="CA7">
        <f t="shared" si="2"/>
        <v>0</v>
      </c>
      <c r="CB7">
        <f t="shared" si="2"/>
        <v>0</v>
      </c>
      <c r="CC7">
        <f t="shared" si="2"/>
        <v>0</v>
      </c>
    </row>
    <row r="8" spans="1:81">
      <c r="A8" s="1" t="s">
        <v>1427</v>
      </c>
      <c r="B8">
        <f>'Total Fuel Prices'!B55*(INDEX(Tax_share,MATCH('Total Fuel Prices'!$A$47,tax_fuel_labels,0),MATCH(B$1,'Tax_Share of Price'!$B$1:$AI$1,0)))</f>
        <v>0</v>
      </c>
      <c r="C8">
        <f>'Total Fuel Prices'!C55*(INDEX(Tax_share,MATCH('Total Fuel Prices'!$A$47,tax_fuel_labels,0),MATCH(C$1,'Tax_Share of Price'!$B$1:$AI$1,0)))</f>
        <v>0</v>
      </c>
      <c r="D8">
        <f>'Total Fuel Prices'!D55*(INDEX(Tax_share,MATCH('Total Fuel Prices'!$A$47,tax_fuel_labels,0),MATCH(D$1,'Tax_Share of Price'!$B$1:$AI$1,0)))</f>
        <v>0</v>
      </c>
      <c r="E8">
        <f>'Total Fuel Prices'!E55*(INDEX(Tax_share,MATCH('Total Fuel Prices'!$A$47,tax_fuel_labels,0),MATCH(E$1,'Tax_Share of Price'!$B$1:$AI$1,0)))</f>
        <v>0</v>
      </c>
      <c r="F8">
        <f>'Total Fuel Prices'!F55*(INDEX(Tax_share,MATCH('Total Fuel Prices'!$A$47,tax_fuel_labels,0),MATCH(F$1,'Tax_Share of Price'!$B$1:$AI$1,0)))</f>
        <v>0</v>
      </c>
      <c r="G8">
        <f>'Total Fuel Prices'!G55*(INDEX(Tax_share,MATCH('Total Fuel Prices'!$A$47,tax_fuel_labels,0),MATCH(G$1,'Tax_Share of Price'!$B$1:$AI$1,0)))</f>
        <v>0</v>
      </c>
      <c r="H8">
        <f>'Total Fuel Prices'!H55*(INDEX(Tax_share,MATCH('Total Fuel Prices'!$A$47,tax_fuel_labels,0),MATCH(H$1,'Tax_Share of Price'!$B$1:$AI$1,0)))</f>
        <v>0</v>
      </c>
      <c r="I8">
        <f>'Total Fuel Prices'!I55*(INDEX(Tax_share,MATCH('Total Fuel Prices'!$A$47,tax_fuel_labels,0),MATCH(I$1,'Tax_Share of Price'!$B$1:$AI$1,0)))</f>
        <v>0</v>
      </c>
      <c r="J8">
        <f>'Total Fuel Prices'!J55*(INDEX(Tax_share,MATCH('Total Fuel Prices'!$A$47,tax_fuel_labels,0),MATCH(J$1,'Tax_Share of Price'!$B$1:$AI$1,0)))</f>
        <v>0</v>
      </c>
      <c r="K8">
        <f>'Total Fuel Prices'!K55*(INDEX(Tax_share,MATCH('Total Fuel Prices'!$A$47,tax_fuel_labels,0),MATCH(K$1,'Tax_Share of Price'!$B$1:$AI$1,0)))</f>
        <v>0</v>
      </c>
      <c r="L8">
        <f>'Total Fuel Prices'!L55*(INDEX(Tax_share,MATCH('Total Fuel Prices'!$A$47,tax_fuel_labels,0),MATCH(L$1,'Tax_Share of Price'!$B$1:$AI$1,0)))</f>
        <v>0</v>
      </c>
      <c r="M8">
        <f>'Total Fuel Prices'!M55*(INDEX(Tax_share,MATCH('Total Fuel Prices'!$A$47,tax_fuel_labels,0),MATCH(M$1,'Tax_Share of Price'!$B$1:$AI$1,0)))</f>
        <v>0</v>
      </c>
      <c r="N8">
        <f>'Total Fuel Prices'!N55*(INDEX(Tax_share,MATCH('Total Fuel Prices'!$A$47,tax_fuel_labels,0),MATCH(N$1,'Tax_Share of Price'!$B$1:$AI$1,0)))</f>
        <v>0</v>
      </c>
      <c r="O8">
        <f>'Total Fuel Prices'!O55*(INDEX(Tax_share,MATCH('Total Fuel Prices'!$A$47,tax_fuel_labels,0),MATCH(O$1,'Tax_Share of Price'!$B$1:$AI$1,0)))</f>
        <v>0</v>
      </c>
      <c r="P8">
        <f>'Total Fuel Prices'!P55*(INDEX(Tax_share,MATCH('Total Fuel Prices'!$A$47,tax_fuel_labels,0),MATCH(P$1,'Tax_Share of Price'!$B$1:$AI$1,0)))</f>
        <v>0</v>
      </c>
      <c r="Q8">
        <f>'Total Fuel Prices'!Q55*(INDEX(Tax_share,MATCH('Total Fuel Prices'!$A$47,tax_fuel_labels,0),MATCH(Q$1,'Tax_Share of Price'!$B$1:$AI$1,0)))</f>
        <v>0</v>
      </c>
      <c r="R8">
        <f>'Total Fuel Prices'!R55*(INDEX(Tax_share,MATCH('Total Fuel Prices'!$A$47,tax_fuel_labels,0),MATCH(R$1,'Tax_Share of Price'!$B$1:$AI$1,0)))</f>
        <v>0</v>
      </c>
      <c r="S8">
        <f>'Total Fuel Prices'!S55*(INDEX(Tax_share,MATCH('Total Fuel Prices'!$A$47,tax_fuel_labels,0),MATCH(S$1,'Tax_Share of Price'!$B$1:$AI$1,0)))</f>
        <v>0</v>
      </c>
      <c r="T8">
        <f>'Total Fuel Prices'!T55*(INDEX(Tax_share,MATCH('Total Fuel Prices'!$A$47,tax_fuel_labels,0),MATCH(T$1,'Tax_Share of Price'!$B$1:$AI$1,0)))</f>
        <v>0</v>
      </c>
      <c r="U8">
        <f>'Total Fuel Prices'!U55*(INDEX(Tax_share,MATCH('Total Fuel Prices'!$A$47,tax_fuel_labels,0),MATCH(U$1,'Tax_Share of Price'!$B$1:$AI$1,0)))</f>
        <v>0</v>
      </c>
      <c r="V8">
        <f>'Total Fuel Prices'!V55*(INDEX(Tax_share,MATCH('Total Fuel Prices'!$A$47,tax_fuel_labels,0),MATCH(V$1,'Tax_Share of Price'!$B$1:$AI$1,0)))</f>
        <v>0</v>
      </c>
      <c r="W8">
        <f>'Total Fuel Prices'!W55*(INDEX(Tax_share,MATCH('Total Fuel Prices'!$A$47,tax_fuel_labels,0),MATCH(W$1,'Tax_Share of Price'!$B$1:$AI$1,0)))</f>
        <v>0</v>
      </c>
      <c r="X8">
        <f>'Total Fuel Prices'!X55*(INDEX(Tax_share,MATCH('Total Fuel Prices'!$A$47,tax_fuel_labels,0),MATCH(X$1,'Tax_Share of Price'!$B$1:$AI$1,0)))</f>
        <v>0</v>
      </c>
      <c r="Y8">
        <f>'Total Fuel Prices'!Y55*(INDEX(Tax_share,MATCH('Total Fuel Prices'!$A$47,tax_fuel_labels,0),MATCH(Y$1,'Tax_Share of Price'!$B$1:$AI$1,0)))</f>
        <v>0</v>
      </c>
      <c r="Z8">
        <f>'Total Fuel Prices'!Z55*(INDEX(Tax_share,MATCH('Total Fuel Prices'!$A$47,tax_fuel_labels,0),MATCH(Z$1,'Tax_Share of Price'!$B$1:$AI$1,0)))</f>
        <v>0</v>
      </c>
      <c r="AA8">
        <f>'Total Fuel Prices'!AA55*(INDEX(Tax_share,MATCH('Total Fuel Prices'!$A$47,tax_fuel_labels,0),MATCH(AA$1,'Tax_Share of Price'!$B$1:$AI$1,0)))</f>
        <v>0</v>
      </c>
      <c r="AB8">
        <f>'Total Fuel Prices'!AB55*(INDEX(Tax_share,MATCH('Total Fuel Prices'!$A$47,tax_fuel_labels,0),MATCH(AB$1,'Tax_Share of Price'!$B$1:$AI$1,0)))</f>
        <v>0</v>
      </c>
      <c r="AC8">
        <f>'Total Fuel Prices'!AC55*(INDEX(Tax_share,MATCH('Total Fuel Prices'!$A$47,tax_fuel_labels,0),MATCH(AC$1,'Tax_Share of Price'!$B$1:$AI$1,0)))</f>
        <v>0</v>
      </c>
      <c r="AD8">
        <f>'Total Fuel Prices'!AD55*(INDEX(Tax_share,MATCH('Total Fuel Prices'!$A$47,tax_fuel_labels,0),MATCH(AD$1,'Tax_Share of Price'!$B$1:$AI$1,0)))</f>
        <v>0</v>
      </c>
      <c r="AE8">
        <f>'Total Fuel Prices'!AE55*(INDEX(Tax_share,MATCH('Total Fuel Prices'!$A$47,tax_fuel_labels,0),MATCH(AE$1,'Tax_Share of Price'!$B$1:$AI$1,0)))</f>
        <v>0</v>
      </c>
      <c r="AF8">
        <f t="shared" si="1"/>
        <v>0</v>
      </c>
      <c r="AG8">
        <f t="shared" si="2"/>
        <v>0</v>
      </c>
      <c r="AH8">
        <f t="shared" si="2"/>
        <v>0</v>
      </c>
      <c r="AI8">
        <f t="shared" si="2"/>
        <v>0</v>
      </c>
      <c r="AJ8">
        <f t="shared" si="2"/>
        <v>0</v>
      </c>
      <c r="AK8">
        <f t="shared" si="2"/>
        <v>0</v>
      </c>
      <c r="AL8">
        <f t="shared" si="2"/>
        <v>0</v>
      </c>
      <c r="AM8">
        <f t="shared" si="2"/>
        <v>0</v>
      </c>
      <c r="AN8">
        <f t="shared" si="2"/>
        <v>0</v>
      </c>
      <c r="AO8">
        <f t="shared" si="2"/>
        <v>0</v>
      </c>
      <c r="AP8">
        <f t="shared" si="2"/>
        <v>0</v>
      </c>
      <c r="AQ8">
        <f t="shared" si="2"/>
        <v>0</v>
      </c>
      <c r="AR8">
        <f t="shared" si="2"/>
        <v>0</v>
      </c>
      <c r="AS8">
        <f t="shared" si="2"/>
        <v>0</v>
      </c>
      <c r="AT8">
        <f t="shared" si="2"/>
        <v>0</v>
      </c>
      <c r="AU8">
        <f t="shared" si="2"/>
        <v>0</v>
      </c>
      <c r="AV8">
        <f t="shared" si="2"/>
        <v>0</v>
      </c>
      <c r="AW8">
        <f t="shared" si="2"/>
        <v>0</v>
      </c>
      <c r="AX8">
        <f t="shared" si="2"/>
        <v>0</v>
      </c>
      <c r="AY8">
        <f t="shared" si="2"/>
        <v>0</v>
      </c>
      <c r="AZ8">
        <f t="shared" si="2"/>
        <v>0</v>
      </c>
      <c r="BA8">
        <f t="shared" si="2"/>
        <v>0</v>
      </c>
      <c r="BB8">
        <f t="shared" si="2"/>
        <v>0</v>
      </c>
      <c r="BC8">
        <f t="shared" si="2"/>
        <v>0</v>
      </c>
      <c r="BD8">
        <f t="shared" si="2"/>
        <v>0</v>
      </c>
      <c r="BE8">
        <f t="shared" si="2"/>
        <v>0</v>
      </c>
      <c r="BF8">
        <f t="shared" si="2"/>
        <v>0</v>
      </c>
      <c r="BG8">
        <f t="shared" si="2"/>
        <v>0</v>
      </c>
      <c r="BH8">
        <f t="shared" si="2"/>
        <v>0</v>
      </c>
      <c r="BI8">
        <f t="shared" si="2"/>
        <v>0</v>
      </c>
      <c r="BJ8">
        <f t="shared" si="2"/>
        <v>0</v>
      </c>
      <c r="BK8">
        <f t="shared" si="2"/>
        <v>0</v>
      </c>
      <c r="BL8">
        <f t="shared" si="2"/>
        <v>0</v>
      </c>
      <c r="BM8">
        <f t="shared" si="2"/>
        <v>0</v>
      </c>
      <c r="BN8">
        <f t="shared" si="2"/>
        <v>0</v>
      </c>
      <c r="BO8">
        <f t="shared" si="2"/>
        <v>0</v>
      </c>
      <c r="BP8">
        <f t="shared" si="2"/>
        <v>0</v>
      </c>
      <c r="BQ8">
        <f t="shared" si="2"/>
        <v>0</v>
      </c>
      <c r="BR8">
        <f t="shared" si="2"/>
        <v>0</v>
      </c>
      <c r="BS8">
        <f t="shared" si="2"/>
        <v>0</v>
      </c>
      <c r="BT8">
        <f t="shared" si="2"/>
        <v>0</v>
      </c>
      <c r="BU8">
        <f t="shared" si="2"/>
        <v>0</v>
      </c>
      <c r="BV8">
        <f t="shared" si="2"/>
        <v>0</v>
      </c>
      <c r="BW8">
        <f t="shared" si="2"/>
        <v>0</v>
      </c>
      <c r="BX8">
        <f t="shared" si="2"/>
        <v>0</v>
      </c>
      <c r="BY8">
        <f t="shared" si="2"/>
        <v>0</v>
      </c>
      <c r="BZ8">
        <f t="shared" si="2"/>
        <v>0</v>
      </c>
      <c r="CA8">
        <f t="shared" si="2"/>
        <v>0</v>
      </c>
      <c r="CB8">
        <f t="shared" si="2"/>
        <v>0</v>
      </c>
      <c r="CC8">
        <f t="shared" si="2"/>
        <v>0</v>
      </c>
    </row>
    <row r="9" spans="1:81">
      <c r="A9" s="1" t="s">
        <v>1428</v>
      </c>
      <c r="B9">
        <f>'Total Fuel Prices'!B56*(INDEX(Tax_share,MATCH('Total Fuel Prices'!$A$47,tax_fuel_labels,0),MATCH(B$1,'Tax_Share of Price'!$B$1:$AI$1,0)))</f>
        <v>0</v>
      </c>
      <c r="C9">
        <f>'Total Fuel Prices'!C56*(INDEX(Tax_share,MATCH('Total Fuel Prices'!$A$47,tax_fuel_labels,0),MATCH(C$1,'Tax_Share of Price'!$B$1:$AI$1,0)))</f>
        <v>0</v>
      </c>
      <c r="D9">
        <f>'Total Fuel Prices'!D56*(INDEX(Tax_share,MATCH('Total Fuel Prices'!$A$47,tax_fuel_labels,0),MATCH(D$1,'Tax_Share of Price'!$B$1:$AI$1,0)))</f>
        <v>0</v>
      </c>
      <c r="E9">
        <f>'Total Fuel Prices'!E56*(INDEX(Tax_share,MATCH('Total Fuel Prices'!$A$47,tax_fuel_labels,0),MATCH(E$1,'Tax_Share of Price'!$B$1:$AI$1,0)))</f>
        <v>0</v>
      </c>
      <c r="F9">
        <f>'Total Fuel Prices'!F56*(INDEX(Tax_share,MATCH('Total Fuel Prices'!$A$47,tax_fuel_labels,0),MATCH(F$1,'Tax_Share of Price'!$B$1:$AI$1,0)))</f>
        <v>0</v>
      </c>
      <c r="G9">
        <f>'Total Fuel Prices'!G56*(INDEX(Tax_share,MATCH('Total Fuel Prices'!$A$47,tax_fuel_labels,0),MATCH(G$1,'Tax_Share of Price'!$B$1:$AI$1,0)))</f>
        <v>0</v>
      </c>
      <c r="H9">
        <f>'Total Fuel Prices'!H56*(INDEX(Tax_share,MATCH('Total Fuel Prices'!$A$47,tax_fuel_labels,0),MATCH(H$1,'Tax_Share of Price'!$B$1:$AI$1,0)))</f>
        <v>0</v>
      </c>
      <c r="I9">
        <f>'Total Fuel Prices'!I56*(INDEX(Tax_share,MATCH('Total Fuel Prices'!$A$47,tax_fuel_labels,0),MATCH(I$1,'Tax_Share of Price'!$B$1:$AI$1,0)))</f>
        <v>0</v>
      </c>
      <c r="J9">
        <f>'Total Fuel Prices'!J56*(INDEX(Tax_share,MATCH('Total Fuel Prices'!$A$47,tax_fuel_labels,0),MATCH(J$1,'Tax_Share of Price'!$B$1:$AI$1,0)))</f>
        <v>0</v>
      </c>
      <c r="K9">
        <f>'Total Fuel Prices'!K56*(INDEX(Tax_share,MATCH('Total Fuel Prices'!$A$47,tax_fuel_labels,0),MATCH(K$1,'Tax_Share of Price'!$B$1:$AI$1,0)))</f>
        <v>0</v>
      </c>
      <c r="L9">
        <f>'Total Fuel Prices'!L56*(INDEX(Tax_share,MATCH('Total Fuel Prices'!$A$47,tax_fuel_labels,0),MATCH(L$1,'Tax_Share of Price'!$B$1:$AI$1,0)))</f>
        <v>0</v>
      </c>
      <c r="M9">
        <f>'Total Fuel Prices'!M56*(INDEX(Tax_share,MATCH('Total Fuel Prices'!$A$47,tax_fuel_labels,0),MATCH(M$1,'Tax_Share of Price'!$B$1:$AI$1,0)))</f>
        <v>0</v>
      </c>
      <c r="N9">
        <f>'Total Fuel Prices'!N56*(INDEX(Tax_share,MATCH('Total Fuel Prices'!$A$47,tax_fuel_labels,0),MATCH(N$1,'Tax_Share of Price'!$B$1:$AI$1,0)))</f>
        <v>0</v>
      </c>
      <c r="O9">
        <f>'Total Fuel Prices'!O56*(INDEX(Tax_share,MATCH('Total Fuel Prices'!$A$47,tax_fuel_labels,0),MATCH(O$1,'Tax_Share of Price'!$B$1:$AI$1,0)))</f>
        <v>0</v>
      </c>
      <c r="P9">
        <f>'Total Fuel Prices'!P56*(INDEX(Tax_share,MATCH('Total Fuel Prices'!$A$47,tax_fuel_labels,0),MATCH(P$1,'Tax_Share of Price'!$B$1:$AI$1,0)))</f>
        <v>0</v>
      </c>
      <c r="Q9">
        <f>'Total Fuel Prices'!Q56*(INDEX(Tax_share,MATCH('Total Fuel Prices'!$A$47,tax_fuel_labels,0),MATCH(Q$1,'Tax_Share of Price'!$B$1:$AI$1,0)))</f>
        <v>0</v>
      </c>
      <c r="R9">
        <f>'Total Fuel Prices'!R56*(INDEX(Tax_share,MATCH('Total Fuel Prices'!$A$47,tax_fuel_labels,0),MATCH(R$1,'Tax_Share of Price'!$B$1:$AI$1,0)))</f>
        <v>0</v>
      </c>
      <c r="S9">
        <f>'Total Fuel Prices'!S56*(INDEX(Tax_share,MATCH('Total Fuel Prices'!$A$47,tax_fuel_labels,0),MATCH(S$1,'Tax_Share of Price'!$B$1:$AI$1,0)))</f>
        <v>0</v>
      </c>
      <c r="T9">
        <f>'Total Fuel Prices'!T56*(INDEX(Tax_share,MATCH('Total Fuel Prices'!$A$47,tax_fuel_labels,0),MATCH(T$1,'Tax_Share of Price'!$B$1:$AI$1,0)))</f>
        <v>0</v>
      </c>
      <c r="U9">
        <f>'Total Fuel Prices'!U56*(INDEX(Tax_share,MATCH('Total Fuel Prices'!$A$47,tax_fuel_labels,0),MATCH(U$1,'Tax_Share of Price'!$B$1:$AI$1,0)))</f>
        <v>0</v>
      </c>
      <c r="V9">
        <f>'Total Fuel Prices'!V56*(INDEX(Tax_share,MATCH('Total Fuel Prices'!$A$47,tax_fuel_labels,0),MATCH(V$1,'Tax_Share of Price'!$B$1:$AI$1,0)))</f>
        <v>0</v>
      </c>
      <c r="W9">
        <f>'Total Fuel Prices'!W56*(INDEX(Tax_share,MATCH('Total Fuel Prices'!$A$47,tax_fuel_labels,0),MATCH(W$1,'Tax_Share of Price'!$B$1:$AI$1,0)))</f>
        <v>0</v>
      </c>
      <c r="X9">
        <f>'Total Fuel Prices'!X56*(INDEX(Tax_share,MATCH('Total Fuel Prices'!$A$47,tax_fuel_labels,0),MATCH(X$1,'Tax_Share of Price'!$B$1:$AI$1,0)))</f>
        <v>0</v>
      </c>
      <c r="Y9">
        <f>'Total Fuel Prices'!Y56*(INDEX(Tax_share,MATCH('Total Fuel Prices'!$A$47,tax_fuel_labels,0),MATCH(Y$1,'Tax_Share of Price'!$B$1:$AI$1,0)))</f>
        <v>0</v>
      </c>
      <c r="Z9">
        <f>'Total Fuel Prices'!Z56*(INDEX(Tax_share,MATCH('Total Fuel Prices'!$A$47,tax_fuel_labels,0),MATCH(Z$1,'Tax_Share of Price'!$B$1:$AI$1,0)))</f>
        <v>0</v>
      </c>
      <c r="AA9">
        <f>'Total Fuel Prices'!AA56*(INDEX(Tax_share,MATCH('Total Fuel Prices'!$A$47,tax_fuel_labels,0),MATCH(AA$1,'Tax_Share of Price'!$B$1:$AI$1,0)))</f>
        <v>0</v>
      </c>
      <c r="AB9">
        <f>'Total Fuel Prices'!AB56*(INDEX(Tax_share,MATCH('Total Fuel Prices'!$A$47,tax_fuel_labels,0),MATCH(AB$1,'Tax_Share of Price'!$B$1:$AI$1,0)))</f>
        <v>0</v>
      </c>
      <c r="AC9">
        <f>'Total Fuel Prices'!AC56*(INDEX(Tax_share,MATCH('Total Fuel Prices'!$A$47,tax_fuel_labels,0),MATCH(AC$1,'Tax_Share of Price'!$B$1:$AI$1,0)))</f>
        <v>0</v>
      </c>
      <c r="AD9">
        <f>'Total Fuel Prices'!AD56*(INDEX(Tax_share,MATCH('Total Fuel Prices'!$A$47,tax_fuel_labels,0),MATCH(AD$1,'Tax_Share of Price'!$B$1:$AI$1,0)))</f>
        <v>0</v>
      </c>
      <c r="AE9">
        <f>'Total Fuel Prices'!AE56*(INDEX(Tax_share,MATCH('Total Fuel Prices'!$A$47,tax_fuel_labels,0),MATCH(AE$1,'Tax_Share of Price'!$B$1:$AI$1,0)))</f>
        <v>0</v>
      </c>
      <c r="AF9">
        <f t="shared" si="1"/>
        <v>0</v>
      </c>
      <c r="AG9">
        <f t="shared" si="2"/>
        <v>0</v>
      </c>
      <c r="AH9">
        <f t="shared" si="2"/>
        <v>0</v>
      </c>
      <c r="AI9">
        <f t="shared" si="2"/>
        <v>0</v>
      </c>
      <c r="AJ9">
        <f t="shared" si="2"/>
        <v>0</v>
      </c>
      <c r="AK9">
        <f t="shared" si="2"/>
        <v>0</v>
      </c>
      <c r="AL9">
        <f t="shared" si="2"/>
        <v>0</v>
      </c>
      <c r="AM9">
        <f t="shared" si="2"/>
        <v>0</v>
      </c>
      <c r="AN9">
        <f t="shared" si="2"/>
        <v>0</v>
      </c>
      <c r="AO9">
        <f t="shared" si="2"/>
        <v>0</v>
      </c>
      <c r="AP9">
        <f t="shared" si="2"/>
        <v>0</v>
      </c>
      <c r="AQ9">
        <f t="shared" si="2"/>
        <v>0</v>
      </c>
      <c r="AR9">
        <f t="shared" si="2"/>
        <v>0</v>
      </c>
      <c r="AS9">
        <f t="shared" si="2"/>
        <v>0</v>
      </c>
      <c r="AT9">
        <f t="shared" si="2"/>
        <v>0</v>
      </c>
      <c r="AU9">
        <f t="shared" si="2"/>
        <v>0</v>
      </c>
      <c r="AV9">
        <f t="shared" si="2"/>
        <v>0</v>
      </c>
      <c r="AW9">
        <f t="shared" si="2"/>
        <v>0</v>
      </c>
      <c r="AX9">
        <f t="shared" si="2"/>
        <v>0</v>
      </c>
      <c r="AY9">
        <f t="shared" si="2"/>
        <v>0</v>
      </c>
      <c r="AZ9">
        <f t="shared" si="2"/>
        <v>0</v>
      </c>
      <c r="BA9">
        <f t="shared" si="2"/>
        <v>0</v>
      </c>
      <c r="BB9">
        <f t="shared" si="2"/>
        <v>0</v>
      </c>
      <c r="BC9">
        <f t="shared" si="2"/>
        <v>0</v>
      </c>
      <c r="BD9">
        <f t="shared" si="2"/>
        <v>0</v>
      </c>
      <c r="BE9">
        <f t="shared" si="2"/>
        <v>0</v>
      </c>
      <c r="BF9">
        <f t="shared" si="2"/>
        <v>0</v>
      </c>
      <c r="BG9">
        <f t="shared" si="2"/>
        <v>0</v>
      </c>
      <c r="BH9">
        <f t="shared" si="2"/>
        <v>0</v>
      </c>
      <c r="BI9">
        <f t="shared" si="2"/>
        <v>0</v>
      </c>
      <c r="BJ9">
        <f t="shared" si="2"/>
        <v>0</v>
      </c>
      <c r="BK9">
        <f t="shared" si="2"/>
        <v>0</v>
      </c>
      <c r="BL9">
        <f t="shared" si="2"/>
        <v>0</v>
      </c>
      <c r="BM9">
        <f t="shared" si="2"/>
        <v>0</v>
      </c>
      <c r="BN9">
        <f t="shared" si="2"/>
        <v>0</v>
      </c>
      <c r="BO9">
        <f t="shared" si="2"/>
        <v>0</v>
      </c>
      <c r="BP9">
        <f t="shared" si="2"/>
        <v>0</v>
      </c>
      <c r="BQ9">
        <f t="shared" si="2"/>
        <v>0</v>
      </c>
      <c r="BR9">
        <f t="shared" si="2"/>
        <v>0</v>
      </c>
      <c r="BS9">
        <f t="shared" si="2"/>
        <v>0</v>
      </c>
      <c r="BT9">
        <f t="shared" si="2"/>
        <v>0</v>
      </c>
      <c r="BU9">
        <f t="shared" si="2"/>
        <v>0</v>
      </c>
      <c r="BV9">
        <f t="shared" si="2"/>
        <v>0</v>
      </c>
      <c r="BW9">
        <f t="shared" si="2"/>
        <v>0</v>
      </c>
      <c r="BX9">
        <f t="shared" si="2"/>
        <v>0</v>
      </c>
      <c r="BY9">
        <f t="shared" si="2"/>
        <v>0</v>
      </c>
      <c r="BZ9">
        <f t="shared" si="2"/>
        <v>0</v>
      </c>
      <c r="CA9">
        <f t="shared" si="2"/>
        <v>0</v>
      </c>
      <c r="CB9">
        <f t="shared" si="2"/>
        <v>0</v>
      </c>
      <c r="CC9">
        <f t="shared" si="2"/>
        <v>0</v>
      </c>
    </row>
  </sheetData>
  <pageMargins left="0.7" right="0.7" top="0.75" bottom="0.75" header="0.3" footer="0.3"/>
  <pageSetup orientation="portrait" r:id="rId1"/>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tabColor rgb="FF002060"/>
  </sheetPr>
  <dimension ref="A1:CC9"/>
  <sheetViews>
    <sheetView topLeftCell="AB1" workbookViewId="0">
      <selection activeCell="AF4" sqref="AF4"/>
    </sheetView>
  </sheetViews>
  <sheetFormatPr defaultColWidth="9.140625" defaultRowHeight="15"/>
  <cols>
    <col min="1" max="1" width="41.42578125" customWidth="1"/>
    <col min="2" max="3" width="12.85546875" customWidth="1"/>
    <col min="4" max="27" width="10" customWidth="1"/>
  </cols>
  <sheetData>
    <row r="1" spans="1:81">
      <c r="A1" s="1" t="s">
        <v>1439</v>
      </c>
      <c r="B1" s="1">
        <v>2021</v>
      </c>
      <c r="C1" s="1">
        <v>2022</v>
      </c>
      <c r="D1" s="1">
        <v>2023</v>
      </c>
      <c r="E1" s="1">
        <v>2024</v>
      </c>
      <c r="F1" s="1">
        <v>2025</v>
      </c>
      <c r="G1" s="1">
        <v>2026</v>
      </c>
      <c r="H1" s="1">
        <v>2027</v>
      </c>
      <c r="I1" s="1">
        <v>2028</v>
      </c>
      <c r="J1" s="1">
        <v>2029</v>
      </c>
      <c r="K1" s="1">
        <v>2030</v>
      </c>
      <c r="L1" s="1">
        <v>2031</v>
      </c>
      <c r="M1" s="1">
        <v>2032</v>
      </c>
      <c r="N1" s="1">
        <v>2033</v>
      </c>
      <c r="O1" s="1">
        <v>2034</v>
      </c>
      <c r="P1" s="1">
        <v>2035</v>
      </c>
      <c r="Q1" s="1">
        <v>2036</v>
      </c>
      <c r="R1" s="1">
        <v>2037</v>
      </c>
      <c r="S1" s="1">
        <v>2038</v>
      </c>
      <c r="T1" s="1">
        <v>2039</v>
      </c>
      <c r="U1" s="1">
        <v>2040</v>
      </c>
      <c r="V1" s="1">
        <v>2041</v>
      </c>
      <c r="W1" s="1">
        <v>2042</v>
      </c>
      <c r="X1" s="1">
        <v>2043</v>
      </c>
      <c r="Y1" s="1">
        <v>2044</v>
      </c>
      <c r="Z1" s="1">
        <v>2045</v>
      </c>
      <c r="AA1" s="1">
        <v>2046</v>
      </c>
      <c r="AB1" s="1">
        <v>2047</v>
      </c>
      <c r="AC1" s="1">
        <v>2048</v>
      </c>
      <c r="AD1" s="1">
        <v>2049</v>
      </c>
      <c r="AE1" s="1">
        <v>2050</v>
      </c>
      <c r="AF1" s="1">
        <v>2051</v>
      </c>
      <c r="AG1" s="1">
        <v>2052</v>
      </c>
      <c r="AH1" s="1">
        <v>2053</v>
      </c>
      <c r="AI1" s="1">
        <v>2054</v>
      </c>
      <c r="AJ1" s="1">
        <v>2055</v>
      </c>
      <c r="AK1" s="1">
        <v>2056</v>
      </c>
      <c r="AL1" s="1">
        <v>2057</v>
      </c>
      <c r="AM1" s="1">
        <v>2058</v>
      </c>
      <c r="AN1" s="1">
        <v>2059</v>
      </c>
      <c r="AO1" s="1">
        <v>2060</v>
      </c>
      <c r="AP1" s="1">
        <v>2061</v>
      </c>
      <c r="AQ1" s="1">
        <v>2062</v>
      </c>
      <c r="AR1" s="1">
        <v>2063</v>
      </c>
      <c r="AS1" s="1">
        <v>2064</v>
      </c>
      <c r="AT1" s="1">
        <v>2065</v>
      </c>
      <c r="AU1" s="1">
        <v>2066</v>
      </c>
      <c r="AV1" s="1">
        <v>2067</v>
      </c>
      <c r="AW1" s="1">
        <v>2068</v>
      </c>
      <c r="AX1" s="1">
        <v>2069</v>
      </c>
      <c r="AY1" s="1">
        <v>2070</v>
      </c>
      <c r="AZ1" s="1">
        <v>2071</v>
      </c>
      <c r="BA1" s="1">
        <v>2072</v>
      </c>
      <c r="BB1" s="1">
        <v>2073</v>
      </c>
      <c r="BC1" s="1">
        <v>2074</v>
      </c>
      <c r="BD1" s="1">
        <v>2075</v>
      </c>
      <c r="BE1" s="1">
        <v>2076</v>
      </c>
      <c r="BF1" s="1">
        <v>2077</v>
      </c>
      <c r="BG1" s="1">
        <v>2078</v>
      </c>
      <c r="BH1" s="1">
        <v>2079</v>
      </c>
      <c r="BI1" s="1">
        <v>2080</v>
      </c>
      <c r="BJ1" s="1">
        <v>2081</v>
      </c>
      <c r="BK1" s="1">
        <v>2082</v>
      </c>
      <c r="BL1" s="1">
        <v>2083</v>
      </c>
      <c r="BM1" s="1">
        <v>2084</v>
      </c>
      <c r="BN1" s="1">
        <v>2085</v>
      </c>
      <c r="BO1" s="1">
        <v>2086</v>
      </c>
      <c r="BP1" s="1">
        <v>2087</v>
      </c>
      <c r="BQ1" s="1">
        <v>2088</v>
      </c>
      <c r="BR1" s="1">
        <v>2089</v>
      </c>
      <c r="BS1" s="1">
        <v>2090</v>
      </c>
      <c r="BT1" s="1">
        <v>2091</v>
      </c>
      <c r="BU1" s="1">
        <v>2092</v>
      </c>
      <c r="BV1" s="1">
        <v>2093</v>
      </c>
      <c r="BW1" s="1">
        <v>2094</v>
      </c>
      <c r="BX1" s="1">
        <v>2095</v>
      </c>
      <c r="BY1" s="1">
        <v>2096</v>
      </c>
      <c r="BZ1" s="1">
        <v>2097</v>
      </c>
      <c r="CA1" s="1">
        <v>2098</v>
      </c>
      <c r="CB1" s="1">
        <v>2099</v>
      </c>
      <c r="CC1" s="1">
        <v>2100</v>
      </c>
    </row>
    <row r="2" spans="1:81">
      <c r="A2" s="1" t="s">
        <v>1421</v>
      </c>
      <c r="B2">
        <f>'Total Fuel Prices'!B59*(INDEX(Tax_share,MATCH('Total Fuel Prices'!$A$57,tax_fuel_labels,0),MATCH(B$1,'Tax_Share of Price'!$B$1:$AI$1,0)))</f>
        <v>0</v>
      </c>
      <c r="C2">
        <f>'Total Fuel Prices'!C59*(INDEX(Tax_share,MATCH('Total Fuel Prices'!$A$57,tax_fuel_labels,0),MATCH(C$1,'Tax_Share of Price'!$B$1:$AI$1,0)))</f>
        <v>0</v>
      </c>
      <c r="D2">
        <f>'Total Fuel Prices'!D59*(INDEX(Tax_share,MATCH('Total Fuel Prices'!$A$57,tax_fuel_labels,0),MATCH(D$1,'Tax_Share of Price'!$B$1:$AI$1,0)))</f>
        <v>0</v>
      </c>
      <c r="E2">
        <f>'Total Fuel Prices'!E59*(INDEX(Tax_share,MATCH('Total Fuel Prices'!$A$57,tax_fuel_labels,0),MATCH(E$1,'Tax_Share of Price'!$B$1:$AI$1,0)))</f>
        <v>0</v>
      </c>
      <c r="F2">
        <f>'Total Fuel Prices'!F59*(INDEX(Tax_share,MATCH('Total Fuel Prices'!$A$57,tax_fuel_labels,0),MATCH(F$1,'Tax_Share of Price'!$B$1:$AI$1,0)))</f>
        <v>0</v>
      </c>
      <c r="G2">
        <f>'Total Fuel Prices'!G59*(INDEX(Tax_share,MATCH('Total Fuel Prices'!$A$57,tax_fuel_labels,0),MATCH(G$1,'Tax_Share of Price'!$B$1:$AI$1,0)))</f>
        <v>0</v>
      </c>
      <c r="H2">
        <f>'Total Fuel Prices'!H59*(INDEX(Tax_share,MATCH('Total Fuel Prices'!$A$57,tax_fuel_labels,0),MATCH(H$1,'Tax_Share of Price'!$B$1:$AI$1,0)))</f>
        <v>0</v>
      </c>
      <c r="I2">
        <f>'Total Fuel Prices'!I59*(INDEX(Tax_share,MATCH('Total Fuel Prices'!$A$57,tax_fuel_labels,0),MATCH(I$1,'Tax_Share of Price'!$B$1:$AI$1,0)))</f>
        <v>0</v>
      </c>
      <c r="J2">
        <f>'Total Fuel Prices'!J59*(INDEX(Tax_share,MATCH('Total Fuel Prices'!$A$57,tax_fuel_labels,0),MATCH(J$1,'Tax_Share of Price'!$B$1:$AI$1,0)))</f>
        <v>0</v>
      </c>
      <c r="K2">
        <f>'Total Fuel Prices'!K59*(INDEX(Tax_share,MATCH('Total Fuel Prices'!$A$57,tax_fuel_labels,0),MATCH(K$1,'Tax_Share of Price'!$B$1:$AI$1,0)))</f>
        <v>0</v>
      </c>
      <c r="L2">
        <f>'Total Fuel Prices'!L59*(INDEX(Tax_share,MATCH('Total Fuel Prices'!$A$57,tax_fuel_labels,0),MATCH(L$1,'Tax_Share of Price'!$B$1:$AI$1,0)))</f>
        <v>0</v>
      </c>
      <c r="M2">
        <f>'Total Fuel Prices'!M59*(INDEX(Tax_share,MATCH('Total Fuel Prices'!$A$57,tax_fuel_labels,0),MATCH(M$1,'Tax_Share of Price'!$B$1:$AI$1,0)))</f>
        <v>0</v>
      </c>
      <c r="N2">
        <f>'Total Fuel Prices'!N59*(INDEX(Tax_share,MATCH('Total Fuel Prices'!$A$57,tax_fuel_labels,0),MATCH(N$1,'Tax_Share of Price'!$B$1:$AI$1,0)))</f>
        <v>0</v>
      </c>
      <c r="O2">
        <f>'Total Fuel Prices'!O59*(INDEX(Tax_share,MATCH('Total Fuel Prices'!$A$57,tax_fuel_labels,0),MATCH(O$1,'Tax_Share of Price'!$B$1:$AI$1,0)))</f>
        <v>0</v>
      </c>
      <c r="P2">
        <f>'Total Fuel Prices'!P59*(INDEX(Tax_share,MATCH('Total Fuel Prices'!$A$57,tax_fuel_labels,0),MATCH(P$1,'Tax_Share of Price'!$B$1:$AI$1,0)))</f>
        <v>0</v>
      </c>
      <c r="Q2">
        <f>'Total Fuel Prices'!Q59*(INDEX(Tax_share,MATCH('Total Fuel Prices'!$A$57,tax_fuel_labels,0),MATCH(Q$1,'Tax_Share of Price'!$B$1:$AI$1,0)))</f>
        <v>0</v>
      </c>
      <c r="R2">
        <f>'Total Fuel Prices'!R59*(INDEX(Tax_share,MATCH('Total Fuel Prices'!$A$57,tax_fuel_labels,0),MATCH(R$1,'Tax_Share of Price'!$B$1:$AI$1,0)))</f>
        <v>0</v>
      </c>
      <c r="S2">
        <f>'Total Fuel Prices'!S59*(INDEX(Tax_share,MATCH('Total Fuel Prices'!$A$57,tax_fuel_labels,0),MATCH(S$1,'Tax_Share of Price'!$B$1:$AI$1,0)))</f>
        <v>0</v>
      </c>
      <c r="T2">
        <f>'Total Fuel Prices'!T59*(INDEX(Tax_share,MATCH('Total Fuel Prices'!$A$57,tax_fuel_labels,0),MATCH(T$1,'Tax_Share of Price'!$B$1:$AI$1,0)))</f>
        <v>0</v>
      </c>
      <c r="U2">
        <f>'Total Fuel Prices'!U59*(INDEX(Tax_share,MATCH('Total Fuel Prices'!$A$57,tax_fuel_labels,0),MATCH(U$1,'Tax_Share of Price'!$B$1:$AI$1,0)))</f>
        <v>0</v>
      </c>
      <c r="V2">
        <f>'Total Fuel Prices'!V59*(INDEX(Tax_share,MATCH('Total Fuel Prices'!$A$57,tax_fuel_labels,0),MATCH(V$1,'Tax_Share of Price'!$B$1:$AI$1,0)))</f>
        <v>0</v>
      </c>
      <c r="W2">
        <f>'Total Fuel Prices'!W59*(INDEX(Tax_share,MATCH('Total Fuel Prices'!$A$57,tax_fuel_labels,0),MATCH(W$1,'Tax_Share of Price'!$B$1:$AI$1,0)))</f>
        <v>0</v>
      </c>
      <c r="X2">
        <f>'Total Fuel Prices'!X59*(INDEX(Tax_share,MATCH('Total Fuel Prices'!$A$57,tax_fuel_labels,0),MATCH(X$1,'Tax_Share of Price'!$B$1:$AI$1,0)))</f>
        <v>0</v>
      </c>
      <c r="Y2">
        <f>'Total Fuel Prices'!Y59*(INDEX(Tax_share,MATCH('Total Fuel Prices'!$A$57,tax_fuel_labels,0),MATCH(Y$1,'Tax_Share of Price'!$B$1:$AI$1,0)))</f>
        <v>0</v>
      </c>
      <c r="Z2">
        <f>'Total Fuel Prices'!Z59*(INDEX(Tax_share,MATCH('Total Fuel Prices'!$A$57,tax_fuel_labels,0),MATCH(Z$1,'Tax_Share of Price'!$B$1:$AI$1,0)))</f>
        <v>0</v>
      </c>
      <c r="AA2">
        <f>'Total Fuel Prices'!AA59*(INDEX(Tax_share,MATCH('Total Fuel Prices'!$A$57,tax_fuel_labels,0),MATCH(AA$1,'Tax_Share of Price'!$B$1:$AI$1,0)))</f>
        <v>0</v>
      </c>
      <c r="AB2">
        <f>'Total Fuel Prices'!AB59*(INDEX(Tax_share,MATCH('Total Fuel Prices'!$A$57,tax_fuel_labels,0),MATCH(AB$1,'Tax_Share of Price'!$B$1:$AI$1,0)))</f>
        <v>0</v>
      </c>
      <c r="AC2">
        <f>'Total Fuel Prices'!AC59*(INDEX(Tax_share,MATCH('Total Fuel Prices'!$A$57,tax_fuel_labels,0),MATCH(AC$1,'Tax_Share of Price'!$B$1:$AI$1,0)))</f>
        <v>0</v>
      </c>
      <c r="AD2">
        <f>'Total Fuel Prices'!AD59*(INDEX(Tax_share,MATCH('Total Fuel Prices'!$A$57,tax_fuel_labels,0),MATCH(AD$1,'Tax_Share of Price'!$B$1:$AI$1,0)))</f>
        <v>0</v>
      </c>
      <c r="AE2">
        <f>'Total Fuel Prices'!AE59*(INDEX(Tax_share,MATCH('Total Fuel Prices'!$A$57,tax_fuel_labels,0),MATCH(AE$1,'Tax_Share of Price'!$B$1:$AI$1,0)))</f>
        <v>0</v>
      </c>
      <c r="AF2">
        <f>$AE2</f>
        <v>0</v>
      </c>
      <c r="AG2">
        <f t="shared" ref="AG2:CC7" si="0">$AE2</f>
        <v>0</v>
      </c>
      <c r="AH2">
        <f t="shared" si="0"/>
        <v>0</v>
      </c>
      <c r="AI2">
        <f t="shared" si="0"/>
        <v>0</v>
      </c>
      <c r="AJ2">
        <f t="shared" si="0"/>
        <v>0</v>
      </c>
      <c r="AK2">
        <f t="shared" si="0"/>
        <v>0</v>
      </c>
      <c r="AL2">
        <f t="shared" si="0"/>
        <v>0</v>
      </c>
      <c r="AM2">
        <f t="shared" si="0"/>
        <v>0</v>
      </c>
      <c r="AN2">
        <f t="shared" si="0"/>
        <v>0</v>
      </c>
      <c r="AO2">
        <f t="shared" si="0"/>
        <v>0</v>
      </c>
      <c r="AP2">
        <f t="shared" si="0"/>
        <v>0</v>
      </c>
      <c r="AQ2">
        <f t="shared" si="0"/>
        <v>0</v>
      </c>
      <c r="AR2">
        <f t="shared" si="0"/>
        <v>0</v>
      </c>
      <c r="AS2">
        <f t="shared" si="0"/>
        <v>0</v>
      </c>
      <c r="AT2">
        <f t="shared" si="0"/>
        <v>0</v>
      </c>
      <c r="AU2">
        <f t="shared" si="0"/>
        <v>0</v>
      </c>
      <c r="AV2">
        <f t="shared" si="0"/>
        <v>0</v>
      </c>
      <c r="AW2">
        <f t="shared" si="0"/>
        <v>0</v>
      </c>
      <c r="AX2">
        <f t="shared" si="0"/>
        <v>0</v>
      </c>
      <c r="AY2">
        <f t="shared" si="0"/>
        <v>0</v>
      </c>
      <c r="AZ2">
        <f t="shared" si="0"/>
        <v>0</v>
      </c>
      <c r="BA2">
        <f t="shared" si="0"/>
        <v>0</v>
      </c>
      <c r="BB2">
        <f t="shared" si="0"/>
        <v>0</v>
      </c>
      <c r="BC2">
        <f t="shared" si="0"/>
        <v>0</v>
      </c>
      <c r="BD2">
        <f t="shared" si="0"/>
        <v>0</v>
      </c>
      <c r="BE2">
        <f t="shared" si="0"/>
        <v>0</v>
      </c>
      <c r="BF2">
        <f t="shared" si="0"/>
        <v>0</v>
      </c>
      <c r="BG2">
        <f t="shared" si="0"/>
        <v>0</v>
      </c>
      <c r="BH2">
        <f t="shared" si="0"/>
        <v>0</v>
      </c>
      <c r="BI2">
        <f t="shared" si="0"/>
        <v>0</v>
      </c>
      <c r="BJ2">
        <f t="shared" si="0"/>
        <v>0</v>
      </c>
      <c r="BK2">
        <f t="shared" si="0"/>
        <v>0</v>
      </c>
      <c r="BL2">
        <f t="shared" si="0"/>
        <v>0</v>
      </c>
      <c r="BM2">
        <f t="shared" si="0"/>
        <v>0</v>
      </c>
      <c r="BN2">
        <f t="shared" si="0"/>
        <v>0</v>
      </c>
      <c r="BO2">
        <f t="shared" si="0"/>
        <v>0</v>
      </c>
      <c r="BP2">
        <f t="shared" si="0"/>
        <v>0</v>
      </c>
      <c r="BQ2">
        <f t="shared" si="0"/>
        <v>0</v>
      </c>
      <c r="BR2">
        <f t="shared" si="0"/>
        <v>0</v>
      </c>
      <c r="BS2">
        <f t="shared" si="0"/>
        <v>0</v>
      </c>
      <c r="BT2">
        <f t="shared" si="0"/>
        <v>0</v>
      </c>
      <c r="BU2">
        <f t="shared" si="0"/>
        <v>0</v>
      </c>
      <c r="BV2">
        <f t="shared" si="0"/>
        <v>0</v>
      </c>
      <c r="BW2">
        <f t="shared" si="0"/>
        <v>0</v>
      </c>
      <c r="BX2">
        <f t="shared" si="0"/>
        <v>0</v>
      </c>
      <c r="BY2">
        <f t="shared" si="0"/>
        <v>0</v>
      </c>
      <c r="BZ2">
        <f t="shared" si="0"/>
        <v>0</v>
      </c>
      <c r="CA2">
        <f t="shared" si="0"/>
        <v>0</v>
      </c>
      <c r="CB2">
        <f t="shared" si="0"/>
        <v>0</v>
      </c>
      <c r="CC2">
        <f t="shared" si="0"/>
        <v>0</v>
      </c>
    </row>
    <row r="3" spans="1:81">
      <c r="A3" s="1" t="s">
        <v>1422</v>
      </c>
      <c r="B3">
        <f>'Total Fuel Prices'!B60*(INDEX(Tax_share,MATCH('Total Fuel Prices'!$A$57,tax_fuel_labels,0),MATCH(B$1,'Tax_Share of Price'!$B$1:$AI$1,0)))</f>
        <v>0</v>
      </c>
      <c r="C3">
        <f>'Total Fuel Prices'!C60*(INDEX(Tax_share,MATCH('Total Fuel Prices'!$A$57,tax_fuel_labels,0),MATCH(C$1,'Tax_Share of Price'!$B$1:$AI$1,0)))</f>
        <v>0</v>
      </c>
      <c r="D3">
        <f>'Total Fuel Prices'!D60*(INDEX(Tax_share,MATCH('Total Fuel Prices'!$A$57,tax_fuel_labels,0),MATCH(D$1,'Tax_Share of Price'!$B$1:$AI$1,0)))</f>
        <v>0</v>
      </c>
      <c r="E3">
        <f>'Total Fuel Prices'!E60*(INDEX(Tax_share,MATCH('Total Fuel Prices'!$A$57,tax_fuel_labels,0),MATCH(E$1,'Tax_Share of Price'!$B$1:$AI$1,0)))</f>
        <v>0</v>
      </c>
      <c r="F3">
        <f>'Total Fuel Prices'!F60*(INDEX(Tax_share,MATCH('Total Fuel Prices'!$A$57,tax_fuel_labels,0),MATCH(F$1,'Tax_Share of Price'!$B$1:$AI$1,0)))</f>
        <v>0</v>
      </c>
      <c r="G3">
        <f>'Total Fuel Prices'!G60*(INDEX(Tax_share,MATCH('Total Fuel Prices'!$A$57,tax_fuel_labels,0),MATCH(G$1,'Tax_Share of Price'!$B$1:$AI$1,0)))</f>
        <v>0</v>
      </c>
      <c r="H3">
        <f>'Total Fuel Prices'!H60*(INDEX(Tax_share,MATCH('Total Fuel Prices'!$A$57,tax_fuel_labels,0),MATCH(H$1,'Tax_Share of Price'!$B$1:$AI$1,0)))</f>
        <v>0</v>
      </c>
      <c r="I3">
        <f>'Total Fuel Prices'!I60*(INDEX(Tax_share,MATCH('Total Fuel Prices'!$A$57,tax_fuel_labels,0),MATCH(I$1,'Tax_Share of Price'!$B$1:$AI$1,0)))</f>
        <v>0</v>
      </c>
      <c r="J3">
        <f>'Total Fuel Prices'!J60*(INDEX(Tax_share,MATCH('Total Fuel Prices'!$A$57,tax_fuel_labels,0),MATCH(J$1,'Tax_Share of Price'!$B$1:$AI$1,0)))</f>
        <v>0</v>
      </c>
      <c r="K3">
        <f>'Total Fuel Prices'!K60*(INDEX(Tax_share,MATCH('Total Fuel Prices'!$A$57,tax_fuel_labels,0),MATCH(K$1,'Tax_Share of Price'!$B$1:$AI$1,0)))</f>
        <v>0</v>
      </c>
      <c r="L3">
        <f>'Total Fuel Prices'!L60*(INDEX(Tax_share,MATCH('Total Fuel Prices'!$A$57,tax_fuel_labels,0),MATCH(L$1,'Tax_Share of Price'!$B$1:$AI$1,0)))</f>
        <v>0</v>
      </c>
      <c r="M3">
        <f>'Total Fuel Prices'!M60*(INDEX(Tax_share,MATCH('Total Fuel Prices'!$A$57,tax_fuel_labels,0),MATCH(M$1,'Tax_Share of Price'!$B$1:$AI$1,0)))</f>
        <v>0</v>
      </c>
      <c r="N3">
        <f>'Total Fuel Prices'!N60*(INDEX(Tax_share,MATCH('Total Fuel Prices'!$A$57,tax_fuel_labels,0),MATCH(N$1,'Tax_Share of Price'!$B$1:$AI$1,0)))</f>
        <v>0</v>
      </c>
      <c r="O3">
        <f>'Total Fuel Prices'!O60*(INDEX(Tax_share,MATCH('Total Fuel Prices'!$A$57,tax_fuel_labels,0),MATCH(O$1,'Tax_Share of Price'!$B$1:$AI$1,0)))</f>
        <v>0</v>
      </c>
      <c r="P3">
        <f>'Total Fuel Prices'!P60*(INDEX(Tax_share,MATCH('Total Fuel Prices'!$A$57,tax_fuel_labels,0),MATCH(P$1,'Tax_Share of Price'!$B$1:$AI$1,0)))</f>
        <v>0</v>
      </c>
      <c r="Q3">
        <f>'Total Fuel Prices'!Q60*(INDEX(Tax_share,MATCH('Total Fuel Prices'!$A$57,tax_fuel_labels,0),MATCH(Q$1,'Tax_Share of Price'!$B$1:$AI$1,0)))</f>
        <v>0</v>
      </c>
      <c r="R3">
        <f>'Total Fuel Prices'!R60*(INDEX(Tax_share,MATCH('Total Fuel Prices'!$A$57,tax_fuel_labels,0),MATCH(R$1,'Tax_Share of Price'!$B$1:$AI$1,0)))</f>
        <v>0</v>
      </c>
      <c r="S3">
        <f>'Total Fuel Prices'!S60*(INDEX(Tax_share,MATCH('Total Fuel Prices'!$A$57,tax_fuel_labels,0),MATCH(S$1,'Tax_Share of Price'!$B$1:$AI$1,0)))</f>
        <v>0</v>
      </c>
      <c r="T3">
        <f>'Total Fuel Prices'!T60*(INDEX(Tax_share,MATCH('Total Fuel Prices'!$A$57,tax_fuel_labels,0),MATCH(T$1,'Tax_Share of Price'!$B$1:$AI$1,0)))</f>
        <v>0</v>
      </c>
      <c r="U3">
        <f>'Total Fuel Prices'!U60*(INDEX(Tax_share,MATCH('Total Fuel Prices'!$A$57,tax_fuel_labels,0),MATCH(U$1,'Tax_Share of Price'!$B$1:$AI$1,0)))</f>
        <v>0</v>
      </c>
      <c r="V3">
        <f>'Total Fuel Prices'!V60*(INDEX(Tax_share,MATCH('Total Fuel Prices'!$A$57,tax_fuel_labels,0),MATCH(V$1,'Tax_Share of Price'!$B$1:$AI$1,0)))</f>
        <v>0</v>
      </c>
      <c r="W3">
        <f>'Total Fuel Prices'!W60*(INDEX(Tax_share,MATCH('Total Fuel Prices'!$A$57,tax_fuel_labels,0),MATCH(W$1,'Tax_Share of Price'!$B$1:$AI$1,0)))</f>
        <v>0</v>
      </c>
      <c r="X3">
        <f>'Total Fuel Prices'!X60*(INDEX(Tax_share,MATCH('Total Fuel Prices'!$A$57,tax_fuel_labels,0),MATCH(X$1,'Tax_Share of Price'!$B$1:$AI$1,0)))</f>
        <v>0</v>
      </c>
      <c r="Y3">
        <f>'Total Fuel Prices'!Y60*(INDEX(Tax_share,MATCH('Total Fuel Prices'!$A$57,tax_fuel_labels,0),MATCH(Y$1,'Tax_Share of Price'!$B$1:$AI$1,0)))</f>
        <v>0</v>
      </c>
      <c r="Z3">
        <f>'Total Fuel Prices'!Z60*(INDEX(Tax_share,MATCH('Total Fuel Prices'!$A$57,tax_fuel_labels,0),MATCH(Z$1,'Tax_Share of Price'!$B$1:$AI$1,0)))</f>
        <v>0</v>
      </c>
      <c r="AA3">
        <f>'Total Fuel Prices'!AA60*(INDEX(Tax_share,MATCH('Total Fuel Prices'!$A$57,tax_fuel_labels,0),MATCH(AA$1,'Tax_Share of Price'!$B$1:$AI$1,0)))</f>
        <v>0</v>
      </c>
      <c r="AB3">
        <f>'Total Fuel Prices'!AB60*(INDEX(Tax_share,MATCH('Total Fuel Prices'!$A$57,tax_fuel_labels,0),MATCH(AB$1,'Tax_Share of Price'!$B$1:$AI$1,0)))</f>
        <v>0</v>
      </c>
      <c r="AC3">
        <f>'Total Fuel Prices'!AC60*(INDEX(Tax_share,MATCH('Total Fuel Prices'!$A$57,tax_fuel_labels,0),MATCH(AC$1,'Tax_Share of Price'!$B$1:$AI$1,0)))</f>
        <v>0</v>
      </c>
      <c r="AD3">
        <f>'Total Fuel Prices'!AD60*(INDEX(Tax_share,MATCH('Total Fuel Prices'!$A$57,tax_fuel_labels,0),MATCH(AD$1,'Tax_Share of Price'!$B$1:$AI$1,0)))</f>
        <v>0</v>
      </c>
      <c r="AE3">
        <f>'Total Fuel Prices'!AE60*(INDEX(Tax_share,MATCH('Total Fuel Prices'!$A$57,tax_fuel_labels,0),MATCH(AE$1,'Tax_Share of Price'!$B$1:$AI$1,0)))</f>
        <v>0</v>
      </c>
      <c r="AF3">
        <f>$AE3</f>
        <v>0</v>
      </c>
      <c r="AG3">
        <f t="shared" ref="AF3:AU9" si="1">$AE3</f>
        <v>0</v>
      </c>
      <c r="AH3">
        <f t="shared" si="1"/>
        <v>0</v>
      </c>
      <c r="AI3">
        <f t="shared" si="1"/>
        <v>0</v>
      </c>
      <c r="AJ3">
        <f t="shared" si="1"/>
        <v>0</v>
      </c>
      <c r="AK3">
        <f t="shared" si="1"/>
        <v>0</v>
      </c>
      <c r="AL3">
        <f t="shared" si="1"/>
        <v>0</v>
      </c>
      <c r="AM3">
        <f t="shared" si="1"/>
        <v>0</v>
      </c>
      <c r="AN3">
        <f t="shared" si="1"/>
        <v>0</v>
      </c>
      <c r="AO3">
        <f t="shared" si="1"/>
        <v>0</v>
      </c>
      <c r="AP3">
        <f t="shared" si="1"/>
        <v>0</v>
      </c>
      <c r="AQ3">
        <f t="shared" si="1"/>
        <v>0</v>
      </c>
      <c r="AR3">
        <f t="shared" si="1"/>
        <v>0</v>
      </c>
      <c r="AS3">
        <f t="shared" si="1"/>
        <v>0</v>
      </c>
      <c r="AT3">
        <f t="shared" si="1"/>
        <v>0</v>
      </c>
      <c r="AU3">
        <f t="shared" si="1"/>
        <v>0</v>
      </c>
      <c r="AV3">
        <f t="shared" si="0"/>
        <v>0</v>
      </c>
      <c r="AW3">
        <f t="shared" si="0"/>
        <v>0</v>
      </c>
      <c r="AX3">
        <f t="shared" si="0"/>
        <v>0</v>
      </c>
      <c r="AY3">
        <f t="shared" si="0"/>
        <v>0</v>
      </c>
      <c r="AZ3">
        <f t="shared" si="0"/>
        <v>0</v>
      </c>
      <c r="BA3">
        <f t="shared" si="0"/>
        <v>0</v>
      </c>
      <c r="BB3">
        <f t="shared" si="0"/>
        <v>0</v>
      </c>
      <c r="BC3">
        <f t="shared" si="0"/>
        <v>0</v>
      </c>
      <c r="BD3">
        <f t="shared" si="0"/>
        <v>0</v>
      </c>
      <c r="BE3">
        <f t="shared" si="0"/>
        <v>0</v>
      </c>
      <c r="BF3">
        <f t="shared" si="0"/>
        <v>0</v>
      </c>
      <c r="BG3">
        <f t="shared" si="0"/>
        <v>0</v>
      </c>
      <c r="BH3">
        <f t="shared" si="0"/>
        <v>0</v>
      </c>
      <c r="BI3">
        <f t="shared" si="0"/>
        <v>0</v>
      </c>
      <c r="BJ3">
        <f t="shared" si="0"/>
        <v>0</v>
      </c>
      <c r="BK3">
        <f t="shared" si="0"/>
        <v>0</v>
      </c>
      <c r="BL3">
        <f t="shared" si="0"/>
        <v>0</v>
      </c>
      <c r="BM3">
        <f t="shared" si="0"/>
        <v>0</v>
      </c>
      <c r="BN3">
        <f t="shared" si="0"/>
        <v>0</v>
      </c>
      <c r="BO3">
        <f t="shared" si="0"/>
        <v>0</v>
      </c>
      <c r="BP3">
        <f t="shared" si="0"/>
        <v>0</v>
      </c>
      <c r="BQ3">
        <f t="shared" si="0"/>
        <v>0</v>
      </c>
      <c r="BR3">
        <f t="shared" si="0"/>
        <v>0</v>
      </c>
      <c r="BS3">
        <f t="shared" si="0"/>
        <v>0</v>
      </c>
      <c r="BT3">
        <f t="shared" si="0"/>
        <v>0</v>
      </c>
      <c r="BU3">
        <f t="shared" si="0"/>
        <v>0</v>
      </c>
      <c r="BV3">
        <f t="shared" si="0"/>
        <v>0</v>
      </c>
      <c r="BW3">
        <f t="shared" si="0"/>
        <v>0</v>
      </c>
      <c r="BX3">
        <f t="shared" si="0"/>
        <v>0</v>
      </c>
      <c r="BY3">
        <f t="shared" si="0"/>
        <v>0</v>
      </c>
      <c r="BZ3">
        <f t="shared" si="0"/>
        <v>0</v>
      </c>
      <c r="CA3">
        <f t="shared" si="0"/>
        <v>0</v>
      </c>
      <c r="CB3">
        <f t="shared" si="0"/>
        <v>0</v>
      </c>
      <c r="CC3">
        <f t="shared" si="0"/>
        <v>0</v>
      </c>
    </row>
    <row r="4" spans="1:81">
      <c r="A4" s="1" t="s">
        <v>1423</v>
      </c>
      <c r="B4">
        <f>'Total Fuel Prices'!B61*(INDEX(Tax_share,MATCH('Total Fuel Prices'!$A$57,tax_fuel_labels,0),MATCH(B$1,'Tax_Share of Price'!$B$1:$AI$1,0)))</f>
        <v>0</v>
      </c>
      <c r="C4">
        <f>'Total Fuel Prices'!C61*(INDEX(Tax_share,MATCH('Total Fuel Prices'!$A$57,tax_fuel_labels,0),MATCH(C$1,'Tax_Share of Price'!$B$1:$AI$1,0)))</f>
        <v>0</v>
      </c>
      <c r="D4">
        <f>'Total Fuel Prices'!D61*(INDEX(Tax_share,MATCH('Total Fuel Prices'!$A$57,tax_fuel_labels,0),MATCH(D$1,'Tax_Share of Price'!$B$1:$AI$1,0)))</f>
        <v>0</v>
      </c>
      <c r="E4">
        <f>'Total Fuel Prices'!E61*(INDEX(Tax_share,MATCH('Total Fuel Prices'!$A$57,tax_fuel_labels,0),MATCH(E$1,'Tax_Share of Price'!$B$1:$AI$1,0)))</f>
        <v>0</v>
      </c>
      <c r="F4">
        <f>'Total Fuel Prices'!F61*(INDEX(Tax_share,MATCH('Total Fuel Prices'!$A$57,tax_fuel_labels,0),MATCH(F$1,'Tax_Share of Price'!$B$1:$AI$1,0)))</f>
        <v>0</v>
      </c>
      <c r="G4">
        <f>'Total Fuel Prices'!G61*(INDEX(Tax_share,MATCH('Total Fuel Prices'!$A$57,tax_fuel_labels,0),MATCH(G$1,'Tax_Share of Price'!$B$1:$AI$1,0)))</f>
        <v>0</v>
      </c>
      <c r="H4">
        <f>'Total Fuel Prices'!H61*(INDEX(Tax_share,MATCH('Total Fuel Prices'!$A$57,tax_fuel_labels,0),MATCH(H$1,'Tax_Share of Price'!$B$1:$AI$1,0)))</f>
        <v>0</v>
      </c>
      <c r="I4">
        <f>'Total Fuel Prices'!I61*(INDEX(Tax_share,MATCH('Total Fuel Prices'!$A$57,tax_fuel_labels,0),MATCH(I$1,'Tax_Share of Price'!$B$1:$AI$1,0)))</f>
        <v>0</v>
      </c>
      <c r="J4">
        <f>'Total Fuel Prices'!J61*(INDEX(Tax_share,MATCH('Total Fuel Prices'!$A$57,tax_fuel_labels,0),MATCH(J$1,'Tax_Share of Price'!$B$1:$AI$1,0)))</f>
        <v>0</v>
      </c>
      <c r="K4">
        <f>'Total Fuel Prices'!K61*(INDEX(Tax_share,MATCH('Total Fuel Prices'!$A$57,tax_fuel_labels,0),MATCH(K$1,'Tax_Share of Price'!$B$1:$AI$1,0)))</f>
        <v>0</v>
      </c>
      <c r="L4">
        <f>'Total Fuel Prices'!L61*(INDEX(Tax_share,MATCH('Total Fuel Prices'!$A$57,tax_fuel_labels,0),MATCH(L$1,'Tax_Share of Price'!$B$1:$AI$1,0)))</f>
        <v>0</v>
      </c>
      <c r="M4">
        <f>'Total Fuel Prices'!M61*(INDEX(Tax_share,MATCH('Total Fuel Prices'!$A$57,tax_fuel_labels,0),MATCH(M$1,'Tax_Share of Price'!$B$1:$AI$1,0)))</f>
        <v>0</v>
      </c>
      <c r="N4">
        <f>'Total Fuel Prices'!N61*(INDEX(Tax_share,MATCH('Total Fuel Prices'!$A$57,tax_fuel_labels,0),MATCH(N$1,'Tax_Share of Price'!$B$1:$AI$1,0)))</f>
        <v>0</v>
      </c>
      <c r="O4">
        <f>'Total Fuel Prices'!O61*(INDEX(Tax_share,MATCH('Total Fuel Prices'!$A$57,tax_fuel_labels,0),MATCH(O$1,'Tax_Share of Price'!$B$1:$AI$1,0)))</f>
        <v>0</v>
      </c>
      <c r="P4">
        <f>'Total Fuel Prices'!P61*(INDEX(Tax_share,MATCH('Total Fuel Prices'!$A$57,tax_fuel_labels,0),MATCH(P$1,'Tax_Share of Price'!$B$1:$AI$1,0)))</f>
        <v>0</v>
      </c>
      <c r="Q4">
        <f>'Total Fuel Prices'!Q61*(INDEX(Tax_share,MATCH('Total Fuel Prices'!$A$57,tax_fuel_labels,0),MATCH(Q$1,'Tax_Share of Price'!$B$1:$AI$1,0)))</f>
        <v>0</v>
      </c>
      <c r="R4">
        <f>'Total Fuel Prices'!R61*(INDEX(Tax_share,MATCH('Total Fuel Prices'!$A$57,tax_fuel_labels,0),MATCH(R$1,'Tax_Share of Price'!$B$1:$AI$1,0)))</f>
        <v>0</v>
      </c>
      <c r="S4">
        <f>'Total Fuel Prices'!S61*(INDEX(Tax_share,MATCH('Total Fuel Prices'!$A$57,tax_fuel_labels,0),MATCH(S$1,'Tax_Share of Price'!$B$1:$AI$1,0)))</f>
        <v>0</v>
      </c>
      <c r="T4">
        <f>'Total Fuel Prices'!T61*(INDEX(Tax_share,MATCH('Total Fuel Prices'!$A$57,tax_fuel_labels,0),MATCH(T$1,'Tax_Share of Price'!$B$1:$AI$1,0)))</f>
        <v>0</v>
      </c>
      <c r="U4">
        <f>'Total Fuel Prices'!U61*(INDEX(Tax_share,MATCH('Total Fuel Prices'!$A$57,tax_fuel_labels,0),MATCH(U$1,'Tax_Share of Price'!$B$1:$AI$1,0)))</f>
        <v>0</v>
      </c>
      <c r="V4">
        <f>'Total Fuel Prices'!V61*(INDEX(Tax_share,MATCH('Total Fuel Prices'!$A$57,tax_fuel_labels,0),MATCH(V$1,'Tax_Share of Price'!$B$1:$AI$1,0)))</f>
        <v>0</v>
      </c>
      <c r="W4">
        <f>'Total Fuel Prices'!W61*(INDEX(Tax_share,MATCH('Total Fuel Prices'!$A$57,tax_fuel_labels,0),MATCH(W$1,'Tax_Share of Price'!$B$1:$AI$1,0)))</f>
        <v>0</v>
      </c>
      <c r="X4">
        <f>'Total Fuel Prices'!X61*(INDEX(Tax_share,MATCH('Total Fuel Prices'!$A$57,tax_fuel_labels,0),MATCH(X$1,'Tax_Share of Price'!$B$1:$AI$1,0)))</f>
        <v>0</v>
      </c>
      <c r="Y4">
        <f>'Total Fuel Prices'!Y61*(INDEX(Tax_share,MATCH('Total Fuel Prices'!$A$57,tax_fuel_labels,0),MATCH(Y$1,'Tax_Share of Price'!$B$1:$AI$1,0)))</f>
        <v>0</v>
      </c>
      <c r="Z4">
        <f>'Total Fuel Prices'!Z61*(INDEX(Tax_share,MATCH('Total Fuel Prices'!$A$57,tax_fuel_labels,0),MATCH(Z$1,'Tax_Share of Price'!$B$1:$AI$1,0)))</f>
        <v>0</v>
      </c>
      <c r="AA4">
        <f>'Total Fuel Prices'!AA61*(INDEX(Tax_share,MATCH('Total Fuel Prices'!$A$57,tax_fuel_labels,0),MATCH(AA$1,'Tax_Share of Price'!$B$1:$AI$1,0)))</f>
        <v>0</v>
      </c>
      <c r="AB4">
        <f>'Total Fuel Prices'!AB61*(INDEX(Tax_share,MATCH('Total Fuel Prices'!$A$57,tax_fuel_labels,0),MATCH(AB$1,'Tax_Share of Price'!$B$1:$AI$1,0)))</f>
        <v>0</v>
      </c>
      <c r="AC4">
        <f>'Total Fuel Prices'!AC61*(INDEX(Tax_share,MATCH('Total Fuel Prices'!$A$57,tax_fuel_labels,0),MATCH(AC$1,'Tax_Share of Price'!$B$1:$AI$1,0)))</f>
        <v>0</v>
      </c>
      <c r="AD4">
        <f>'Total Fuel Prices'!AD61*(INDEX(Tax_share,MATCH('Total Fuel Prices'!$A$57,tax_fuel_labels,0),MATCH(AD$1,'Tax_Share of Price'!$B$1:$AI$1,0)))</f>
        <v>0</v>
      </c>
      <c r="AE4">
        <f>'Total Fuel Prices'!AE61*(INDEX(Tax_share,MATCH('Total Fuel Prices'!$A$57,tax_fuel_labels,0),MATCH(AE$1,'Tax_Share of Price'!$B$1:$AI$1,0)))</f>
        <v>0</v>
      </c>
      <c r="AF4">
        <f t="shared" si="1"/>
        <v>0</v>
      </c>
      <c r="AG4">
        <f t="shared" si="0"/>
        <v>0</v>
      </c>
      <c r="AH4">
        <f t="shared" si="0"/>
        <v>0</v>
      </c>
      <c r="AI4">
        <f t="shared" si="0"/>
        <v>0</v>
      </c>
      <c r="AJ4">
        <f t="shared" si="0"/>
        <v>0</v>
      </c>
      <c r="AK4">
        <f t="shared" si="0"/>
        <v>0</v>
      </c>
      <c r="AL4">
        <f t="shared" si="0"/>
        <v>0</v>
      </c>
      <c r="AM4">
        <f t="shared" si="0"/>
        <v>0</v>
      </c>
      <c r="AN4">
        <f t="shared" si="0"/>
        <v>0</v>
      </c>
      <c r="AO4">
        <f t="shared" si="0"/>
        <v>0</v>
      </c>
      <c r="AP4">
        <f t="shared" si="0"/>
        <v>0</v>
      </c>
      <c r="AQ4">
        <f t="shared" si="0"/>
        <v>0</v>
      </c>
      <c r="AR4">
        <f t="shared" si="0"/>
        <v>0</v>
      </c>
      <c r="AS4">
        <f t="shared" si="0"/>
        <v>0</v>
      </c>
      <c r="AT4">
        <f t="shared" si="0"/>
        <v>0</v>
      </c>
      <c r="AU4">
        <f t="shared" si="0"/>
        <v>0</v>
      </c>
      <c r="AV4">
        <f t="shared" si="0"/>
        <v>0</v>
      </c>
      <c r="AW4">
        <f t="shared" si="0"/>
        <v>0</v>
      </c>
      <c r="AX4">
        <f t="shared" si="0"/>
        <v>0</v>
      </c>
      <c r="AY4">
        <f t="shared" si="0"/>
        <v>0</v>
      </c>
      <c r="AZ4">
        <f t="shared" si="0"/>
        <v>0</v>
      </c>
      <c r="BA4">
        <f t="shared" si="0"/>
        <v>0</v>
      </c>
      <c r="BB4">
        <f t="shared" si="0"/>
        <v>0</v>
      </c>
      <c r="BC4">
        <f t="shared" si="0"/>
        <v>0</v>
      </c>
      <c r="BD4">
        <f t="shared" si="0"/>
        <v>0</v>
      </c>
      <c r="BE4">
        <f t="shared" si="0"/>
        <v>0</v>
      </c>
      <c r="BF4">
        <f t="shared" si="0"/>
        <v>0</v>
      </c>
      <c r="BG4">
        <f t="shared" si="0"/>
        <v>0</v>
      </c>
      <c r="BH4">
        <f t="shared" si="0"/>
        <v>0</v>
      </c>
      <c r="BI4">
        <f t="shared" si="0"/>
        <v>0</v>
      </c>
      <c r="BJ4">
        <f t="shared" si="0"/>
        <v>0</v>
      </c>
      <c r="BK4">
        <f t="shared" si="0"/>
        <v>0</v>
      </c>
      <c r="BL4">
        <f t="shared" si="0"/>
        <v>0</v>
      </c>
      <c r="BM4">
        <f t="shared" si="0"/>
        <v>0</v>
      </c>
      <c r="BN4">
        <f t="shared" si="0"/>
        <v>0</v>
      </c>
      <c r="BO4">
        <f t="shared" si="0"/>
        <v>0</v>
      </c>
      <c r="BP4">
        <f t="shared" si="0"/>
        <v>0</v>
      </c>
      <c r="BQ4">
        <f t="shared" si="0"/>
        <v>0</v>
      </c>
      <c r="BR4">
        <f t="shared" si="0"/>
        <v>0</v>
      </c>
      <c r="BS4">
        <f t="shared" si="0"/>
        <v>0</v>
      </c>
      <c r="BT4">
        <f t="shared" si="0"/>
        <v>0</v>
      </c>
      <c r="BU4">
        <f t="shared" si="0"/>
        <v>0</v>
      </c>
      <c r="BV4">
        <f t="shared" si="0"/>
        <v>0</v>
      </c>
      <c r="BW4">
        <f t="shared" si="0"/>
        <v>0</v>
      </c>
      <c r="BX4">
        <f t="shared" si="0"/>
        <v>0</v>
      </c>
      <c r="BY4">
        <f t="shared" si="0"/>
        <v>0</v>
      </c>
      <c r="BZ4">
        <f t="shared" si="0"/>
        <v>0</v>
      </c>
      <c r="CA4">
        <f t="shared" si="0"/>
        <v>0</v>
      </c>
      <c r="CB4">
        <f t="shared" si="0"/>
        <v>0</v>
      </c>
      <c r="CC4">
        <f t="shared" si="0"/>
        <v>0</v>
      </c>
    </row>
    <row r="5" spans="1:81">
      <c r="A5" s="1" t="s">
        <v>1424</v>
      </c>
      <c r="B5">
        <f>'Total Fuel Prices'!B62*(INDEX(Tax_share,MATCH('Total Fuel Prices'!$A$57,tax_fuel_labels,0),MATCH(B$1,'Tax_Share of Price'!$B$1:$AI$1,0)))</f>
        <v>0</v>
      </c>
      <c r="C5">
        <f>'Total Fuel Prices'!C62*(INDEX(Tax_share,MATCH('Total Fuel Prices'!$A$57,tax_fuel_labels,0),MATCH(C$1,'Tax_Share of Price'!$B$1:$AI$1,0)))</f>
        <v>0</v>
      </c>
      <c r="D5">
        <f>'Total Fuel Prices'!D62*(INDEX(Tax_share,MATCH('Total Fuel Prices'!$A$57,tax_fuel_labels,0),MATCH(D$1,'Tax_Share of Price'!$B$1:$AI$1,0)))</f>
        <v>0</v>
      </c>
      <c r="E5">
        <f>'Total Fuel Prices'!E62*(INDEX(Tax_share,MATCH('Total Fuel Prices'!$A$57,tax_fuel_labels,0),MATCH(E$1,'Tax_Share of Price'!$B$1:$AI$1,0)))</f>
        <v>0</v>
      </c>
      <c r="F5">
        <f>'Total Fuel Prices'!F62*(INDEX(Tax_share,MATCH('Total Fuel Prices'!$A$57,tax_fuel_labels,0),MATCH(F$1,'Tax_Share of Price'!$B$1:$AI$1,0)))</f>
        <v>0</v>
      </c>
      <c r="G5">
        <f>'Total Fuel Prices'!G62*(INDEX(Tax_share,MATCH('Total Fuel Prices'!$A$57,tax_fuel_labels,0),MATCH(G$1,'Tax_Share of Price'!$B$1:$AI$1,0)))</f>
        <v>0</v>
      </c>
      <c r="H5">
        <f>'Total Fuel Prices'!H62*(INDEX(Tax_share,MATCH('Total Fuel Prices'!$A$57,tax_fuel_labels,0),MATCH(H$1,'Tax_Share of Price'!$B$1:$AI$1,0)))</f>
        <v>0</v>
      </c>
      <c r="I5">
        <f>'Total Fuel Prices'!I62*(INDEX(Tax_share,MATCH('Total Fuel Prices'!$A$57,tax_fuel_labels,0),MATCH(I$1,'Tax_Share of Price'!$B$1:$AI$1,0)))</f>
        <v>0</v>
      </c>
      <c r="J5">
        <f>'Total Fuel Prices'!J62*(INDEX(Tax_share,MATCH('Total Fuel Prices'!$A$57,tax_fuel_labels,0),MATCH(J$1,'Tax_Share of Price'!$B$1:$AI$1,0)))</f>
        <v>0</v>
      </c>
      <c r="K5">
        <f>'Total Fuel Prices'!K62*(INDEX(Tax_share,MATCH('Total Fuel Prices'!$A$57,tax_fuel_labels,0),MATCH(K$1,'Tax_Share of Price'!$B$1:$AI$1,0)))</f>
        <v>0</v>
      </c>
      <c r="L5">
        <f>'Total Fuel Prices'!L62*(INDEX(Tax_share,MATCH('Total Fuel Prices'!$A$57,tax_fuel_labels,0),MATCH(L$1,'Tax_Share of Price'!$B$1:$AI$1,0)))</f>
        <v>0</v>
      </c>
      <c r="M5">
        <f>'Total Fuel Prices'!M62*(INDEX(Tax_share,MATCH('Total Fuel Prices'!$A$57,tax_fuel_labels,0),MATCH(M$1,'Tax_Share of Price'!$B$1:$AI$1,0)))</f>
        <v>0</v>
      </c>
      <c r="N5">
        <f>'Total Fuel Prices'!N62*(INDEX(Tax_share,MATCH('Total Fuel Prices'!$A$57,tax_fuel_labels,0),MATCH(N$1,'Tax_Share of Price'!$B$1:$AI$1,0)))</f>
        <v>0</v>
      </c>
      <c r="O5">
        <f>'Total Fuel Prices'!O62*(INDEX(Tax_share,MATCH('Total Fuel Prices'!$A$57,tax_fuel_labels,0),MATCH(O$1,'Tax_Share of Price'!$B$1:$AI$1,0)))</f>
        <v>0</v>
      </c>
      <c r="P5">
        <f>'Total Fuel Prices'!P62*(INDEX(Tax_share,MATCH('Total Fuel Prices'!$A$57,tax_fuel_labels,0),MATCH(P$1,'Tax_Share of Price'!$B$1:$AI$1,0)))</f>
        <v>0</v>
      </c>
      <c r="Q5">
        <f>'Total Fuel Prices'!Q62*(INDEX(Tax_share,MATCH('Total Fuel Prices'!$A$57,tax_fuel_labels,0),MATCH(Q$1,'Tax_Share of Price'!$B$1:$AI$1,0)))</f>
        <v>0</v>
      </c>
      <c r="R5">
        <f>'Total Fuel Prices'!R62*(INDEX(Tax_share,MATCH('Total Fuel Prices'!$A$57,tax_fuel_labels,0),MATCH(R$1,'Tax_Share of Price'!$B$1:$AI$1,0)))</f>
        <v>0</v>
      </c>
      <c r="S5">
        <f>'Total Fuel Prices'!S62*(INDEX(Tax_share,MATCH('Total Fuel Prices'!$A$57,tax_fuel_labels,0),MATCH(S$1,'Tax_Share of Price'!$B$1:$AI$1,0)))</f>
        <v>0</v>
      </c>
      <c r="T5">
        <f>'Total Fuel Prices'!T62*(INDEX(Tax_share,MATCH('Total Fuel Prices'!$A$57,tax_fuel_labels,0),MATCH(T$1,'Tax_Share of Price'!$B$1:$AI$1,0)))</f>
        <v>0</v>
      </c>
      <c r="U5">
        <f>'Total Fuel Prices'!U62*(INDEX(Tax_share,MATCH('Total Fuel Prices'!$A$57,tax_fuel_labels,0),MATCH(U$1,'Tax_Share of Price'!$B$1:$AI$1,0)))</f>
        <v>0</v>
      </c>
      <c r="V5">
        <f>'Total Fuel Prices'!V62*(INDEX(Tax_share,MATCH('Total Fuel Prices'!$A$57,tax_fuel_labels,0),MATCH(V$1,'Tax_Share of Price'!$B$1:$AI$1,0)))</f>
        <v>0</v>
      </c>
      <c r="W5">
        <f>'Total Fuel Prices'!W62*(INDEX(Tax_share,MATCH('Total Fuel Prices'!$A$57,tax_fuel_labels,0),MATCH(W$1,'Tax_Share of Price'!$B$1:$AI$1,0)))</f>
        <v>0</v>
      </c>
      <c r="X5">
        <f>'Total Fuel Prices'!X62*(INDEX(Tax_share,MATCH('Total Fuel Prices'!$A$57,tax_fuel_labels,0),MATCH(X$1,'Tax_Share of Price'!$B$1:$AI$1,0)))</f>
        <v>0</v>
      </c>
      <c r="Y5">
        <f>'Total Fuel Prices'!Y62*(INDEX(Tax_share,MATCH('Total Fuel Prices'!$A$57,tax_fuel_labels,0),MATCH(Y$1,'Tax_Share of Price'!$B$1:$AI$1,0)))</f>
        <v>0</v>
      </c>
      <c r="Z5">
        <f>'Total Fuel Prices'!Z62*(INDEX(Tax_share,MATCH('Total Fuel Prices'!$A$57,tax_fuel_labels,0),MATCH(Z$1,'Tax_Share of Price'!$B$1:$AI$1,0)))</f>
        <v>0</v>
      </c>
      <c r="AA5">
        <f>'Total Fuel Prices'!AA62*(INDEX(Tax_share,MATCH('Total Fuel Prices'!$A$57,tax_fuel_labels,0),MATCH(AA$1,'Tax_Share of Price'!$B$1:$AI$1,0)))</f>
        <v>0</v>
      </c>
      <c r="AB5">
        <f>'Total Fuel Prices'!AB62*(INDEX(Tax_share,MATCH('Total Fuel Prices'!$A$57,tax_fuel_labels,0),MATCH(AB$1,'Tax_Share of Price'!$B$1:$AI$1,0)))</f>
        <v>0</v>
      </c>
      <c r="AC5">
        <f>'Total Fuel Prices'!AC62*(INDEX(Tax_share,MATCH('Total Fuel Prices'!$A$57,tax_fuel_labels,0),MATCH(AC$1,'Tax_Share of Price'!$B$1:$AI$1,0)))</f>
        <v>0</v>
      </c>
      <c r="AD5">
        <f>'Total Fuel Prices'!AD62*(INDEX(Tax_share,MATCH('Total Fuel Prices'!$A$57,tax_fuel_labels,0),MATCH(AD$1,'Tax_Share of Price'!$B$1:$AI$1,0)))</f>
        <v>0</v>
      </c>
      <c r="AE5">
        <f>'Total Fuel Prices'!AE62*(INDEX(Tax_share,MATCH('Total Fuel Prices'!$A$57,tax_fuel_labels,0),MATCH(AE$1,'Tax_Share of Price'!$B$1:$AI$1,0)))</f>
        <v>0</v>
      </c>
      <c r="AF5">
        <f t="shared" si="1"/>
        <v>0</v>
      </c>
      <c r="AG5">
        <f t="shared" si="0"/>
        <v>0</v>
      </c>
      <c r="AH5">
        <f t="shared" si="0"/>
        <v>0</v>
      </c>
      <c r="AI5">
        <f t="shared" si="0"/>
        <v>0</v>
      </c>
      <c r="AJ5">
        <f t="shared" si="0"/>
        <v>0</v>
      </c>
      <c r="AK5">
        <f t="shared" si="0"/>
        <v>0</v>
      </c>
      <c r="AL5">
        <f t="shared" si="0"/>
        <v>0</v>
      </c>
      <c r="AM5">
        <f t="shared" si="0"/>
        <v>0</v>
      </c>
      <c r="AN5">
        <f t="shared" si="0"/>
        <v>0</v>
      </c>
      <c r="AO5">
        <f t="shared" si="0"/>
        <v>0</v>
      </c>
      <c r="AP5">
        <f t="shared" si="0"/>
        <v>0</v>
      </c>
      <c r="AQ5">
        <f t="shared" si="0"/>
        <v>0</v>
      </c>
      <c r="AR5">
        <f t="shared" si="0"/>
        <v>0</v>
      </c>
      <c r="AS5">
        <f t="shared" si="0"/>
        <v>0</v>
      </c>
      <c r="AT5">
        <f t="shared" si="0"/>
        <v>0</v>
      </c>
      <c r="AU5">
        <f t="shared" si="0"/>
        <v>0</v>
      </c>
      <c r="AV5">
        <f t="shared" si="0"/>
        <v>0</v>
      </c>
      <c r="AW5">
        <f t="shared" si="0"/>
        <v>0</v>
      </c>
      <c r="AX5">
        <f t="shared" si="0"/>
        <v>0</v>
      </c>
      <c r="AY5">
        <f t="shared" si="0"/>
        <v>0</v>
      </c>
      <c r="AZ5">
        <f t="shared" si="0"/>
        <v>0</v>
      </c>
      <c r="BA5">
        <f t="shared" si="0"/>
        <v>0</v>
      </c>
      <c r="BB5">
        <f t="shared" si="0"/>
        <v>0</v>
      </c>
      <c r="BC5">
        <f t="shared" si="0"/>
        <v>0</v>
      </c>
      <c r="BD5">
        <f t="shared" si="0"/>
        <v>0</v>
      </c>
      <c r="BE5">
        <f t="shared" si="0"/>
        <v>0</v>
      </c>
      <c r="BF5">
        <f t="shared" si="0"/>
        <v>0</v>
      </c>
      <c r="BG5">
        <f t="shared" si="0"/>
        <v>0</v>
      </c>
      <c r="BH5">
        <f t="shared" si="0"/>
        <v>0</v>
      </c>
      <c r="BI5">
        <f t="shared" si="0"/>
        <v>0</v>
      </c>
      <c r="BJ5">
        <f t="shared" si="0"/>
        <v>0</v>
      </c>
      <c r="BK5">
        <f t="shared" si="0"/>
        <v>0</v>
      </c>
      <c r="BL5">
        <f t="shared" si="0"/>
        <v>0</v>
      </c>
      <c r="BM5">
        <f t="shared" si="0"/>
        <v>0</v>
      </c>
      <c r="BN5">
        <f t="shared" si="0"/>
        <v>0</v>
      </c>
      <c r="BO5">
        <f t="shared" si="0"/>
        <v>0</v>
      </c>
      <c r="BP5">
        <f t="shared" si="0"/>
        <v>0</v>
      </c>
      <c r="BQ5">
        <f t="shared" si="0"/>
        <v>0</v>
      </c>
      <c r="BR5">
        <f t="shared" si="0"/>
        <v>0</v>
      </c>
      <c r="BS5">
        <f t="shared" si="0"/>
        <v>0</v>
      </c>
      <c r="BT5">
        <f t="shared" si="0"/>
        <v>0</v>
      </c>
      <c r="BU5">
        <f t="shared" si="0"/>
        <v>0</v>
      </c>
      <c r="BV5">
        <f t="shared" si="0"/>
        <v>0</v>
      </c>
      <c r="BW5">
        <f t="shared" si="0"/>
        <v>0</v>
      </c>
      <c r="BX5">
        <f t="shared" si="0"/>
        <v>0</v>
      </c>
      <c r="BY5">
        <f t="shared" si="0"/>
        <v>0</v>
      </c>
      <c r="BZ5">
        <f t="shared" si="0"/>
        <v>0</v>
      </c>
      <c r="CA5">
        <f t="shared" si="0"/>
        <v>0</v>
      </c>
      <c r="CB5">
        <f t="shared" si="0"/>
        <v>0</v>
      </c>
      <c r="CC5">
        <f t="shared" si="0"/>
        <v>0</v>
      </c>
    </row>
    <row r="6" spans="1:81">
      <c r="A6" s="1" t="s">
        <v>1425</v>
      </c>
      <c r="B6">
        <f>'Total Fuel Prices'!B63*(INDEX(Tax_share,MATCH('Total Fuel Prices'!$A$57,tax_fuel_labels,0),MATCH(B$1,'Tax_Share of Price'!$B$1:$AI$1,0)))</f>
        <v>0</v>
      </c>
      <c r="C6">
        <f>'Total Fuel Prices'!C63*(INDEX(Tax_share,MATCH('Total Fuel Prices'!$A$57,tax_fuel_labels,0),MATCH(C$1,'Tax_Share of Price'!$B$1:$AI$1,0)))</f>
        <v>0</v>
      </c>
      <c r="D6">
        <f>'Total Fuel Prices'!D63*(INDEX(Tax_share,MATCH('Total Fuel Prices'!$A$57,tax_fuel_labels,0),MATCH(D$1,'Tax_Share of Price'!$B$1:$AI$1,0)))</f>
        <v>0</v>
      </c>
      <c r="E6">
        <f>'Total Fuel Prices'!E63*(INDEX(Tax_share,MATCH('Total Fuel Prices'!$A$57,tax_fuel_labels,0),MATCH(E$1,'Tax_Share of Price'!$B$1:$AI$1,0)))</f>
        <v>0</v>
      </c>
      <c r="F6">
        <f>'Total Fuel Prices'!F63*(INDEX(Tax_share,MATCH('Total Fuel Prices'!$A$57,tax_fuel_labels,0),MATCH(F$1,'Tax_Share of Price'!$B$1:$AI$1,0)))</f>
        <v>0</v>
      </c>
      <c r="G6">
        <f>'Total Fuel Prices'!G63*(INDEX(Tax_share,MATCH('Total Fuel Prices'!$A$57,tax_fuel_labels,0),MATCH(G$1,'Tax_Share of Price'!$B$1:$AI$1,0)))</f>
        <v>0</v>
      </c>
      <c r="H6">
        <f>'Total Fuel Prices'!H63*(INDEX(Tax_share,MATCH('Total Fuel Prices'!$A$57,tax_fuel_labels,0),MATCH(H$1,'Tax_Share of Price'!$B$1:$AI$1,0)))</f>
        <v>0</v>
      </c>
      <c r="I6">
        <f>'Total Fuel Prices'!I63*(INDEX(Tax_share,MATCH('Total Fuel Prices'!$A$57,tax_fuel_labels,0),MATCH(I$1,'Tax_Share of Price'!$B$1:$AI$1,0)))</f>
        <v>0</v>
      </c>
      <c r="J6">
        <f>'Total Fuel Prices'!J63*(INDEX(Tax_share,MATCH('Total Fuel Prices'!$A$57,tax_fuel_labels,0),MATCH(J$1,'Tax_Share of Price'!$B$1:$AI$1,0)))</f>
        <v>0</v>
      </c>
      <c r="K6">
        <f>'Total Fuel Prices'!K63*(INDEX(Tax_share,MATCH('Total Fuel Prices'!$A$57,tax_fuel_labels,0),MATCH(K$1,'Tax_Share of Price'!$B$1:$AI$1,0)))</f>
        <v>0</v>
      </c>
      <c r="L6">
        <f>'Total Fuel Prices'!L63*(INDEX(Tax_share,MATCH('Total Fuel Prices'!$A$57,tax_fuel_labels,0),MATCH(L$1,'Tax_Share of Price'!$B$1:$AI$1,0)))</f>
        <v>0</v>
      </c>
      <c r="M6">
        <f>'Total Fuel Prices'!M63*(INDEX(Tax_share,MATCH('Total Fuel Prices'!$A$57,tax_fuel_labels,0),MATCH(M$1,'Tax_Share of Price'!$B$1:$AI$1,0)))</f>
        <v>0</v>
      </c>
      <c r="N6">
        <f>'Total Fuel Prices'!N63*(INDEX(Tax_share,MATCH('Total Fuel Prices'!$A$57,tax_fuel_labels,0),MATCH(N$1,'Tax_Share of Price'!$B$1:$AI$1,0)))</f>
        <v>0</v>
      </c>
      <c r="O6">
        <f>'Total Fuel Prices'!O63*(INDEX(Tax_share,MATCH('Total Fuel Prices'!$A$57,tax_fuel_labels,0),MATCH(O$1,'Tax_Share of Price'!$B$1:$AI$1,0)))</f>
        <v>0</v>
      </c>
      <c r="P6">
        <f>'Total Fuel Prices'!P63*(INDEX(Tax_share,MATCH('Total Fuel Prices'!$A$57,tax_fuel_labels,0),MATCH(P$1,'Tax_Share of Price'!$B$1:$AI$1,0)))</f>
        <v>0</v>
      </c>
      <c r="Q6">
        <f>'Total Fuel Prices'!Q63*(INDEX(Tax_share,MATCH('Total Fuel Prices'!$A$57,tax_fuel_labels,0),MATCH(Q$1,'Tax_Share of Price'!$B$1:$AI$1,0)))</f>
        <v>0</v>
      </c>
      <c r="R6">
        <f>'Total Fuel Prices'!R63*(INDEX(Tax_share,MATCH('Total Fuel Prices'!$A$57,tax_fuel_labels,0),MATCH(R$1,'Tax_Share of Price'!$B$1:$AI$1,0)))</f>
        <v>0</v>
      </c>
      <c r="S6">
        <f>'Total Fuel Prices'!S63*(INDEX(Tax_share,MATCH('Total Fuel Prices'!$A$57,tax_fuel_labels,0),MATCH(S$1,'Tax_Share of Price'!$B$1:$AI$1,0)))</f>
        <v>0</v>
      </c>
      <c r="T6">
        <f>'Total Fuel Prices'!T63*(INDEX(Tax_share,MATCH('Total Fuel Prices'!$A$57,tax_fuel_labels,0),MATCH(T$1,'Tax_Share of Price'!$B$1:$AI$1,0)))</f>
        <v>0</v>
      </c>
      <c r="U6">
        <f>'Total Fuel Prices'!U63*(INDEX(Tax_share,MATCH('Total Fuel Prices'!$A$57,tax_fuel_labels,0),MATCH(U$1,'Tax_Share of Price'!$B$1:$AI$1,0)))</f>
        <v>0</v>
      </c>
      <c r="V6">
        <f>'Total Fuel Prices'!V63*(INDEX(Tax_share,MATCH('Total Fuel Prices'!$A$57,tax_fuel_labels,0),MATCH(V$1,'Tax_Share of Price'!$B$1:$AI$1,0)))</f>
        <v>0</v>
      </c>
      <c r="W6">
        <f>'Total Fuel Prices'!W63*(INDEX(Tax_share,MATCH('Total Fuel Prices'!$A$57,tax_fuel_labels,0),MATCH(W$1,'Tax_Share of Price'!$B$1:$AI$1,0)))</f>
        <v>0</v>
      </c>
      <c r="X6">
        <f>'Total Fuel Prices'!X63*(INDEX(Tax_share,MATCH('Total Fuel Prices'!$A$57,tax_fuel_labels,0),MATCH(X$1,'Tax_Share of Price'!$B$1:$AI$1,0)))</f>
        <v>0</v>
      </c>
      <c r="Y6">
        <f>'Total Fuel Prices'!Y63*(INDEX(Tax_share,MATCH('Total Fuel Prices'!$A$57,tax_fuel_labels,0),MATCH(Y$1,'Tax_Share of Price'!$B$1:$AI$1,0)))</f>
        <v>0</v>
      </c>
      <c r="Z6">
        <f>'Total Fuel Prices'!Z63*(INDEX(Tax_share,MATCH('Total Fuel Prices'!$A$57,tax_fuel_labels,0),MATCH(Z$1,'Tax_Share of Price'!$B$1:$AI$1,0)))</f>
        <v>0</v>
      </c>
      <c r="AA6">
        <f>'Total Fuel Prices'!AA63*(INDEX(Tax_share,MATCH('Total Fuel Prices'!$A$57,tax_fuel_labels,0),MATCH(AA$1,'Tax_Share of Price'!$B$1:$AI$1,0)))</f>
        <v>0</v>
      </c>
      <c r="AB6">
        <f>'Total Fuel Prices'!AB63*(INDEX(Tax_share,MATCH('Total Fuel Prices'!$A$57,tax_fuel_labels,0),MATCH(AB$1,'Tax_Share of Price'!$B$1:$AI$1,0)))</f>
        <v>0</v>
      </c>
      <c r="AC6">
        <f>'Total Fuel Prices'!AC63*(INDEX(Tax_share,MATCH('Total Fuel Prices'!$A$57,tax_fuel_labels,0),MATCH(AC$1,'Tax_Share of Price'!$B$1:$AI$1,0)))</f>
        <v>0</v>
      </c>
      <c r="AD6">
        <f>'Total Fuel Prices'!AD63*(INDEX(Tax_share,MATCH('Total Fuel Prices'!$A$57,tax_fuel_labels,0),MATCH(AD$1,'Tax_Share of Price'!$B$1:$AI$1,0)))</f>
        <v>0</v>
      </c>
      <c r="AE6">
        <f>'Total Fuel Prices'!AE63*(INDEX(Tax_share,MATCH('Total Fuel Prices'!$A$57,tax_fuel_labels,0),MATCH(AE$1,'Tax_Share of Price'!$B$1:$AI$1,0)))</f>
        <v>0</v>
      </c>
      <c r="AF6">
        <f t="shared" si="1"/>
        <v>0</v>
      </c>
      <c r="AG6">
        <f t="shared" si="0"/>
        <v>0</v>
      </c>
      <c r="AH6">
        <f t="shared" si="0"/>
        <v>0</v>
      </c>
      <c r="AI6">
        <f t="shared" si="0"/>
        <v>0</v>
      </c>
      <c r="AJ6">
        <f t="shared" si="0"/>
        <v>0</v>
      </c>
      <c r="AK6">
        <f t="shared" si="0"/>
        <v>0</v>
      </c>
      <c r="AL6">
        <f t="shared" si="0"/>
        <v>0</v>
      </c>
      <c r="AM6">
        <f t="shared" si="0"/>
        <v>0</v>
      </c>
      <c r="AN6">
        <f t="shared" si="0"/>
        <v>0</v>
      </c>
      <c r="AO6">
        <f t="shared" si="0"/>
        <v>0</v>
      </c>
      <c r="AP6">
        <f t="shared" si="0"/>
        <v>0</v>
      </c>
      <c r="AQ6">
        <f t="shared" si="0"/>
        <v>0</v>
      </c>
      <c r="AR6">
        <f t="shared" si="0"/>
        <v>0</v>
      </c>
      <c r="AS6">
        <f t="shared" si="0"/>
        <v>0</v>
      </c>
      <c r="AT6">
        <f t="shared" si="0"/>
        <v>0</v>
      </c>
      <c r="AU6">
        <f t="shared" si="0"/>
        <v>0</v>
      </c>
      <c r="AV6">
        <f t="shared" si="0"/>
        <v>0</v>
      </c>
      <c r="AW6">
        <f t="shared" si="0"/>
        <v>0</v>
      </c>
      <c r="AX6">
        <f t="shared" si="0"/>
        <v>0</v>
      </c>
      <c r="AY6">
        <f t="shared" si="0"/>
        <v>0</v>
      </c>
      <c r="AZ6">
        <f t="shared" si="0"/>
        <v>0</v>
      </c>
      <c r="BA6">
        <f t="shared" si="0"/>
        <v>0</v>
      </c>
      <c r="BB6">
        <f t="shared" si="0"/>
        <v>0</v>
      </c>
      <c r="BC6">
        <f t="shared" si="0"/>
        <v>0</v>
      </c>
      <c r="BD6">
        <f t="shared" si="0"/>
        <v>0</v>
      </c>
      <c r="BE6">
        <f t="shared" si="0"/>
        <v>0</v>
      </c>
      <c r="BF6">
        <f t="shared" si="0"/>
        <v>0</v>
      </c>
      <c r="BG6">
        <f t="shared" si="0"/>
        <v>0</v>
      </c>
      <c r="BH6">
        <f t="shared" si="0"/>
        <v>0</v>
      </c>
      <c r="BI6">
        <f t="shared" si="0"/>
        <v>0</v>
      </c>
      <c r="BJ6">
        <f t="shared" si="0"/>
        <v>0</v>
      </c>
      <c r="BK6">
        <f t="shared" si="0"/>
        <v>0</v>
      </c>
      <c r="BL6">
        <f t="shared" si="0"/>
        <v>0</v>
      </c>
      <c r="BM6">
        <f t="shared" si="0"/>
        <v>0</v>
      </c>
      <c r="BN6">
        <f t="shared" si="0"/>
        <v>0</v>
      </c>
      <c r="BO6">
        <f t="shared" si="0"/>
        <v>0</v>
      </c>
      <c r="BP6">
        <f t="shared" si="0"/>
        <v>0</v>
      </c>
      <c r="BQ6">
        <f t="shared" si="0"/>
        <v>0</v>
      </c>
      <c r="BR6">
        <f t="shared" si="0"/>
        <v>0</v>
      </c>
      <c r="BS6">
        <f t="shared" si="0"/>
        <v>0</v>
      </c>
      <c r="BT6">
        <f t="shared" si="0"/>
        <v>0</v>
      </c>
      <c r="BU6">
        <f t="shared" si="0"/>
        <v>0</v>
      </c>
      <c r="BV6">
        <f t="shared" si="0"/>
        <v>0</v>
      </c>
      <c r="BW6">
        <f t="shared" si="0"/>
        <v>0</v>
      </c>
      <c r="BX6">
        <f t="shared" si="0"/>
        <v>0</v>
      </c>
      <c r="BY6">
        <f t="shared" si="0"/>
        <v>0</v>
      </c>
      <c r="BZ6">
        <f t="shared" si="0"/>
        <v>0</v>
      </c>
      <c r="CA6">
        <f t="shared" si="0"/>
        <v>0</v>
      </c>
      <c r="CB6">
        <f t="shared" si="0"/>
        <v>0</v>
      </c>
      <c r="CC6">
        <f t="shared" si="0"/>
        <v>0</v>
      </c>
    </row>
    <row r="7" spans="1:81">
      <c r="A7" s="1" t="s">
        <v>1426</v>
      </c>
      <c r="B7">
        <f>'Total Fuel Prices'!B64*(INDEX(Tax_share,MATCH('Total Fuel Prices'!$A$57,tax_fuel_labels,0),MATCH(B$1,'Tax_Share of Price'!$B$1:$AI$1,0)))</f>
        <v>0</v>
      </c>
      <c r="C7">
        <f>'Total Fuel Prices'!C64*(INDEX(Tax_share,MATCH('Total Fuel Prices'!$A$57,tax_fuel_labels,0),MATCH(C$1,'Tax_Share of Price'!$B$1:$AI$1,0)))</f>
        <v>0</v>
      </c>
      <c r="D7">
        <f>'Total Fuel Prices'!D64*(INDEX(Tax_share,MATCH('Total Fuel Prices'!$A$57,tax_fuel_labels,0),MATCH(D$1,'Tax_Share of Price'!$B$1:$AI$1,0)))</f>
        <v>0</v>
      </c>
      <c r="E7">
        <f>'Total Fuel Prices'!E64*(INDEX(Tax_share,MATCH('Total Fuel Prices'!$A$57,tax_fuel_labels,0),MATCH(E$1,'Tax_Share of Price'!$B$1:$AI$1,0)))</f>
        <v>0</v>
      </c>
      <c r="F7">
        <f>'Total Fuel Prices'!F64*(INDEX(Tax_share,MATCH('Total Fuel Prices'!$A$57,tax_fuel_labels,0),MATCH(F$1,'Tax_Share of Price'!$B$1:$AI$1,0)))</f>
        <v>0</v>
      </c>
      <c r="G7">
        <f>'Total Fuel Prices'!G64*(INDEX(Tax_share,MATCH('Total Fuel Prices'!$A$57,tax_fuel_labels,0),MATCH(G$1,'Tax_Share of Price'!$B$1:$AI$1,0)))</f>
        <v>0</v>
      </c>
      <c r="H7">
        <f>'Total Fuel Prices'!H64*(INDEX(Tax_share,MATCH('Total Fuel Prices'!$A$57,tax_fuel_labels,0),MATCH(H$1,'Tax_Share of Price'!$B$1:$AI$1,0)))</f>
        <v>0</v>
      </c>
      <c r="I7">
        <f>'Total Fuel Prices'!I64*(INDEX(Tax_share,MATCH('Total Fuel Prices'!$A$57,tax_fuel_labels,0),MATCH(I$1,'Tax_Share of Price'!$B$1:$AI$1,0)))</f>
        <v>0</v>
      </c>
      <c r="J7">
        <f>'Total Fuel Prices'!J64*(INDEX(Tax_share,MATCH('Total Fuel Prices'!$A$57,tax_fuel_labels,0),MATCH(J$1,'Tax_Share of Price'!$B$1:$AI$1,0)))</f>
        <v>0</v>
      </c>
      <c r="K7">
        <f>'Total Fuel Prices'!K64*(INDEX(Tax_share,MATCH('Total Fuel Prices'!$A$57,tax_fuel_labels,0),MATCH(K$1,'Tax_Share of Price'!$B$1:$AI$1,0)))</f>
        <v>0</v>
      </c>
      <c r="L7">
        <f>'Total Fuel Prices'!L64*(INDEX(Tax_share,MATCH('Total Fuel Prices'!$A$57,tax_fuel_labels,0),MATCH(L$1,'Tax_Share of Price'!$B$1:$AI$1,0)))</f>
        <v>0</v>
      </c>
      <c r="M7">
        <f>'Total Fuel Prices'!M64*(INDEX(Tax_share,MATCH('Total Fuel Prices'!$A$57,tax_fuel_labels,0),MATCH(M$1,'Tax_Share of Price'!$B$1:$AI$1,0)))</f>
        <v>0</v>
      </c>
      <c r="N7">
        <f>'Total Fuel Prices'!N64*(INDEX(Tax_share,MATCH('Total Fuel Prices'!$A$57,tax_fuel_labels,0),MATCH(N$1,'Tax_Share of Price'!$B$1:$AI$1,0)))</f>
        <v>0</v>
      </c>
      <c r="O7">
        <f>'Total Fuel Prices'!O64*(INDEX(Tax_share,MATCH('Total Fuel Prices'!$A$57,tax_fuel_labels,0),MATCH(O$1,'Tax_Share of Price'!$B$1:$AI$1,0)))</f>
        <v>0</v>
      </c>
      <c r="P7">
        <f>'Total Fuel Prices'!P64*(INDEX(Tax_share,MATCH('Total Fuel Prices'!$A$57,tax_fuel_labels,0),MATCH(P$1,'Tax_Share of Price'!$B$1:$AI$1,0)))</f>
        <v>0</v>
      </c>
      <c r="Q7">
        <f>'Total Fuel Prices'!Q64*(INDEX(Tax_share,MATCH('Total Fuel Prices'!$A$57,tax_fuel_labels,0),MATCH(Q$1,'Tax_Share of Price'!$B$1:$AI$1,0)))</f>
        <v>0</v>
      </c>
      <c r="R7">
        <f>'Total Fuel Prices'!R64*(INDEX(Tax_share,MATCH('Total Fuel Prices'!$A$57,tax_fuel_labels,0),MATCH(R$1,'Tax_Share of Price'!$B$1:$AI$1,0)))</f>
        <v>0</v>
      </c>
      <c r="S7">
        <f>'Total Fuel Prices'!S64*(INDEX(Tax_share,MATCH('Total Fuel Prices'!$A$57,tax_fuel_labels,0),MATCH(S$1,'Tax_Share of Price'!$B$1:$AI$1,0)))</f>
        <v>0</v>
      </c>
      <c r="T7">
        <f>'Total Fuel Prices'!T64*(INDEX(Tax_share,MATCH('Total Fuel Prices'!$A$57,tax_fuel_labels,0),MATCH(T$1,'Tax_Share of Price'!$B$1:$AI$1,0)))</f>
        <v>0</v>
      </c>
      <c r="U7">
        <f>'Total Fuel Prices'!U64*(INDEX(Tax_share,MATCH('Total Fuel Prices'!$A$57,tax_fuel_labels,0),MATCH(U$1,'Tax_Share of Price'!$B$1:$AI$1,0)))</f>
        <v>0</v>
      </c>
      <c r="V7">
        <f>'Total Fuel Prices'!V64*(INDEX(Tax_share,MATCH('Total Fuel Prices'!$A$57,tax_fuel_labels,0),MATCH(V$1,'Tax_Share of Price'!$B$1:$AI$1,0)))</f>
        <v>0</v>
      </c>
      <c r="W7">
        <f>'Total Fuel Prices'!W64*(INDEX(Tax_share,MATCH('Total Fuel Prices'!$A$57,tax_fuel_labels,0),MATCH(W$1,'Tax_Share of Price'!$B$1:$AI$1,0)))</f>
        <v>0</v>
      </c>
      <c r="X7">
        <f>'Total Fuel Prices'!X64*(INDEX(Tax_share,MATCH('Total Fuel Prices'!$A$57,tax_fuel_labels,0),MATCH(X$1,'Tax_Share of Price'!$B$1:$AI$1,0)))</f>
        <v>0</v>
      </c>
      <c r="Y7">
        <f>'Total Fuel Prices'!Y64*(INDEX(Tax_share,MATCH('Total Fuel Prices'!$A$57,tax_fuel_labels,0),MATCH(Y$1,'Tax_Share of Price'!$B$1:$AI$1,0)))</f>
        <v>0</v>
      </c>
      <c r="Z7">
        <f>'Total Fuel Prices'!Z64*(INDEX(Tax_share,MATCH('Total Fuel Prices'!$A$57,tax_fuel_labels,0),MATCH(Z$1,'Tax_Share of Price'!$B$1:$AI$1,0)))</f>
        <v>0</v>
      </c>
      <c r="AA7">
        <f>'Total Fuel Prices'!AA64*(INDEX(Tax_share,MATCH('Total Fuel Prices'!$A$57,tax_fuel_labels,0),MATCH(AA$1,'Tax_Share of Price'!$B$1:$AI$1,0)))</f>
        <v>0</v>
      </c>
      <c r="AB7">
        <f>'Total Fuel Prices'!AB64*(INDEX(Tax_share,MATCH('Total Fuel Prices'!$A$57,tax_fuel_labels,0),MATCH(AB$1,'Tax_Share of Price'!$B$1:$AI$1,0)))</f>
        <v>0</v>
      </c>
      <c r="AC7">
        <f>'Total Fuel Prices'!AC64*(INDEX(Tax_share,MATCH('Total Fuel Prices'!$A$57,tax_fuel_labels,0),MATCH(AC$1,'Tax_Share of Price'!$B$1:$AI$1,0)))</f>
        <v>0</v>
      </c>
      <c r="AD7">
        <f>'Total Fuel Prices'!AD64*(INDEX(Tax_share,MATCH('Total Fuel Prices'!$A$57,tax_fuel_labels,0),MATCH(AD$1,'Tax_Share of Price'!$B$1:$AI$1,0)))</f>
        <v>0</v>
      </c>
      <c r="AE7">
        <f>'Total Fuel Prices'!AE64*(INDEX(Tax_share,MATCH('Total Fuel Prices'!$A$57,tax_fuel_labels,0),MATCH(AE$1,'Tax_Share of Price'!$B$1:$AI$1,0)))</f>
        <v>0</v>
      </c>
      <c r="AF7">
        <f t="shared" si="1"/>
        <v>0</v>
      </c>
      <c r="AG7">
        <f t="shared" si="0"/>
        <v>0</v>
      </c>
      <c r="AH7">
        <f t="shared" si="0"/>
        <v>0</v>
      </c>
      <c r="AI7">
        <f t="shared" si="0"/>
        <v>0</v>
      </c>
      <c r="AJ7">
        <f t="shared" si="0"/>
        <v>0</v>
      </c>
      <c r="AK7">
        <f t="shared" si="0"/>
        <v>0</v>
      </c>
      <c r="AL7">
        <f t="shared" si="0"/>
        <v>0</v>
      </c>
      <c r="AM7">
        <f t="shared" si="0"/>
        <v>0</v>
      </c>
      <c r="AN7">
        <f t="shared" si="0"/>
        <v>0</v>
      </c>
      <c r="AO7">
        <f t="shared" si="0"/>
        <v>0</v>
      </c>
      <c r="AP7">
        <f t="shared" si="0"/>
        <v>0</v>
      </c>
      <c r="AQ7">
        <f t="shared" si="0"/>
        <v>0</v>
      </c>
      <c r="AR7">
        <f t="shared" si="0"/>
        <v>0</v>
      </c>
      <c r="AS7">
        <f t="shared" si="0"/>
        <v>0</v>
      </c>
      <c r="AT7">
        <f t="shared" si="0"/>
        <v>0</v>
      </c>
      <c r="AU7">
        <f t="shared" si="0"/>
        <v>0</v>
      </c>
      <c r="AV7">
        <f t="shared" si="0"/>
        <v>0</v>
      </c>
      <c r="AW7">
        <f t="shared" si="0"/>
        <v>0</v>
      </c>
      <c r="AX7">
        <f t="shared" si="0"/>
        <v>0</v>
      </c>
      <c r="AY7">
        <f t="shared" si="0"/>
        <v>0</v>
      </c>
      <c r="AZ7">
        <f t="shared" si="0"/>
        <v>0</v>
      </c>
      <c r="BA7">
        <f t="shared" si="0"/>
        <v>0</v>
      </c>
      <c r="BB7">
        <f t="shared" si="0"/>
        <v>0</v>
      </c>
      <c r="BC7">
        <f t="shared" si="0"/>
        <v>0</v>
      </c>
      <c r="BD7">
        <f t="shared" si="0"/>
        <v>0</v>
      </c>
      <c r="BE7">
        <f t="shared" si="0"/>
        <v>0</v>
      </c>
      <c r="BF7">
        <f t="shared" ref="AG7:CC9" si="2">$AE7</f>
        <v>0</v>
      </c>
      <c r="BG7">
        <f t="shared" si="2"/>
        <v>0</v>
      </c>
      <c r="BH7">
        <f t="shared" si="2"/>
        <v>0</v>
      </c>
      <c r="BI7">
        <f t="shared" si="2"/>
        <v>0</v>
      </c>
      <c r="BJ7">
        <f t="shared" si="2"/>
        <v>0</v>
      </c>
      <c r="BK7">
        <f t="shared" si="2"/>
        <v>0</v>
      </c>
      <c r="BL7">
        <f t="shared" si="2"/>
        <v>0</v>
      </c>
      <c r="BM7">
        <f t="shared" si="2"/>
        <v>0</v>
      </c>
      <c r="BN7">
        <f t="shared" si="2"/>
        <v>0</v>
      </c>
      <c r="BO7">
        <f t="shared" si="2"/>
        <v>0</v>
      </c>
      <c r="BP7">
        <f t="shared" si="2"/>
        <v>0</v>
      </c>
      <c r="BQ7">
        <f t="shared" si="2"/>
        <v>0</v>
      </c>
      <c r="BR7">
        <f t="shared" si="2"/>
        <v>0</v>
      </c>
      <c r="BS7">
        <f t="shared" si="2"/>
        <v>0</v>
      </c>
      <c r="BT7">
        <f t="shared" si="2"/>
        <v>0</v>
      </c>
      <c r="BU7">
        <f t="shared" si="2"/>
        <v>0</v>
      </c>
      <c r="BV7">
        <f t="shared" si="2"/>
        <v>0</v>
      </c>
      <c r="BW7">
        <f t="shared" si="2"/>
        <v>0</v>
      </c>
      <c r="BX7">
        <f t="shared" si="2"/>
        <v>0</v>
      </c>
      <c r="BY7">
        <f t="shared" si="2"/>
        <v>0</v>
      </c>
      <c r="BZ7">
        <f t="shared" si="2"/>
        <v>0</v>
      </c>
      <c r="CA7">
        <f t="shared" si="2"/>
        <v>0</v>
      </c>
      <c r="CB7">
        <f t="shared" si="2"/>
        <v>0</v>
      </c>
      <c r="CC7">
        <f t="shared" si="2"/>
        <v>0</v>
      </c>
    </row>
    <row r="8" spans="1:81">
      <c r="A8" s="1" t="s">
        <v>1427</v>
      </c>
      <c r="B8">
        <f>'Total Fuel Prices'!B65*(INDEX(Tax_share,MATCH('Total Fuel Prices'!$A$57,tax_fuel_labels,0),MATCH(B$1,'Tax_Share of Price'!$B$1:$AI$1,0)))</f>
        <v>0</v>
      </c>
      <c r="C8">
        <f>'Total Fuel Prices'!C65*(INDEX(Tax_share,MATCH('Total Fuel Prices'!$A$57,tax_fuel_labels,0),MATCH(C$1,'Tax_Share of Price'!$B$1:$AI$1,0)))</f>
        <v>0</v>
      </c>
      <c r="D8">
        <f>'Total Fuel Prices'!D65*(INDEX(Tax_share,MATCH('Total Fuel Prices'!$A$57,tax_fuel_labels,0),MATCH(D$1,'Tax_Share of Price'!$B$1:$AI$1,0)))</f>
        <v>0</v>
      </c>
      <c r="E8">
        <f>'Total Fuel Prices'!E65*(INDEX(Tax_share,MATCH('Total Fuel Prices'!$A$57,tax_fuel_labels,0),MATCH(E$1,'Tax_Share of Price'!$B$1:$AI$1,0)))</f>
        <v>0</v>
      </c>
      <c r="F8">
        <f>'Total Fuel Prices'!F65*(INDEX(Tax_share,MATCH('Total Fuel Prices'!$A$57,tax_fuel_labels,0),MATCH(F$1,'Tax_Share of Price'!$B$1:$AI$1,0)))</f>
        <v>0</v>
      </c>
      <c r="G8">
        <f>'Total Fuel Prices'!G65*(INDEX(Tax_share,MATCH('Total Fuel Prices'!$A$57,tax_fuel_labels,0),MATCH(G$1,'Tax_Share of Price'!$B$1:$AI$1,0)))</f>
        <v>0</v>
      </c>
      <c r="H8">
        <f>'Total Fuel Prices'!H65*(INDEX(Tax_share,MATCH('Total Fuel Prices'!$A$57,tax_fuel_labels,0),MATCH(H$1,'Tax_Share of Price'!$B$1:$AI$1,0)))</f>
        <v>0</v>
      </c>
      <c r="I8">
        <f>'Total Fuel Prices'!I65*(INDEX(Tax_share,MATCH('Total Fuel Prices'!$A$57,tax_fuel_labels,0),MATCH(I$1,'Tax_Share of Price'!$B$1:$AI$1,0)))</f>
        <v>0</v>
      </c>
      <c r="J8">
        <f>'Total Fuel Prices'!J65*(INDEX(Tax_share,MATCH('Total Fuel Prices'!$A$57,tax_fuel_labels,0),MATCH(J$1,'Tax_Share of Price'!$B$1:$AI$1,0)))</f>
        <v>0</v>
      </c>
      <c r="K8">
        <f>'Total Fuel Prices'!K65*(INDEX(Tax_share,MATCH('Total Fuel Prices'!$A$57,tax_fuel_labels,0),MATCH(K$1,'Tax_Share of Price'!$B$1:$AI$1,0)))</f>
        <v>0</v>
      </c>
      <c r="L8">
        <f>'Total Fuel Prices'!L65*(INDEX(Tax_share,MATCH('Total Fuel Prices'!$A$57,tax_fuel_labels,0),MATCH(L$1,'Tax_Share of Price'!$B$1:$AI$1,0)))</f>
        <v>0</v>
      </c>
      <c r="M8">
        <f>'Total Fuel Prices'!M65*(INDEX(Tax_share,MATCH('Total Fuel Prices'!$A$57,tax_fuel_labels,0),MATCH(M$1,'Tax_Share of Price'!$B$1:$AI$1,0)))</f>
        <v>0</v>
      </c>
      <c r="N8">
        <f>'Total Fuel Prices'!N65*(INDEX(Tax_share,MATCH('Total Fuel Prices'!$A$57,tax_fuel_labels,0),MATCH(N$1,'Tax_Share of Price'!$B$1:$AI$1,0)))</f>
        <v>0</v>
      </c>
      <c r="O8">
        <f>'Total Fuel Prices'!O65*(INDEX(Tax_share,MATCH('Total Fuel Prices'!$A$57,tax_fuel_labels,0),MATCH(O$1,'Tax_Share of Price'!$B$1:$AI$1,0)))</f>
        <v>0</v>
      </c>
      <c r="P8">
        <f>'Total Fuel Prices'!P65*(INDEX(Tax_share,MATCH('Total Fuel Prices'!$A$57,tax_fuel_labels,0),MATCH(P$1,'Tax_Share of Price'!$B$1:$AI$1,0)))</f>
        <v>0</v>
      </c>
      <c r="Q8">
        <f>'Total Fuel Prices'!Q65*(INDEX(Tax_share,MATCH('Total Fuel Prices'!$A$57,tax_fuel_labels,0),MATCH(Q$1,'Tax_Share of Price'!$B$1:$AI$1,0)))</f>
        <v>0</v>
      </c>
      <c r="R8">
        <f>'Total Fuel Prices'!R65*(INDEX(Tax_share,MATCH('Total Fuel Prices'!$A$57,tax_fuel_labels,0),MATCH(R$1,'Tax_Share of Price'!$B$1:$AI$1,0)))</f>
        <v>0</v>
      </c>
      <c r="S8">
        <f>'Total Fuel Prices'!S65*(INDEX(Tax_share,MATCH('Total Fuel Prices'!$A$57,tax_fuel_labels,0),MATCH(S$1,'Tax_Share of Price'!$B$1:$AI$1,0)))</f>
        <v>0</v>
      </c>
      <c r="T8">
        <f>'Total Fuel Prices'!T65*(INDEX(Tax_share,MATCH('Total Fuel Prices'!$A$57,tax_fuel_labels,0),MATCH(T$1,'Tax_Share of Price'!$B$1:$AI$1,0)))</f>
        <v>0</v>
      </c>
      <c r="U8">
        <f>'Total Fuel Prices'!U65*(INDEX(Tax_share,MATCH('Total Fuel Prices'!$A$57,tax_fuel_labels,0),MATCH(U$1,'Tax_Share of Price'!$B$1:$AI$1,0)))</f>
        <v>0</v>
      </c>
      <c r="V8">
        <f>'Total Fuel Prices'!V65*(INDEX(Tax_share,MATCH('Total Fuel Prices'!$A$57,tax_fuel_labels,0),MATCH(V$1,'Tax_Share of Price'!$B$1:$AI$1,0)))</f>
        <v>0</v>
      </c>
      <c r="W8">
        <f>'Total Fuel Prices'!W65*(INDEX(Tax_share,MATCH('Total Fuel Prices'!$A$57,tax_fuel_labels,0),MATCH(W$1,'Tax_Share of Price'!$B$1:$AI$1,0)))</f>
        <v>0</v>
      </c>
      <c r="X8">
        <f>'Total Fuel Prices'!X65*(INDEX(Tax_share,MATCH('Total Fuel Prices'!$A$57,tax_fuel_labels,0),MATCH(X$1,'Tax_Share of Price'!$B$1:$AI$1,0)))</f>
        <v>0</v>
      </c>
      <c r="Y8">
        <f>'Total Fuel Prices'!Y65*(INDEX(Tax_share,MATCH('Total Fuel Prices'!$A$57,tax_fuel_labels,0),MATCH(Y$1,'Tax_Share of Price'!$B$1:$AI$1,0)))</f>
        <v>0</v>
      </c>
      <c r="Z8">
        <f>'Total Fuel Prices'!Z65*(INDEX(Tax_share,MATCH('Total Fuel Prices'!$A$57,tax_fuel_labels,0),MATCH(Z$1,'Tax_Share of Price'!$B$1:$AI$1,0)))</f>
        <v>0</v>
      </c>
      <c r="AA8">
        <f>'Total Fuel Prices'!AA65*(INDEX(Tax_share,MATCH('Total Fuel Prices'!$A$57,tax_fuel_labels,0),MATCH(AA$1,'Tax_Share of Price'!$B$1:$AI$1,0)))</f>
        <v>0</v>
      </c>
      <c r="AB8">
        <f>'Total Fuel Prices'!AB65*(INDEX(Tax_share,MATCH('Total Fuel Prices'!$A$57,tax_fuel_labels,0),MATCH(AB$1,'Tax_Share of Price'!$B$1:$AI$1,0)))</f>
        <v>0</v>
      </c>
      <c r="AC8">
        <f>'Total Fuel Prices'!AC65*(INDEX(Tax_share,MATCH('Total Fuel Prices'!$A$57,tax_fuel_labels,0),MATCH(AC$1,'Tax_Share of Price'!$B$1:$AI$1,0)))</f>
        <v>0</v>
      </c>
      <c r="AD8">
        <f>'Total Fuel Prices'!AD65*(INDEX(Tax_share,MATCH('Total Fuel Prices'!$A$57,tax_fuel_labels,0),MATCH(AD$1,'Tax_Share of Price'!$B$1:$AI$1,0)))</f>
        <v>0</v>
      </c>
      <c r="AE8">
        <f>'Total Fuel Prices'!AE65*(INDEX(Tax_share,MATCH('Total Fuel Prices'!$A$57,tax_fuel_labels,0),MATCH(AE$1,'Tax_Share of Price'!$B$1:$AI$1,0)))</f>
        <v>0</v>
      </c>
      <c r="AF8">
        <f t="shared" si="1"/>
        <v>0</v>
      </c>
      <c r="AG8">
        <f t="shared" si="2"/>
        <v>0</v>
      </c>
      <c r="AH8">
        <f t="shared" si="2"/>
        <v>0</v>
      </c>
      <c r="AI8">
        <f t="shared" si="2"/>
        <v>0</v>
      </c>
      <c r="AJ8">
        <f t="shared" si="2"/>
        <v>0</v>
      </c>
      <c r="AK8">
        <f t="shared" si="2"/>
        <v>0</v>
      </c>
      <c r="AL8">
        <f t="shared" si="2"/>
        <v>0</v>
      </c>
      <c r="AM8">
        <f t="shared" si="2"/>
        <v>0</v>
      </c>
      <c r="AN8">
        <f t="shared" si="2"/>
        <v>0</v>
      </c>
      <c r="AO8">
        <f t="shared" si="2"/>
        <v>0</v>
      </c>
      <c r="AP8">
        <f t="shared" si="2"/>
        <v>0</v>
      </c>
      <c r="AQ8">
        <f t="shared" si="2"/>
        <v>0</v>
      </c>
      <c r="AR8">
        <f t="shared" si="2"/>
        <v>0</v>
      </c>
      <c r="AS8">
        <f t="shared" si="2"/>
        <v>0</v>
      </c>
      <c r="AT8">
        <f t="shared" si="2"/>
        <v>0</v>
      </c>
      <c r="AU8">
        <f t="shared" si="2"/>
        <v>0</v>
      </c>
      <c r="AV8">
        <f t="shared" si="2"/>
        <v>0</v>
      </c>
      <c r="AW8">
        <f t="shared" si="2"/>
        <v>0</v>
      </c>
      <c r="AX8">
        <f t="shared" si="2"/>
        <v>0</v>
      </c>
      <c r="AY8">
        <f t="shared" si="2"/>
        <v>0</v>
      </c>
      <c r="AZ8">
        <f t="shared" si="2"/>
        <v>0</v>
      </c>
      <c r="BA8">
        <f t="shared" si="2"/>
        <v>0</v>
      </c>
      <c r="BB8">
        <f t="shared" si="2"/>
        <v>0</v>
      </c>
      <c r="BC8">
        <f t="shared" si="2"/>
        <v>0</v>
      </c>
      <c r="BD8">
        <f t="shared" si="2"/>
        <v>0</v>
      </c>
      <c r="BE8">
        <f t="shared" si="2"/>
        <v>0</v>
      </c>
      <c r="BF8">
        <f t="shared" si="2"/>
        <v>0</v>
      </c>
      <c r="BG8">
        <f t="shared" si="2"/>
        <v>0</v>
      </c>
      <c r="BH8">
        <f t="shared" si="2"/>
        <v>0</v>
      </c>
      <c r="BI8">
        <f t="shared" si="2"/>
        <v>0</v>
      </c>
      <c r="BJ8">
        <f t="shared" si="2"/>
        <v>0</v>
      </c>
      <c r="BK8">
        <f t="shared" si="2"/>
        <v>0</v>
      </c>
      <c r="BL8">
        <f t="shared" si="2"/>
        <v>0</v>
      </c>
      <c r="BM8">
        <f t="shared" si="2"/>
        <v>0</v>
      </c>
      <c r="BN8">
        <f t="shared" si="2"/>
        <v>0</v>
      </c>
      <c r="BO8">
        <f t="shared" si="2"/>
        <v>0</v>
      </c>
      <c r="BP8">
        <f t="shared" si="2"/>
        <v>0</v>
      </c>
      <c r="BQ8">
        <f t="shared" si="2"/>
        <v>0</v>
      </c>
      <c r="BR8">
        <f t="shared" si="2"/>
        <v>0</v>
      </c>
      <c r="BS8">
        <f t="shared" si="2"/>
        <v>0</v>
      </c>
      <c r="BT8">
        <f t="shared" si="2"/>
        <v>0</v>
      </c>
      <c r="BU8">
        <f t="shared" si="2"/>
        <v>0</v>
      </c>
      <c r="BV8">
        <f t="shared" si="2"/>
        <v>0</v>
      </c>
      <c r="BW8">
        <f t="shared" si="2"/>
        <v>0</v>
      </c>
      <c r="BX8">
        <f t="shared" si="2"/>
        <v>0</v>
      </c>
      <c r="BY8">
        <f t="shared" si="2"/>
        <v>0</v>
      </c>
      <c r="BZ8">
        <f t="shared" si="2"/>
        <v>0</v>
      </c>
      <c r="CA8">
        <f t="shared" si="2"/>
        <v>0</v>
      </c>
      <c r="CB8">
        <f t="shared" si="2"/>
        <v>0</v>
      </c>
      <c r="CC8">
        <f t="shared" si="2"/>
        <v>0</v>
      </c>
    </row>
    <row r="9" spans="1:81">
      <c r="A9" s="1" t="s">
        <v>1428</v>
      </c>
      <c r="B9">
        <f>'Total Fuel Prices'!B66*(INDEX(Tax_share,MATCH('Total Fuel Prices'!$A$57,tax_fuel_labels,0),MATCH(B$1,'Tax_Share of Price'!$B$1:$AI$1,0)))</f>
        <v>0</v>
      </c>
      <c r="C9">
        <f>'Total Fuel Prices'!C66*(INDEX(Tax_share,MATCH('Total Fuel Prices'!$A$57,tax_fuel_labels,0),MATCH(C$1,'Tax_Share of Price'!$B$1:$AI$1,0)))</f>
        <v>0</v>
      </c>
      <c r="D9">
        <f>'Total Fuel Prices'!D66*(INDEX(Tax_share,MATCH('Total Fuel Prices'!$A$57,tax_fuel_labels,0),MATCH(D$1,'Tax_Share of Price'!$B$1:$AI$1,0)))</f>
        <v>0</v>
      </c>
      <c r="E9">
        <f>'Total Fuel Prices'!E66*(INDEX(Tax_share,MATCH('Total Fuel Prices'!$A$57,tax_fuel_labels,0),MATCH(E$1,'Tax_Share of Price'!$B$1:$AI$1,0)))</f>
        <v>0</v>
      </c>
      <c r="F9">
        <f>'Total Fuel Prices'!F66*(INDEX(Tax_share,MATCH('Total Fuel Prices'!$A$57,tax_fuel_labels,0),MATCH(F$1,'Tax_Share of Price'!$B$1:$AI$1,0)))</f>
        <v>0</v>
      </c>
      <c r="G9">
        <f>'Total Fuel Prices'!G66*(INDEX(Tax_share,MATCH('Total Fuel Prices'!$A$57,tax_fuel_labels,0),MATCH(G$1,'Tax_Share of Price'!$B$1:$AI$1,0)))</f>
        <v>0</v>
      </c>
      <c r="H9">
        <f>'Total Fuel Prices'!H66*(INDEX(Tax_share,MATCH('Total Fuel Prices'!$A$57,tax_fuel_labels,0),MATCH(H$1,'Tax_Share of Price'!$B$1:$AI$1,0)))</f>
        <v>0</v>
      </c>
      <c r="I9">
        <f>'Total Fuel Prices'!I66*(INDEX(Tax_share,MATCH('Total Fuel Prices'!$A$57,tax_fuel_labels,0),MATCH(I$1,'Tax_Share of Price'!$B$1:$AI$1,0)))</f>
        <v>0</v>
      </c>
      <c r="J9">
        <f>'Total Fuel Prices'!J66*(INDEX(Tax_share,MATCH('Total Fuel Prices'!$A$57,tax_fuel_labels,0),MATCH(J$1,'Tax_Share of Price'!$B$1:$AI$1,0)))</f>
        <v>0</v>
      </c>
      <c r="K9">
        <f>'Total Fuel Prices'!K66*(INDEX(Tax_share,MATCH('Total Fuel Prices'!$A$57,tax_fuel_labels,0),MATCH(K$1,'Tax_Share of Price'!$B$1:$AI$1,0)))</f>
        <v>0</v>
      </c>
      <c r="L9">
        <f>'Total Fuel Prices'!L66*(INDEX(Tax_share,MATCH('Total Fuel Prices'!$A$57,tax_fuel_labels,0),MATCH(L$1,'Tax_Share of Price'!$B$1:$AI$1,0)))</f>
        <v>0</v>
      </c>
      <c r="M9">
        <f>'Total Fuel Prices'!M66*(INDEX(Tax_share,MATCH('Total Fuel Prices'!$A$57,tax_fuel_labels,0),MATCH(M$1,'Tax_Share of Price'!$B$1:$AI$1,0)))</f>
        <v>0</v>
      </c>
      <c r="N9">
        <f>'Total Fuel Prices'!N66*(INDEX(Tax_share,MATCH('Total Fuel Prices'!$A$57,tax_fuel_labels,0),MATCH(N$1,'Tax_Share of Price'!$B$1:$AI$1,0)))</f>
        <v>0</v>
      </c>
      <c r="O9">
        <f>'Total Fuel Prices'!O66*(INDEX(Tax_share,MATCH('Total Fuel Prices'!$A$57,tax_fuel_labels,0),MATCH(O$1,'Tax_Share of Price'!$B$1:$AI$1,0)))</f>
        <v>0</v>
      </c>
      <c r="P9">
        <f>'Total Fuel Prices'!P66*(INDEX(Tax_share,MATCH('Total Fuel Prices'!$A$57,tax_fuel_labels,0),MATCH(P$1,'Tax_Share of Price'!$B$1:$AI$1,0)))</f>
        <v>0</v>
      </c>
      <c r="Q9">
        <f>'Total Fuel Prices'!Q66*(INDEX(Tax_share,MATCH('Total Fuel Prices'!$A$57,tax_fuel_labels,0),MATCH(Q$1,'Tax_Share of Price'!$B$1:$AI$1,0)))</f>
        <v>0</v>
      </c>
      <c r="R9">
        <f>'Total Fuel Prices'!R66*(INDEX(Tax_share,MATCH('Total Fuel Prices'!$A$57,tax_fuel_labels,0),MATCH(R$1,'Tax_Share of Price'!$B$1:$AI$1,0)))</f>
        <v>0</v>
      </c>
      <c r="S9">
        <f>'Total Fuel Prices'!S66*(INDEX(Tax_share,MATCH('Total Fuel Prices'!$A$57,tax_fuel_labels,0),MATCH(S$1,'Tax_Share of Price'!$B$1:$AI$1,0)))</f>
        <v>0</v>
      </c>
      <c r="T9">
        <f>'Total Fuel Prices'!T66*(INDEX(Tax_share,MATCH('Total Fuel Prices'!$A$57,tax_fuel_labels,0),MATCH(T$1,'Tax_Share of Price'!$B$1:$AI$1,0)))</f>
        <v>0</v>
      </c>
      <c r="U9">
        <f>'Total Fuel Prices'!U66*(INDEX(Tax_share,MATCH('Total Fuel Prices'!$A$57,tax_fuel_labels,0),MATCH(U$1,'Tax_Share of Price'!$B$1:$AI$1,0)))</f>
        <v>0</v>
      </c>
      <c r="V9">
        <f>'Total Fuel Prices'!V66*(INDEX(Tax_share,MATCH('Total Fuel Prices'!$A$57,tax_fuel_labels,0),MATCH(V$1,'Tax_Share of Price'!$B$1:$AI$1,0)))</f>
        <v>0</v>
      </c>
      <c r="W9">
        <f>'Total Fuel Prices'!W66*(INDEX(Tax_share,MATCH('Total Fuel Prices'!$A$57,tax_fuel_labels,0),MATCH(W$1,'Tax_Share of Price'!$B$1:$AI$1,0)))</f>
        <v>0</v>
      </c>
      <c r="X9">
        <f>'Total Fuel Prices'!X66*(INDEX(Tax_share,MATCH('Total Fuel Prices'!$A$57,tax_fuel_labels,0),MATCH(X$1,'Tax_Share of Price'!$B$1:$AI$1,0)))</f>
        <v>0</v>
      </c>
      <c r="Y9">
        <f>'Total Fuel Prices'!Y66*(INDEX(Tax_share,MATCH('Total Fuel Prices'!$A$57,tax_fuel_labels,0),MATCH(Y$1,'Tax_Share of Price'!$B$1:$AI$1,0)))</f>
        <v>0</v>
      </c>
      <c r="Z9">
        <f>'Total Fuel Prices'!Z66*(INDEX(Tax_share,MATCH('Total Fuel Prices'!$A$57,tax_fuel_labels,0),MATCH(Z$1,'Tax_Share of Price'!$B$1:$AI$1,0)))</f>
        <v>0</v>
      </c>
      <c r="AA9">
        <f>'Total Fuel Prices'!AA66*(INDEX(Tax_share,MATCH('Total Fuel Prices'!$A$57,tax_fuel_labels,0),MATCH(AA$1,'Tax_Share of Price'!$B$1:$AI$1,0)))</f>
        <v>0</v>
      </c>
      <c r="AB9">
        <f>'Total Fuel Prices'!AB66*(INDEX(Tax_share,MATCH('Total Fuel Prices'!$A$57,tax_fuel_labels,0),MATCH(AB$1,'Tax_Share of Price'!$B$1:$AI$1,0)))</f>
        <v>0</v>
      </c>
      <c r="AC9">
        <f>'Total Fuel Prices'!AC66*(INDEX(Tax_share,MATCH('Total Fuel Prices'!$A$57,tax_fuel_labels,0),MATCH(AC$1,'Tax_Share of Price'!$B$1:$AI$1,0)))</f>
        <v>0</v>
      </c>
      <c r="AD9">
        <f>'Total Fuel Prices'!AD66*(INDEX(Tax_share,MATCH('Total Fuel Prices'!$A$57,tax_fuel_labels,0),MATCH(AD$1,'Tax_Share of Price'!$B$1:$AI$1,0)))</f>
        <v>0</v>
      </c>
      <c r="AE9">
        <f>'Total Fuel Prices'!AE66*(INDEX(Tax_share,MATCH('Total Fuel Prices'!$A$57,tax_fuel_labels,0),MATCH(AE$1,'Tax_Share of Price'!$B$1:$AI$1,0)))</f>
        <v>0</v>
      </c>
      <c r="AF9">
        <f t="shared" si="1"/>
        <v>0</v>
      </c>
      <c r="AG9">
        <f t="shared" si="2"/>
        <v>0</v>
      </c>
      <c r="AH9">
        <f t="shared" si="2"/>
        <v>0</v>
      </c>
      <c r="AI9">
        <f t="shared" si="2"/>
        <v>0</v>
      </c>
      <c r="AJ9">
        <f t="shared" si="2"/>
        <v>0</v>
      </c>
      <c r="AK9">
        <f t="shared" si="2"/>
        <v>0</v>
      </c>
      <c r="AL9">
        <f t="shared" si="2"/>
        <v>0</v>
      </c>
      <c r="AM9">
        <f t="shared" si="2"/>
        <v>0</v>
      </c>
      <c r="AN9">
        <f t="shared" si="2"/>
        <v>0</v>
      </c>
      <c r="AO9">
        <f t="shared" si="2"/>
        <v>0</v>
      </c>
      <c r="AP9">
        <f t="shared" si="2"/>
        <v>0</v>
      </c>
      <c r="AQ9">
        <f t="shared" si="2"/>
        <v>0</v>
      </c>
      <c r="AR9">
        <f t="shared" si="2"/>
        <v>0</v>
      </c>
      <c r="AS9">
        <f t="shared" si="2"/>
        <v>0</v>
      </c>
      <c r="AT9">
        <f t="shared" si="2"/>
        <v>0</v>
      </c>
      <c r="AU9">
        <f t="shared" si="2"/>
        <v>0</v>
      </c>
      <c r="AV9">
        <f t="shared" si="2"/>
        <v>0</v>
      </c>
      <c r="AW9">
        <f t="shared" si="2"/>
        <v>0</v>
      </c>
      <c r="AX9">
        <f t="shared" si="2"/>
        <v>0</v>
      </c>
      <c r="AY9">
        <f t="shared" si="2"/>
        <v>0</v>
      </c>
      <c r="AZ9">
        <f t="shared" si="2"/>
        <v>0</v>
      </c>
      <c r="BA9">
        <f t="shared" si="2"/>
        <v>0</v>
      </c>
      <c r="BB9">
        <f t="shared" si="2"/>
        <v>0</v>
      </c>
      <c r="BC9">
        <f t="shared" si="2"/>
        <v>0</v>
      </c>
      <c r="BD9">
        <f t="shared" si="2"/>
        <v>0</v>
      </c>
      <c r="BE9">
        <f t="shared" si="2"/>
        <v>0</v>
      </c>
      <c r="BF9">
        <f t="shared" si="2"/>
        <v>0</v>
      </c>
      <c r="BG9">
        <f t="shared" si="2"/>
        <v>0</v>
      </c>
      <c r="BH9">
        <f t="shared" si="2"/>
        <v>0</v>
      </c>
      <c r="BI9">
        <f t="shared" si="2"/>
        <v>0</v>
      </c>
      <c r="BJ9">
        <f t="shared" si="2"/>
        <v>0</v>
      </c>
      <c r="BK9">
        <f t="shared" si="2"/>
        <v>0</v>
      </c>
      <c r="BL9">
        <f t="shared" si="2"/>
        <v>0</v>
      </c>
      <c r="BM9">
        <f t="shared" si="2"/>
        <v>0</v>
      </c>
      <c r="BN9">
        <f t="shared" si="2"/>
        <v>0</v>
      </c>
      <c r="BO9">
        <f t="shared" si="2"/>
        <v>0</v>
      </c>
      <c r="BP9">
        <f t="shared" si="2"/>
        <v>0</v>
      </c>
      <c r="BQ9">
        <f t="shared" si="2"/>
        <v>0</v>
      </c>
      <c r="BR9">
        <f t="shared" si="2"/>
        <v>0</v>
      </c>
      <c r="BS9">
        <f t="shared" si="2"/>
        <v>0</v>
      </c>
      <c r="BT9">
        <f t="shared" si="2"/>
        <v>0</v>
      </c>
      <c r="BU9">
        <f t="shared" si="2"/>
        <v>0</v>
      </c>
      <c r="BV9">
        <f t="shared" si="2"/>
        <v>0</v>
      </c>
      <c r="BW9">
        <f t="shared" si="2"/>
        <v>0</v>
      </c>
      <c r="BX9">
        <f t="shared" si="2"/>
        <v>0</v>
      </c>
      <c r="BY9">
        <f t="shared" si="2"/>
        <v>0</v>
      </c>
      <c r="BZ9">
        <f t="shared" si="2"/>
        <v>0</v>
      </c>
      <c r="CA9">
        <f t="shared" si="2"/>
        <v>0</v>
      </c>
      <c r="CB9">
        <f t="shared" si="2"/>
        <v>0</v>
      </c>
      <c r="CC9">
        <f t="shared" si="2"/>
        <v>0</v>
      </c>
    </row>
  </sheetData>
  <pageMargins left="0.7" right="0.7" top="0.75" bottom="0.75" header="0.3" footer="0.3"/>
  <pageSetup orientation="portrait" r:id="rId1"/>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tabColor rgb="FF002060"/>
  </sheetPr>
  <dimension ref="A1:CC9"/>
  <sheetViews>
    <sheetView topLeftCell="AB1" workbookViewId="0">
      <selection activeCell="AF4" sqref="AF4"/>
    </sheetView>
  </sheetViews>
  <sheetFormatPr defaultColWidth="9.140625" defaultRowHeight="15"/>
  <cols>
    <col min="1" max="1" width="41.42578125" customWidth="1"/>
    <col min="2" max="3" width="13.7109375" customWidth="1"/>
    <col min="4" max="27" width="10" customWidth="1"/>
  </cols>
  <sheetData>
    <row r="1" spans="1:81">
      <c r="A1" s="1" t="s">
        <v>1439</v>
      </c>
      <c r="B1" s="1">
        <v>2021</v>
      </c>
      <c r="C1" s="1">
        <v>2022</v>
      </c>
      <c r="D1" s="1">
        <v>2023</v>
      </c>
      <c r="E1" s="1">
        <v>2024</v>
      </c>
      <c r="F1" s="1">
        <v>2025</v>
      </c>
      <c r="G1" s="1">
        <v>2026</v>
      </c>
      <c r="H1" s="1">
        <v>2027</v>
      </c>
      <c r="I1" s="1">
        <v>2028</v>
      </c>
      <c r="J1" s="1">
        <v>2029</v>
      </c>
      <c r="K1" s="1">
        <v>2030</v>
      </c>
      <c r="L1" s="1">
        <v>2031</v>
      </c>
      <c r="M1" s="1">
        <v>2032</v>
      </c>
      <c r="N1" s="1">
        <v>2033</v>
      </c>
      <c r="O1" s="1">
        <v>2034</v>
      </c>
      <c r="P1" s="1">
        <v>2035</v>
      </c>
      <c r="Q1" s="1">
        <v>2036</v>
      </c>
      <c r="R1" s="1">
        <v>2037</v>
      </c>
      <c r="S1" s="1">
        <v>2038</v>
      </c>
      <c r="T1" s="1">
        <v>2039</v>
      </c>
      <c r="U1" s="1">
        <v>2040</v>
      </c>
      <c r="V1" s="1">
        <v>2041</v>
      </c>
      <c r="W1" s="1">
        <v>2042</v>
      </c>
      <c r="X1" s="1">
        <v>2043</v>
      </c>
      <c r="Y1" s="1">
        <v>2044</v>
      </c>
      <c r="Z1" s="1">
        <v>2045</v>
      </c>
      <c r="AA1" s="1">
        <v>2046</v>
      </c>
      <c r="AB1" s="1">
        <v>2047</v>
      </c>
      <c r="AC1" s="1">
        <v>2048</v>
      </c>
      <c r="AD1" s="1">
        <v>2049</v>
      </c>
      <c r="AE1" s="1">
        <v>2050</v>
      </c>
      <c r="AF1" s="1">
        <v>2051</v>
      </c>
      <c r="AG1" s="1">
        <v>2052</v>
      </c>
      <c r="AH1" s="1">
        <v>2053</v>
      </c>
      <c r="AI1" s="1">
        <v>2054</v>
      </c>
      <c r="AJ1" s="1">
        <v>2055</v>
      </c>
      <c r="AK1" s="1">
        <v>2056</v>
      </c>
      <c r="AL1" s="1">
        <v>2057</v>
      </c>
      <c r="AM1" s="1">
        <v>2058</v>
      </c>
      <c r="AN1" s="1">
        <v>2059</v>
      </c>
      <c r="AO1" s="1">
        <v>2060</v>
      </c>
      <c r="AP1" s="1">
        <v>2061</v>
      </c>
      <c r="AQ1" s="1">
        <v>2062</v>
      </c>
      <c r="AR1" s="1">
        <v>2063</v>
      </c>
      <c r="AS1" s="1">
        <v>2064</v>
      </c>
      <c r="AT1" s="1">
        <v>2065</v>
      </c>
      <c r="AU1" s="1">
        <v>2066</v>
      </c>
      <c r="AV1" s="1">
        <v>2067</v>
      </c>
      <c r="AW1" s="1">
        <v>2068</v>
      </c>
      <c r="AX1" s="1">
        <v>2069</v>
      </c>
      <c r="AY1" s="1">
        <v>2070</v>
      </c>
      <c r="AZ1" s="1">
        <v>2071</v>
      </c>
      <c r="BA1" s="1">
        <v>2072</v>
      </c>
      <c r="BB1" s="1">
        <v>2073</v>
      </c>
      <c r="BC1" s="1">
        <v>2074</v>
      </c>
      <c r="BD1" s="1">
        <v>2075</v>
      </c>
      <c r="BE1" s="1">
        <v>2076</v>
      </c>
      <c r="BF1" s="1">
        <v>2077</v>
      </c>
      <c r="BG1" s="1">
        <v>2078</v>
      </c>
      <c r="BH1" s="1">
        <v>2079</v>
      </c>
      <c r="BI1" s="1">
        <v>2080</v>
      </c>
      <c r="BJ1" s="1">
        <v>2081</v>
      </c>
      <c r="BK1" s="1">
        <v>2082</v>
      </c>
      <c r="BL1" s="1">
        <v>2083</v>
      </c>
      <c r="BM1" s="1">
        <v>2084</v>
      </c>
      <c r="BN1" s="1">
        <v>2085</v>
      </c>
      <c r="BO1" s="1">
        <v>2086</v>
      </c>
      <c r="BP1" s="1">
        <v>2087</v>
      </c>
      <c r="BQ1" s="1">
        <v>2088</v>
      </c>
      <c r="BR1" s="1">
        <v>2089</v>
      </c>
      <c r="BS1" s="1">
        <v>2090</v>
      </c>
      <c r="BT1" s="1">
        <v>2091</v>
      </c>
      <c r="BU1" s="1">
        <v>2092</v>
      </c>
      <c r="BV1" s="1">
        <v>2093</v>
      </c>
      <c r="BW1" s="1">
        <v>2094</v>
      </c>
      <c r="BX1" s="1">
        <v>2095</v>
      </c>
      <c r="BY1" s="1">
        <v>2096</v>
      </c>
      <c r="BZ1" s="1">
        <v>2097</v>
      </c>
      <c r="CA1" s="1">
        <v>2098</v>
      </c>
      <c r="CB1" s="1">
        <v>2099</v>
      </c>
      <c r="CC1" s="1">
        <v>2100</v>
      </c>
    </row>
    <row r="2" spans="1:81">
      <c r="A2" s="1" t="s">
        <v>1421</v>
      </c>
      <c r="B2">
        <f>'Total Fuel Prices'!B69*(INDEX(Tax_share,MATCH('Total Fuel Prices'!$A$67,tax_fuel_labels,0),MATCH(B$1,'Tax_Share of Price'!$B$1:$AI$1,0)))</f>
        <v>0</v>
      </c>
      <c r="C2">
        <f>'Total Fuel Prices'!C69*(INDEX(Tax_share,MATCH('Total Fuel Prices'!$A$67,tax_fuel_labels,0),MATCH(C$1,'Tax_Share of Price'!$B$1:$AI$1,0)))</f>
        <v>0</v>
      </c>
      <c r="D2">
        <f>'Total Fuel Prices'!D69*(INDEX(Tax_share,MATCH('Total Fuel Prices'!$A$67,tax_fuel_labels,0),MATCH(D$1,'Tax_Share of Price'!$B$1:$AI$1,0)))</f>
        <v>0</v>
      </c>
      <c r="E2">
        <f>'Total Fuel Prices'!E69*(INDEX(Tax_share,MATCH('Total Fuel Prices'!$A$67,tax_fuel_labels,0),MATCH(E$1,'Tax_Share of Price'!$B$1:$AI$1,0)))</f>
        <v>0</v>
      </c>
      <c r="F2">
        <f>'Total Fuel Prices'!F69*(INDEX(Tax_share,MATCH('Total Fuel Prices'!$A$67,tax_fuel_labels,0),MATCH(F$1,'Tax_Share of Price'!$B$1:$AI$1,0)))</f>
        <v>0</v>
      </c>
      <c r="G2">
        <f>'Total Fuel Prices'!G69*(INDEX(Tax_share,MATCH('Total Fuel Prices'!$A$67,tax_fuel_labels,0),MATCH(G$1,'Tax_Share of Price'!$B$1:$AI$1,0)))</f>
        <v>0</v>
      </c>
      <c r="H2">
        <f>'Total Fuel Prices'!H69*(INDEX(Tax_share,MATCH('Total Fuel Prices'!$A$67,tax_fuel_labels,0),MATCH(H$1,'Tax_Share of Price'!$B$1:$AI$1,0)))</f>
        <v>0</v>
      </c>
      <c r="I2">
        <f>'Total Fuel Prices'!I69*(INDEX(Tax_share,MATCH('Total Fuel Prices'!$A$67,tax_fuel_labels,0),MATCH(I$1,'Tax_Share of Price'!$B$1:$AI$1,0)))</f>
        <v>0</v>
      </c>
      <c r="J2">
        <f>'Total Fuel Prices'!J69*(INDEX(Tax_share,MATCH('Total Fuel Prices'!$A$67,tax_fuel_labels,0),MATCH(J$1,'Tax_Share of Price'!$B$1:$AI$1,0)))</f>
        <v>0</v>
      </c>
      <c r="K2">
        <f>'Total Fuel Prices'!K69*(INDEX(Tax_share,MATCH('Total Fuel Prices'!$A$67,tax_fuel_labels,0),MATCH(K$1,'Tax_Share of Price'!$B$1:$AI$1,0)))</f>
        <v>0</v>
      </c>
      <c r="L2">
        <f>'Total Fuel Prices'!L69*(INDEX(Tax_share,MATCH('Total Fuel Prices'!$A$67,tax_fuel_labels,0),MATCH(L$1,'Tax_Share of Price'!$B$1:$AI$1,0)))</f>
        <v>0</v>
      </c>
      <c r="M2">
        <f>'Total Fuel Prices'!M69*(INDEX(Tax_share,MATCH('Total Fuel Prices'!$A$67,tax_fuel_labels,0),MATCH(M$1,'Tax_Share of Price'!$B$1:$AI$1,0)))</f>
        <v>0</v>
      </c>
      <c r="N2">
        <f>'Total Fuel Prices'!N69*(INDEX(Tax_share,MATCH('Total Fuel Prices'!$A$67,tax_fuel_labels,0),MATCH(N$1,'Tax_Share of Price'!$B$1:$AI$1,0)))</f>
        <v>0</v>
      </c>
      <c r="O2">
        <f>'Total Fuel Prices'!O69*(INDEX(Tax_share,MATCH('Total Fuel Prices'!$A$67,tax_fuel_labels,0),MATCH(O$1,'Tax_Share of Price'!$B$1:$AI$1,0)))</f>
        <v>0</v>
      </c>
      <c r="P2">
        <f>'Total Fuel Prices'!P69*(INDEX(Tax_share,MATCH('Total Fuel Prices'!$A$67,tax_fuel_labels,0),MATCH(P$1,'Tax_Share of Price'!$B$1:$AI$1,0)))</f>
        <v>0</v>
      </c>
      <c r="Q2">
        <f>'Total Fuel Prices'!Q69*(INDEX(Tax_share,MATCH('Total Fuel Prices'!$A$67,tax_fuel_labels,0),MATCH(Q$1,'Tax_Share of Price'!$B$1:$AI$1,0)))</f>
        <v>0</v>
      </c>
      <c r="R2">
        <f>'Total Fuel Prices'!R69*(INDEX(Tax_share,MATCH('Total Fuel Prices'!$A$67,tax_fuel_labels,0),MATCH(R$1,'Tax_Share of Price'!$B$1:$AI$1,0)))</f>
        <v>0</v>
      </c>
      <c r="S2">
        <f>'Total Fuel Prices'!S69*(INDEX(Tax_share,MATCH('Total Fuel Prices'!$A$67,tax_fuel_labels,0),MATCH(S$1,'Tax_Share of Price'!$B$1:$AI$1,0)))</f>
        <v>0</v>
      </c>
      <c r="T2">
        <f>'Total Fuel Prices'!T69*(INDEX(Tax_share,MATCH('Total Fuel Prices'!$A$67,tax_fuel_labels,0),MATCH(T$1,'Tax_Share of Price'!$B$1:$AI$1,0)))</f>
        <v>0</v>
      </c>
      <c r="U2">
        <f>'Total Fuel Prices'!U69*(INDEX(Tax_share,MATCH('Total Fuel Prices'!$A$67,tax_fuel_labels,0),MATCH(U$1,'Tax_Share of Price'!$B$1:$AI$1,0)))</f>
        <v>0</v>
      </c>
      <c r="V2">
        <f>'Total Fuel Prices'!V69*(INDEX(Tax_share,MATCH('Total Fuel Prices'!$A$67,tax_fuel_labels,0),MATCH(V$1,'Tax_Share of Price'!$B$1:$AI$1,0)))</f>
        <v>0</v>
      </c>
      <c r="W2">
        <f>'Total Fuel Prices'!W69*(INDEX(Tax_share,MATCH('Total Fuel Prices'!$A$67,tax_fuel_labels,0),MATCH(W$1,'Tax_Share of Price'!$B$1:$AI$1,0)))</f>
        <v>0</v>
      </c>
      <c r="X2">
        <f>'Total Fuel Prices'!X69*(INDEX(Tax_share,MATCH('Total Fuel Prices'!$A$67,tax_fuel_labels,0),MATCH(X$1,'Tax_Share of Price'!$B$1:$AI$1,0)))</f>
        <v>0</v>
      </c>
      <c r="Y2">
        <f>'Total Fuel Prices'!Y69*(INDEX(Tax_share,MATCH('Total Fuel Prices'!$A$67,tax_fuel_labels,0),MATCH(Y$1,'Tax_Share of Price'!$B$1:$AI$1,0)))</f>
        <v>0</v>
      </c>
      <c r="Z2">
        <f>'Total Fuel Prices'!Z69*(INDEX(Tax_share,MATCH('Total Fuel Prices'!$A$67,tax_fuel_labels,0),MATCH(Z$1,'Tax_Share of Price'!$B$1:$AI$1,0)))</f>
        <v>0</v>
      </c>
      <c r="AA2">
        <f>'Total Fuel Prices'!AA69*(INDEX(Tax_share,MATCH('Total Fuel Prices'!$A$67,tax_fuel_labels,0),MATCH(AA$1,'Tax_Share of Price'!$B$1:$AI$1,0)))</f>
        <v>0</v>
      </c>
      <c r="AB2">
        <f>'Total Fuel Prices'!AB69*(INDEX(Tax_share,MATCH('Total Fuel Prices'!$A$67,tax_fuel_labels,0),MATCH(AB$1,'Tax_Share of Price'!$B$1:$AI$1,0)))</f>
        <v>0</v>
      </c>
      <c r="AC2">
        <f>'Total Fuel Prices'!AC69*(INDEX(Tax_share,MATCH('Total Fuel Prices'!$A$67,tax_fuel_labels,0),MATCH(AC$1,'Tax_Share of Price'!$B$1:$AI$1,0)))</f>
        <v>0</v>
      </c>
      <c r="AD2">
        <f>'Total Fuel Prices'!AD69*(INDEX(Tax_share,MATCH('Total Fuel Prices'!$A$67,tax_fuel_labels,0),MATCH(AD$1,'Tax_Share of Price'!$B$1:$AI$1,0)))</f>
        <v>0</v>
      </c>
      <c r="AE2">
        <f>'Total Fuel Prices'!AE69*(INDEX(Tax_share,MATCH('Total Fuel Prices'!$A$67,tax_fuel_labels,0),MATCH(AE$1,'Tax_Share of Price'!$B$1:$AI$1,0)))</f>
        <v>0</v>
      </c>
      <c r="AF2">
        <f>$AE2</f>
        <v>0</v>
      </c>
      <c r="AG2">
        <f t="shared" ref="AG2:CC7" si="0">$AE2</f>
        <v>0</v>
      </c>
      <c r="AH2">
        <f t="shared" si="0"/>
        <v>0</v>
      </c>
      <c r="AI2">
        <f t="shared" si="0"/>
        <v>0</v>
      </c>
      <c r="AJ2">
        <f t="shared" si="0"/>
        <v>0</v>
      </c>
      <c r="AK2">
        <f t="shared" si="0"/>
        <v>0</v>
      </c>
      <c r="AL2">
        <f t="shared" si="0"/>
        <v>0</v>
      </c>
      <c r="AM2">
        <f t="shared" si="0"/>
        <v>0</v>
      </c>
      <c r="AN2">
        <f t="shared" si="0"/>
        <v>0</v>
      </c>
      <c r="AO2">
        <f t="shared" si="0"/>
        <v>0</v>
      </c>
      <c r="AP2">
        <f t="shared" si="0"/>
        <v>0</v>
      </c>
      <c r="AQ2">
        <f t="shared" si="0"/>
        <v>0</v>
      </c>
      <c r="AR2">
        <f t="shared" si="0"/>
        <v>0</v>
      </c>
      <c r="AS2">
        <f t="shared" si="0"/>
        <v>0</v>
      </c>
      <c r="AT2">
        <f t="shared" si="0"/>
        <v>0</v>
      </c>
      <c r="AU2">
        <f t="shared" si="0"/>
        <v>0</v>
      </c>
      <c r="AV2">
        <f t="shared" si="0"/>
        <v>0</v>
      </c>
      <c r="AW2">
        <f t="shared" si="0"/>
        <v>0</v>
      </c>
      <c r="AX2">
        <f t="shared" si="0"/>
        <v>0</v>
      </c>
      <c r="AY2">
        <f t="shared" si="0"/>
        <v>0</v>
      </c>
      <c r="AZ2">
        <f t="shared" si="0"/>
        <v>0</v>
      </c>
      <c r="BA2">
        <f t="shared" si="0"/>
        <v>0</v>
      </c>
      <c r="BB2">
        <f t="shared" si="0"/>
        <v>0</v>
      </c>
      <c r="BC2">
        <f t="shared" si="0"/>
        <v>0</v>
      </c>
      <c r="BD2">
        <f t="shared" si="0"/>
        <v>0</v>
      </c>
      <c r="BE2">
        <f t="shared" si="0"/>
        <v>0</v>
      </c>
      <c r="BF2">
        <f t="shared" si="0"/>
        <v>0</v>
      </c>
      <c r="BG2">
        <f t="shared" si="0"/>
        <v>0</v>
      </c>
      <c r="BH2">
        <f t="shared" si="0"/>
        <v>0</v>
      </c>
      <c r="BI2">
        <f t="shared" si="0"/>
        <v>0</v>
      </c>
      <c r="BJ2">
        <f t="shared" si="0"/>
        <v>0</v>
      </c>
      <c r="BK2">
        <f t="shared" si="0"/>
        <v>0</v>
      </c>
      <c r="BL2">
        <f t="shared" si="0"/>
        <v>0</v>
      </c>
      <c r="BM2">
        <f t="shared" si="0"/>
        <v>0</v>
      </c>
      <c r="BN2">
        <f t="shared" si="0"/>
        <v>0</v>
      </c>
      <c r="BO2">
        <f t="shared" si="0"/>
        <v>0</v>
      </c>
      <c r="BP2">
        <f t="shared" si="0"/>
        <v>0</v>
      </c>
      <c r="BQ2">
        <f t="shared" si="0"/>
        <v>0</v>
      </c>
      <c r="BR2">
        <f t="shared" si="0"/>
        <v>0</v>
      </c>
      <c r="BS2">
        <f t="shared" si="0"/>
        <v>0</v>
      </c>
      <c r="BT2">
        <f t="shared" si="0"/>
        <v>0</v>
      </c>
      <c r="BU2">
        <f t="shared" si="0"/>
        <v>0</v>
      </c>
      <c r="BV2">
        <f t="shared" si="0"/>
        <v>0</v>
      </c>
      <c r="BW2">
        <f t="shared" si="0"/>
        <v>0</v>
      </c>
      <c r="BX2">
        <f t="shared" si="0"/>
        <v>0</v>
      </c>
      <c r="BY2">
        <f t="shared" si="0"/>
        <v>0</v>
      </c>
      <c r="BZ2">
        <f t="shared" si="0"/>
        <v>0</v>
      </c>
      <c r="CA2">
        <f t="shared" si="0"/>
        <v>0</v>
      </c>
      <c r="CB2">
        <f t="shared" si="0"/>
        <v>0</v>
      </c>
      <c r="CC2">
        <f t="shared" si="0"/>
        <v>0</v>
      </c>
    </row>
    <row r="3" spans="1:81">
      <c r="A3" s="1" t="s">
        <v>1422</v>
      </c>
      <c r="B3">
        <f>'Total Fuel Prices'!B70*(INDEX(Tax_share,MATCH('Total Fuel Prices'!$A$67,tax_fuel_labels,0),MATCH(B$1,'Tax_Share of Price'!$B$1:$AI$1,0)))</f>
        <v>0</v>
      </c>
      <c r="C3">
        <f>'Total Fuel Prices'!C70*(INDEX(Tax_share,MATCH('Total Fuel Prices'!$A$67,tax_fuel_labels,0),MATCH(C$1,'Tax_Share of Price'!$B$1:$AI$1,0)))</f>
        <v>0</v>
      </c>
      <c r="D3">
        <f>'Total Fuel Prices'!D70*(INDEX(Tax_share,MATCH('Total Fuel Prices'!$A$67,tax_fuel_labels,0),MATCH(D$1,'Tax_Share of Price'!$B$1:$AI$1,0)))</f>
        <v>0</v>
      </c>
      <c r="E3">
        <f>'Total Fuel Prices'!E70*(INDEX(Tax_share,MATCH('Total Fuel Prices'!$A$67,tax_fuel_labels,0),MATCH(E$1,'Tax_Share of Price'!$B$1:$AI$1,0)))</f>
        <v>0</v>
      </c>
      <c r="F3">
        <f>'Total Fuel Prices'!F70*(INDEX(Tax_share,MATCH('Total Fuel Prices'!$A$67,tax_fuel_labels,0),MATCH(F$1,'Tax_Share of Price'!$B$1:$AI$1,0)))</f>
        <v>0</v>
      </c>
      <c r="G3">
        <f>'Total Fuel Prices'!G70*(INDEX(Tax_share,MATCH('Total Fuel Prices'!$A$67,tax_fuel_labels,0),MATCH(G$1,'Tax_Share of Price'!$B$1:$AI$1,0)))</f>
        <v>0</v>
      </c>
      <c r="H3">
        <f>'Total Fuel Prices'!H70*(INDEX(Tax_share,MATCH('Total Fuel Prices'!$A$67,tax_fuel_labels,0),MATCH(H$1,'Tax_Share of Price'!$B$1:$AI$1,0)))</f>
        <v>0</v>
      </c>
      <c r="I3">
        <f>'Total Fuel Prices'!I70*(INDEX(Tax_share,MATCH('Total Fuel Prices'!$A$67,tax_fuel_labels,0),MATCH(I$1,'Tax_Share of Price'!$B$1:$AI$1,0)))</f>
        <v>0</v>
      </c>
      <c r="J3">
        <f>'Total Fuel Prices'!J70*(INDEX(Tax_share,MATCH('Total Fuel Prices'!$A$67,tax_fuel_labels,0),MATCH(J$1,'Tax_Share of Price'!$B$1:$AI$1,0)))</f>
        <v>0</v>
      </c>
      <c r="K3">
        <f>'Total Fuel Prices'!K70*(INDEX(Tax_share,MATCH('Total Fuel Prices'!$A$67,tax_fuel_labels,0),MATCH(K$1,'Tax_Share of Price'!$B$1:$AI$1,0)))</f>
        <v>0</v>
      </c>
      <c r="L3">
        <f>'Total Fuel Prices'!L70*(INDEX(Tax_share,MATCH('Total Fuel Prices'!$A$67,tax_fuel_labels,0),MATCH(L$1,'Tax_Share of Price'!$B$1:$AI$1,0)))</f>
        <v>0</v>
      </c>
      <c r="M3">
        <f>'Total Fuel Prices'!M70*(INDEX(Tax_share,MATCH('Total Fuel Prices'!$A$67,tax_fuel_labels,0),MATCH(M$1,'Tax_Share of Price'!$B$1:$AI$1,0)))</f>
        <v>0</v>
      </c>
      <c r="N3">
        <f>'Total Fuel Prices'!N70*(INDEX(Tax_share,MATCH('Total Fuel Prices'!$A$67,tax_fuel_labels,0),MATCH(N$1,'Tax_Share of Price'!$B$1:$AI$1,0)))</f>
        <v>0</v>
      </c>
      <c r="O3">
        <f>'Total Fuel Prices'!O70*(INDEX(Tax_share,MATCH('Total Fuel Prices'!$A$67,tax_fuel_labels,0),MATCH(O$1,'Tax_Share of Price'!$B$1:$AI$1,0)))</f>
        <v>0</v>
      </c>
      <c r="P3">
        <f>'Total Fuel Prices'!P70*(INDEX(Tax_share,MATCH('Total Fuel Prices'!$A$67,tax_fuel_labels,0),MATCH(P$1,'Tax_Share of Price'!$B$1:$AI$1,0)))</f>
        <v>0</v>
      </c>
      <c r="Q3">
        <f>'Total Fuel Prices'!Q70*(INDEX(Tax_share,MATCH('Total Fuel Prices'!$A$67,tax_fuel_labels,0),MATCH(Q$1,'Tax_Share of Price'!$B$1:$AI$1,0)))</f>
        <v>0</v>
      </c>
      <c r="R3">
        <f>'Total Fuel Prices'!R70*(INDEX(Tax_share,MATCH('Total Fuel Prices'!$A$67,tax_fuel_labels,0),MATCH(R$1,'Tax_Share of Price'!$B$1:$AI$1,0)))</f>
        <v>0</v>
      </c>
      <c r="S3">
        <f>'Total Fuel Prices'!S70*(INDEX(Tax_share,MATCH('Total Fuel Prices'!$A$67,tax_fuel_labels,0),MATCH(S$1,'Tax_Share of Price'!$B$1:$AI$1,0)))</f>
        <v>0</v>
      </c>
      <c r="T3">
        <f>'Total Fuel Prices'!T70*(INDEX(Tax_share,MATCH('Total Fuel Prices'!$A$67,tax_fuel_labels,0),MATCH(T$1,'Tax_Share of Price'!$B$1:$AI$1,0)))</f>
        <v>0</v>
      </c>
      <c r="U3">
        <f>'Total Fuel Prices'!U70*(INDEX(Tax_share,MATCH('Total Fuel Prices'!$A$67,tax_fuel_labels,0),MATCH(U$1,'Tax_Share of Price'!$B$1:$AI$1,0)))</f>
        <v>0</v>
      </c>
      <c r="V3">
        <f>'Total Fuel Prices'!V70*(INDEX(Tax_share,MATCH('Total Fuel Prices'!$A$67,tax_fuel_labels,0),MATCH(V$1,'Tax_Share of Price'!$B$1:$AI$1,0)))</f>
        <v>0</v>
      </c>
      <c r="W3">
        <f>'Total Fuel Prices'!W70*(INDEX(Tax_share,MATCH('Total Fuel Prices'!$A$67,tax_fuel_labels,0),MATCH(W$1,'Tax_Share of Price'!$B$1:$AI$1,0)))</f>
        <v>0</v>
      </c>
      <c r="X3">
        <f>'Total Fuel Prices'!X70*(INDEX(Tax_share,MATCH('Total Fuel Prices'!$A$67,tax_fuel_labels,0),MATCH(X$1,'Tax_Share of Price'!$B$1:$AI$1,0)))</f>
        <v>0</v>
      </c>
      <c r="Y3">
        <f>'Total Fuel Prices'!Y70*(INDEX(Tax_share,MATCH('Total Fuel Prices'!$A$67,tax_fuel_labels,0),MATCH(Y$1,'Tax_Share of Price'!$B$1:$AI$1,0)))</f>
        <v>0</v>
      </c>
      <c r="Z3">
        <f>'Total Fuel Prices'!Z70*(INDEX(Tax_share,MATCH('Total Fuel Prices'!$A$67,tax_fuel_labels,0),MATCH(Z$1,'Tax_Share of Price'!$B$1:$AI$1,0)))</f>
        <v>0</v>
      </c>
      <c r="AA3">
        <f>'Total Fuel Prices'!AA70*(INDEX(Tax_share,MATCH('Total Fuel Prices'!$A$67,tax_fuel_labels,0),MATCH(AA$1,'Tax_Share of Price'!$B$1:$AI$1,0)))</f>
        <v>0</v>
      </c>
      <c r="AB3">
        <f>'Total Fuel Prices'!AB70*(INDEX(Tax_share,MATCH('Total Fuel Prices'!$A$67,tax_fuel_labels,0),MATCH(AB$1,'Tax_Share of Price'!$B$1:$AI$1,0)))</f>
        <v>0</v>
      </c>
      <c r="AC3">
        <f>'Total Fuel Prices'!AC70*(INDEX(Tax_share,MATCH('Total Fuel Prices'!$A$67,tax_fuel_labels,0),MATCH(AC$1,'Tax_Share of Price'!$B$1:$AI$1,0)))</f>
        <v>0</v>
      </c>
      <c r="AD3">
        <f>'Total Fuel Prices'!AD70*(INDEX(Tax_share,MATCH('Total Fuel Prices'!$A$67,tax_fuel_labels,0),MATCH(AD$1,'Tax_Share of Price'!$B$1:$AI$1,0)))</f>
        <v>0</v>
      </c>
      <c r="AE3">
        <f>'Total Fuel Prices'!AE70*(INDEX(Tax_share,MATCH('Total Fuel Prices'!$A$67,tax_fuel_labels,0),MATCH(AE$1,'Tax_Share of Price'!$B$1:$AI$1,0)))</f>
        <v>0</v>
      </c>
      <c r="AF3">
        <f>$AE3</f>
        <v>0</v>
      </c>
      <c r="AG3">
        <f t="shared" ref="AF3:AU9" si="1">$AE3</f>
        <v>0</v>
      </c>
      <c r="AH3">
        <f t="shared" si="1"/>
        <v>0</v>
      </c>
      <c r="AI3">
        <f t="shared" si="1"/>
        <v>0</v>
      </c>
      <c r="AJ3">
        <f t="shared" si="1"/>
        <v>0</v>
      </c>
      <c r="AK3">
        <f t="shared" si="1"/>
        <v>0</v>
      </c>
      <c r="AL3">
        <f t="shared" si="1"/>
        <v>0</v>
      </c>
      <c r="AM3">
        <f t="shared" si="1"/>
        <v>0</v>
      </c>
      <c r="AN3">
        <f t="shared" si="1"/>
        <v>0</v>
      </c>
      <c r="AO3">
        <f t="shared" si="1"/>
        <v>0</v>
      </c>
      <c r="AP3">
        <f t="shared" si="1"/>
        <v>0</v>
      </c>
      <c r="AQ3">
        <f t="shared" si="1"/>
        <v>0</v>
      </c>
      <c r="AR3">
        <f t="shared" si="1"/>
        <v>0</v>
      </c>
      <c r="AS3">
        <f t="shared" si="1"/>
        <v>0</v>
      </c>
      <c r="AT3">
        <f t="shared" si="1"/>
        <v>0</v>
      </c>
      <c r="AU3">
        <f t="shared" si="1"/>
        <v>0</v>
      </c>
      <c r="AV3">
        <f t="shared" si="0"/>
        <v>0</v>
      </c>
      <c r="AW3">
        <f t="shared" si="0"/>
        <v>0</v>
      </c>
      <c r="AX3">
        <f t="shared" si="0"/>
        <v>0</v>
      </c>
      <c r="AY3">
        <f t="shared" si="0"/>
        <v>0</v>
      </c>
      <c r="AZ3">
        <f t="shared" si="0"/>
        <v>0</v>
      </c>
      <c r="BA3">
        <f t="shared" si="0"/>
        <v>0</v>
      </c>
      <c r="BB3">
        <f t="shared" si="0"/>
        <v>0</v>
      </c>
      <c r="BC3">
        <f t="shared" si="0"/>
        <v>0</v>
      </c>
      <c r="BD3">
        <f t="shared" si="0"/>
        <v>0</v>
      </c>
      <c r="BE3">
        <f t="shared" si="0"/>
        <v>0</v>
      </c>
      <c r="BF3">
        <f t="shared" si="0"/>
        <v>0</v>
      </c>
      <c r="BG3">
        <f t="shared" si="0"/>
        <v>0</v>
      </c>
      <c r="BH3">
        <f t="shared" si="0"/>
        <v>0</v>
      </c>
      <c r="BI3">
        <f t="shared" si="0"/>
        <v>0</v>
      </c>
      <c r="BJ3">
        <f t="shared" si="0"/>
        <v>0</v>
      </c>
      <c r="BK3">
        <f t="shared" si="0"/>
        <v>0</v>
      </c>
      <c r="BL3">
        <f t="shared" si="0"/>
        <v>0</v>
      </c>
      <c r="BM3">
        <f t="shared" si="0"/>
        <v>0</v>
      </c>
      <c r="BN3">
        <f t="shared" si="0"/>
        <v>0</v>
      </c>
      <c r="BO3">
        <f t="shared" si="0"/>
        <v>0</v>
      </c>
      <c r="BP3">
        <f t="shared" si="0"/>
        <v>0</v>
      </c>
      <c r="BQ3">
        <f t="shared" si="0"/>
        <v>0</v>
      </c>
      <c r="BR3">
        <f t="shared" si="0"/>
        <v>0</v>
      </c>
      <c r="BS3">
        <f t="shared" si="0"/>
        <v>0</v>
      </c>
      <c r="BT3">
        <f t="shared" si="0"/>
        <v>0</v>
      </c>
      <c r="BU3">
        <f t="shared" si="0"/>
        <v>0</v>
      </c>
      <c r="BV3">
        <f t="shared" si="0"/>
        <v>0</v>
      </c>
      <c r="BW3">
        <f t="shared" si="0"/>
        <v>0</v>
      </c>
      <c r="BX3">
        <f t="shared" si="0"/>
        <v>0</v>
      </c>
      <c r="BY3">
        <f t="shared" si="0"/>
        <v>0</v>
      </c>
      <c r="BZ3">
        <f t="shared" si="0"/>
        <v>0</v>
      </c>
      <c r="CA3">
        <f t="shared" si="0"/>
        <v>0</v>
      </c>
      <c r="CB3">
        <f t="shared" si="0"/>
        <v>0</v>
      </c>
      <c r="CC3">
        <f t="shared" si="0"/>
        <v>0</v>
      </c>
    </row>
    <row r="4" spans="1:81">
      <c r="A4" s="1" t="s">
        <v>1423</v>
      </c>
      <c r="B4">
        <f>'Total Fuel Prices'!B71*(INDEX(Tax_share,MATCH('Total Fuel Prices'!$A$67,tax_fuel_labels,0),MATCH(B$1,'Tax_Share of Price'!$B$1:$AI$1,0)))</f>
        <v>0</v>
      </c>
      <c r="C4">
        <f>'Total Fuel Prices'!C71*(INDEX(Tax_share,MATCH('Total Fuel Prices'!$A$67,tax_fuel_labels,0),MATCH(C$1,'Tax_Share of Price'!$B$1:$AI$1,0)))</f>
        <v>0</v>
      </c>
      <c r="D4">
        <f>'Total Fuel Prices'!D71*(INDEX(Tax_share,MATCH('Total Fuel Prices'!$A$67,tax_fuel_labels,0),MATCH(D$1,'Tax_Share of Price'!$B$1:$AI$1,0)))</f>
        <v>0</v>
      </c>
      <c r="E4">
        <f>'Total Fuel Prices'!E71*(INDEX(Tax_share,MATCH('Total Fuel Prices'!$A$67,tax_fuel_labels,0),MATCH(E$1,'Tax_Share of Price'!$B$1:$AI$1,0)))</f>
        <v>0</v>
      </c>
      <c r="F4">
        <f>'Total Fuel Prices'!F71*(INDEX(Tax_share,MATCH('Total Fuel Prices'!$A$67,tax_fuel_labels,0),MATCH(F$1,'Tax_Share of Price'!$B$1:$AI$1,0)))</f>
        <v>0</v>
      </c>
      <c r="G4">
        <f>'Total Fuel Prices'!G71*(INDEX(Tax_share,MATCH('Total Fuel Prices'!$A$67,tax_fuel_labels,0),MATCH(G$1,'Tax_Share of Price'!$B$1:$AI$1,0)))</f>
        <v>0</v>
      </c>
      <c r="H4">
        <f>'Total Fuel Prices'!H71*(INDEX(Tax_share,MATCH('Total Fuel Prices'!$A$67,tax_fuel_labels,0),MATCH(H$1,'Tax_Share of Price'!$B$1:$AI$1,0)))</f>
        <v>0</v>
      </c>
      <c r="I4">
        <f>'Total Fuel Prices'!I71*(INDEX(Tax_share,MATCH('Total Fuel Prices'!$A$67,tax_fuel_labels,0),MATCH(I$1,'Tax_Share of Price'!$B$1:$AI$1,0)))</f>
        <v>0</v>
      </c>
      <c r="J4">
        <f>'Total Fuel Prices'!J71*(INDEX(Tax_share,MATCH('Total Fuel Prices'!$A$67,tax_fuel_labels,0),MATCH(J$1,'Tax_Share of Price'!$B$1:$AI$1,0)))</f>
        <v>0</v>
      </c>
      <c r="K4">
        <f>'Total Fuel Prices'!K71*(INDEX(Tax_share,MATCH('Total Fuel Prices'!$A$67,tax_fuel_labels,0),MATCH(K$1,'Tax_Share of Price'!$B$1:$AI$1,0)))</f>
        <v>0</v>
      </c>
      <c r="L4">
        <f>'Total Fuel Prices'!L71*(INDEX(Tax_share,MATCH('Total Fuel Prices'!$A$67,tax_fuel_labels,0),MATCH(L$1,'Tax_Share of Price'!$B$1:$AI$1,0)))</f>
        <v>0</v>
      </c>
      <c r="M4">
        <f>'Total Fuel Prices'!M71*(INDEX(Tax_share,MATCH('Total Fuel Prices'!$A$67,tax_fuel_labels,0),MATCH(M$1,'Tax_Share of Price'!$B$1:$AI$1,0)))</f>
        <v>0</v>
      </c>
      <c r="N4">
        <f>'Total Fuel Prices'!N71*(INDEX(Tax_share,MATCH('Total Fuel Prices'!$A$67,tax_fuel_labels,0),MATCH(N$1,'Tax_Share of Price'!$B$1:$AI$1,0)))</f>
        <v>0</v>
      </c>
      <c r="O4">
        <f>'Total Fuel Prices'!O71*(INDEX(Tax_share,MATCH('Total Fuel Prices'!$A$67,tax_fuel_labels,0),MATCH(O$1,'Tax_Share of Price'!$B$1:$AI$1,0)))</f>
        <v>0</v>
      </c>
      <c r="P4">
        <f>'Total Fuel Prices'!P71*(INDEX(Tax_share,MATCH('Total Fuel Prices'!$A$67,tax_fuel_labels,0),MATCH(P$1,'Tax_Share of Price'!$B$1:$AI$1,0)))</f>
        <v>0</v>
      </c>
      <c r="Q4">
        <f>'Total Fuel Prices'!Q71*(INDEX(Tax_share,MATCH('Total Fuel Prices'!$A$67,tax_fuel_labels,0),MATCH(Q$1,'Tax_Share of Price'!$B$1:$AI$1,0)))</f>
        <v>0</v>
      </c>
      <c r="R4">
        <f>'Total Fuel Prices'!R71*(INDEX(Tax_share,MATCH('Total Fuel Prices'!$A$67,tax_fuel_labels,0),MATCH(R$1,'Tax_Share of Price'!$B$1:$AI$1,0)))</f>
        <v>0</v>
      </c>
      <c r="S4">
        <f>'Total Fuel Prices'!S71*(INDEX(Tax_share,MATCH('Total Fuel Prices'!$A$67,tax_fuel_labels,0),MATCH(S$1,'Tax_Share of Price'!$B$1:$AI$1,0)))</f>
        <v>0</v>
      </c>
      <c r="T4">
        <f>'Total Fuel Prices'!T71*(INDEX(Tax_share,MATCH('Total Fuel Prices'!$A$67,tax_fuel_labels,0),MATCH(T$1,'Tax_Share of Price'!$B$1:$AI$1,0)))</f>
        <v>0</v>
      </c>
      <c r="U4">
        <f>'Total Fuel Prices'!U71*(INDEX(Tax_share,MATCH('Total Fuel Prices'!$A$67,tax_fuel_labels,0),MATCH(U$1,'Tax_Share of Price'!$B$1:$AI$1,0)))</f>
        <v>0</v>
      </c>
      <c r="V4">
        <f>'Total Fuel Prices'!V71*(INDEX(Tax_share,MATCH('Total Fuel Prices'!$A$67,tax_fuel_labels,0),MATCH(V$1,'Tax_Share of Price'!$B$1:$AI$1,0)))</f>
        <v>0</v>
      </c>
      <c r="W4">
        <f>'Total Fuel Prices'!W71*(INDEX(Tax_share,MATCH('Total Fuel Prices'!$A$67,tax_fuel_labels,0),MATCH(W$1,'Tax_Share of Price'!$B$1:$AI$1,0)))</f>
        <v>0</v>
      </c>
      <c r="X4">
        <f>'Total Fuel Prices'!X71*(INDEX(Tax_share,MATCH('Total Fuel Prices'!$A$67,tax_fuel_labels,0),MATCH(X$1,'Tax_Share of Price'!$B$1:$AI$1,0)))</f>
        <v>0</v>
      </c>
      <c r="Y4">
        <f>'Total Fuel Prices'!Y71*(INDEX(Tax_share,MATCH('Total Fuel Prices'!$A$67,tax_fuel_labels,0),MATCH(Y$1,'Tax_Share of Price'!$B$1:$AI$1,0)))</f>
        <v>0</v>
      </c>
      <c r="Z4">
        <f>'Total Fuel Prices'!Z71*(INDEX(Tax_share,MATCH('Total Fuel Prices'!$A$67,tax_fuel_labels,0),MATCH(Z$1,'Tax_Share of Price'!$B$1:$AI$1,0)))</f>
        <v>0</v>
      </c>
      <c r="AA4">
        <f>'Total Fuel Prices'!AA71*(INDEX(Tax_share,MATCH('Total Fuel Prices'!$A$67,tax_fuel_labels,0),MATCH(AA$1,'Tax_Share of Price'!$B$1:$AI$1,0)))</f>
        <v>0</v>
      </c>
      <c r="AB4">
        <f>'Total Fuel Prices'!AB71*(INDEX(Tax_share,MATCH('Total Fuel Prices'!$A$67,tax_fuel_labels,0),MATCH(AB$1,'Tax_Share of Price'!$B$1:$AI$1,0)))</f>
        <v>0</v>
      </c>
      <c r="AC4">
        <f>'Total Fuel Prices'!AC71*(INDEX(Tax_share,MATCH('Total Fuel Prices'!$A$67,tax_fuel_labels,0),MATCH(AC$1,'Tax_Share of Price'!$B$1:$AI$1,0)))</f>
        <v>0</v>
      </c>
      <c r="AD4">
        <f>'Total Fuel Prices'!AD71*(INDEX(Tax_share,MATCH('Total Fuel Prices'!$A$67,tax_fuel_labels,0),MATCH(AD$1,'Tax_Share of Price'!$B$1:$AI$1,0)))</f>
        <v>0</v>
      </c>
      <c r="AE4">
        <f>'Total Fuel Prices'!AE71*(INDEX(Tax_share,MATCH('Total Fuel Prices'!$A$67,tax_fuel_labels,0),MATCH(AE$1,'Tax_Share of Price'!$B$1:$AI$1,0)))</f>
        <v>0</v>
      </c>
      <c r="AF4">
        <f t="shared" si="1"/>
        <v>0</v>
      </c>
      <c r="AG4">
        <f t="shared" si="0"/>
        <v>0</v>
      </c>
      <c r="AH4">
        <f t="shared" si="0"/>
        <v>0</v>
      </c>
      <c r="AI4">
        <f t="shared" si="0"/>
        <v>0</v>
      </c>
      <c r="AJ4">
        <f t="shared" si="0"/>
        <v>0</v>
      </c>
      <c r="AK4">
        <f t="shared" si="0"/>
        <v>0</v>
      </c>
      <c r="AL4">
        <f t="shared" si="0"/>
        <v>0</v>
      </c>
      <c r="AM4">
        <f t="shared" si="0"/>
        <v>0</v>
      </c>
      <c r="AN4">
        <f t="shared" si="0"/>
        <v>0</v>
      </c>
      <c r="AO4">
        <f t="shared" si="0"/>
        <v>0</v>
      </c>
      <c r="AP4">
        <f t="shared" si="0"/>
        <v>0</v>
      </c>
      <c r="AQ4">
        <f t="shared" si="0"/>
        <v>0</v>
      </c>
      <c r="AR4">
        <f t="shared" si="0"/>
        <v>0</v>
      </c>
      <c r="AS4">
        <f t="shared" si="0"/>
        <v>0</v>
      </c>
      <c r="AT4">
        <f t="shared" si="0"/>
        <v>0</v>
      </c>
      <c r="AU4">
        <f t="shared" si="0"/>
        <v>0</v>
      </c>
      <c r="AV4">
        <f t="shared" si="0"/>
        <v>0</v>
      </c>
      <c r="AW4">
        <f t="shared" si="0"/>
        <v>0</v>
      </c>
      <c r="AX4">
        <f t="shared" si="0"/>
        <v>0</v>
      </c>
      <c r="AY4">
        <f t="shared" si="0"/>
        <v>0</v>
      </c>
      <c r="AZ4">
        <f t="shared" si="0"/>
        <v>0</v>
      </c>
      <c r="BA4">
        <f t="shared" si="0"/>
        <v>0</v>
      </c>
      <c r="BB4">
        <f t="shared" si="0"/>
        <v>0</v>
      </c>
      <c r="BC4">
        <f t="shared" si="0"/>
        <v>0</v>
      </c>
      <c r="BD4">
        <f t="shared" si="0"/>
        <v>0</v>
      </c>
      <c r="BE4">
        <f t="shared" si="0"/>
        <v>0</v>
      </c>
      <c r="BF4">
        <f t="shared" si="0"/>
        <v>0</v>
      </c>
      <c r="BG4">
        <f t="shared" si="0"/>
        <v>0</v>
      </c>
      <c r="BH4">
        <f t="shared" si="0"/>
        <v>0</v>
      </c>
      <c r="BI4">
        <f t="shared" si="0"/>
        <v>0</v>
      </c>
      <c r="BJ4">
        <f t="shared" si="0"/>
        <v>0</v>
      </c>
      <c r="BK4">
        <f t="shared" si="0"/>
        <v>0</v>
      </c>
      <c r="BL4">
        <f t="shared" si="0"/>
        <v>0</v>
      </c>
      <c r="BM4">
        <f t="shared" si="0"/>
        <v>0</v>
      </c>
      <c r="BN4">
        <f t="shared" si="0"/>
        <v>0</v>
      </c>
      <c r="BO4">
        <f t="shared" si="0"/>
        <v>0</v>
      </c>
      <c r="BP4">
        <f t="shared" si="0"/>
        <v>0</v>
      </c>
      <c r="BQ4">
        <f t="shared" si="0"/>
        <v>0</v>
      </c>
      <c r="BR4">
        <f t="shared" si="0"/>
        <v>0</v>
      </c>
      <c r="BS4">
        <f t="shared" si="0"/>
        <v>0</v>
      </c>
      <c r="BT4">
        <f t="shared" si="0"/>
        <v>0</v>
      </c>
      <c r="BU4">
        <f t="shared" si="0"/>
        <v>0</v>
      </c>
      <c r="BV4">
        <f t="shared" si="0"/>
        <v>0</v>
      </c>
      <c r="BW4">
        <f t="shared" si="0"/>
        <v>0</v>
      </c>
      <c r="BX4">
        <f t="shared" si="0"/>
        <v>0</v>
      </c>
      <c r="BY4">
        <f t="shared" si="0"/>
        <v>0</v>
      </c>
      <c r="BZ4">
        <f t="shared" si="0"/>
        <v>0</v>
      </c>
      <c r="CA4">
        <f t="shared" si="0"/>
        <v>0</v>
      </c>
      <c r="CB4">
        <f t="shared" si="0"/>
        <v>0</v>
      </c>
      <c r="CC4">
        <f t="shared" si="0"/>
        <v>0</v>
      </c>
    </row>
    <row r="5" spans="1:81">
      <c r="A5" s="1" t="s">
        <v>1424</v>
      </c>
      <c r="B5">
        <f>'Total Fuel Prices'!B72*(INDEX(Tax_share,MATCH('Total Fuel Prices'!$A$67,tax_fuel_labels,0),MATCH(B$1,'Tax_Share of Price'!$B$1:$AI$1,0)))</f>
        <v>0</v>
      </c>
      <c r="C5">
        <f>'Total Fuel Prices'!C72*(INDEX(Tax_share,MATCH('Total Fuel Prices'!$A$67,tax_fuel_labels,0),MATCH(C$1,'Tax_Share of Price'!$B$1:$AI$1,0)))</f>
        <v>0</v>
      </c>
      <c r="D5">
        <f>'Total Fuel Prices'!D72*(INDEX(Tax_share,MATCH('Total Fuel Prices'!$A$67,tax_fuel_labels,0),MATCH(D$1,'Tax_Share of Price'!$B$1:$AI$1,0)))</f>
        <v>0</v>
      </c>
      <c r="E5">
        <f>'Total Fuel Prices'!E72*(INDEX(Tax_share,MATCH('Total Fuel Prices'!$A$67,tax_fuel_labels,0),MATCH(E$1,'Tax_Share of Price'!$B$1:$AI$1,0)))</f>
        <v>0</v>
      </c>
      <c r="F5">
        <f>'Total Fuel Prices'!F72*(INDEX(Tax_share,MATCH('Total Fuel Prices'!$A$67,tax_fuel_labels,0),MATCH(F$1,'Tax_Share of Price'!$B$1:$AI$1,0)))</f>
        <v>0</v>
      </c>
      <c r="G5">
        <f>'Total Fuel Prices'!G72*(INDEX(Tax_share,MATCH('Total Fuel Prices'!$A$67,tax_fuel_labels,0),MATCH(G$1,'Tax_Share of Price'!$B$1:$AI$1,0)))</f>
        <v>0</v>
      </c>
      <c r="H5">
        <f>'Total Fuel Prices'!H72*(INDEX(Tax_share,MATCH('Total Fuel Prices'!$A$67,tax_fuel_labels,0),MATCH(H$1,'Tax_Share of Price'!$B$1:$AI$1,0)))</f>
        <v>0</v>
      </c>
      <c r="I5">
        <f>'Total Fuel Prices'!I72*(INDEX(Tax_share,MATCH('Total Fuel Prices'!$A$67,tax_fuel_labels,0),MATCH(I$1,'Tax_Share of Price'!$B$1:$AI$1,0)))</f>
        <v>0</v>
      </c>
      <c r="J5">
        <f>'Total Fuel Prices'!J72*(INDEX(Tax_share,MATCH('Total Fuel Prices'!$A$67,tax_fuel_labels,0),MATCH(J$1,'Tax_Share of Price'!$B$1:$AI$1,0)))</f>
        <v>0</v>
      </c>
      <c r="K5">
        <f>'Total Fuel Prices'!K72*(INDEX(Tax_share,MATCH('Total Fuel Prices'!$A$67,tax_fuel_labels,0),MATCH(K$1,'Tax_Share of Price'!$B$1:$AI$1,0)))</f>
        <v>0</v>
      </c>
      <c r="L5">
        <f>'Total Fuel Prices'!L72*(INDEX(Tax_share,MATCH('Total Fuel Prices'!$A$67,tax_fuel_labels,0),MATCH(L$1,'Tax_Share of Price'!$B$1:$AI$1,0)))</f>
        <v>0</v>
      </c>
      <c r="M5">
        <f>'Total Fuel Prices'!M72*(INDEX(Tax_share,MATCH('Total Fuel Prices'!$A$67,tax_fuel_labels,0),MATCH(M$1,'Tax_Share of Price'!$B$1:$AI$1,0)))</f>
        <v>0</v>
      </c>
      <c r="N5">
        <f>'Total Fuel Prices'!N72*(INDEX(Tax_share,MATCH('Total Fuel Prices'!$A$67,tax_fuel_labels,0),MATCH(N$1,'Tax_Share of Price'!$B$1:$AI$1,0)))</f>
        <v>0</v>
      </c>
      <c r="O5">
        <f>'Total Fuel Prices'!O72*(INDEX(Tax_share,MATCH('Total Fuel Prices'!$A$67,tax_fuel_labels,0),MATCH(O$1,'Tax_Share of Price'!$B$1:$AI$1,0)))</f>
        <v>0</v>
      </c>
      <c r="P5">
        <f>'Total Fuel Prices'!P72*(INDEX(Tax_share,MATCH('Total Fuel Prices'!$A$67,tax_fuel_labels,0),MATCH(P$1,'Tax_Share of Price'!$B$1:$AI$1,0)))</f>
        <v>0</v>
      </c>
      <c r="Q5">
        <f>'Total Fuel Prices'!Q72*(INDEX(Tax_share,MATCH('Total Fuel Prices'!$A$67,tax_fuel_labels,0),MATCH(Q$1,'Tax_Share of Price'!$B$1:$AI$1,0)))</f>
        <v>0</v>
      </c>
      <c r="R5">
        <f>'Total Fuel Prices'!R72*(INDEX(Tax_share,MATCH('Total Fuel Prices'!$A$67,tax_fuel_labels,0),MATCH(R$1,'Tax_Share of Price'!$B$1:$AI$1,0)))</f>
        <v>0</v>
      </c>
      <c r="S5">
        <f>'Total Fuel Prices'!S72*(INDEX(Tax_share,MATCH('Total Fuel Prices'!$A$67,tax_fuel_labels,0),MATCH(S$1,'Tax_Share of Price'!$B$1:$AI$1,0)))</f>
        <v>0</v>
      </c>
      <c r="T5">
        <f>'Total Fuel Prices'!T72*(INDEX(Tax_share,MATCH('Total Fuel Prices'!$A$67,tax_fuel_labels,0),MATCH(T$1,'Tax_Share of Price'!$B$1:$AI$1,0)))</f>
        <v>0</v>
      </c>
      <c r="U5">
        <f>'Total Fuel Prices'!U72*(INDEX(Tax_share,MATCH('Total Fuel Prices'!$A$67,tax_fuel_labels,0),MATCH(U$1,'Tax_Share of Price'!$B$1:$AI$1,0)))</f>
        <v>0</v>
      </c>
      <c r="V5">
        <f>'Total Fuel Prices'!V72*(INDEX(Tax_share,MATCH('Total Fuel Prices'!$A$67,tax_fuel_labels,0),MATCH(V$1,'Tax_Share of Price'!$B$1:$AI$1,0)))</f>
        <v>0</v>
      </c>
      <c r="W5">
        <f>'Total Fuel Prices'!W72*(INDEX(Tax_share,MATCH('Total Fuel Prices'!$A$67,tax_fuel_labels,0),MATCH(W$1,'Tax_Share of Price'!$B$1:$AI$1,0)))</f>
        <v>0</v>
      </c>
      <c r="X5">
        <f>'Total Fuel Prices'!X72*(INDEX(Tax_share,MATCH('Total Fuel Prices'!$A$67,tax_fuel_labels,0),MATCH(X$1,'Tax_Share of Price'!$B$1:$AI$1,0)))</f>
        <v>0</v>
      </c>
      <c r="Y5">
        <f>'Total Fuel Prices'!Y72*(INDEX(Tax_share,MATCH('Total Fuel Prices'!$A$67,tax_fuel_labels,0),MATCH(Y$1,'Tax_Share of Price'!$B$1:$AI$1,0)))</f>
        <v>0</v>
      </c>
      <c r="Z5">
        <f>'Total Fuel Prices'!Z72*(INDEX(Tax_share,MATCH('Total Fuel Prices'!$A$67,tax_fuel_labels,0),MATCH(Z$1,'Tax_Share of Price'!$B$1:$AI$1,0)))</f>
        <v>0</v>
      </c>
      <c r="AA5">
        <f>'Total Fuel Prices'!AA72*(INDEX(Tax_share,MATCH('Total Fuel Prices'!$A$67,tax_fuel_labels,0),MATCH(AA$1,'Tax_Share of Price'!$B$1:$AI$1,0)))</f>
        <v>0</v>
      </c>
      <c r="AB5">
        <f>'Total Fuel Prices'!AB72*(INDEX(Tax_share,MATCH('Total Fuel Prices'!$A$67,tax_fuel_labels,0),MATCH(AB$1,'Tax_Share of Price'!$B$1:$AI$1,0)))</f>
        <v>0</v>
      </c>
      <c r="AC5">
        <f>'Total Fuel Prices'!AC72*(INDEX(Tax_share,MATCH('Total Fuel Prices'!$A$67,tax_fuel_labels,0),MATCH(AC$1,'Tax_Share of Price'!$B$1:$AI$1,0)))</f>
        <v>0</v>
      </c>
      <c r="AD5">
        <f>'Total Fuel Prices'!AD72*(INDEX(Tax_share,MATCH('Total Fuel Prices'!$A$67,tax_fuel_labels,0),MATCH(AD$1,'Tax_Share of Price'!$B$1:$AI$1,0)))</f>
        <v>0</v>
      </c>
      <c r="AE5">
        <f>'Total Fuel Prices'!AE72*(INDEX(Tax_share,MATCH('Total Fuel Prices'!$A$67,tax_fuel_labels,0),MATCH(AE$1,'Tax_Share of Price'!$B$1:$AI$1,0)))</f>
        <v>0</v>
      </c>
      <c r="AF5">
        <f t="shared" si="1"/>
        <v>0</v>
      </c>
      <c r="AG5">
        <f t="shared" si="0"/>
        <v>0</v>
      </c>
      <c r="AH5">
        <f t="shared" si="0"/>
        <v>0</v>
      </c>
      <c r="AI5">
        <f t="shared" si="0"/>
        <v>0</v>
      </c>
      <c r="AJ5">
        <f t="shared" si="0"/>
        <v>0</v>
      </c>
      <c r="AK5">
        <f t="shared" si="0"/>
        <v>0</v>
      </c>
      <c r="AL5">
        <f t="shared" si="0"/>
        <v>0</v>
      </c>
      <c r="AM5">
        <f t="shared" si="0"/>
        <v>0</v>
      </c>
      <c r="AN5">
        <f t="shared" si="0"/>
        <v>0</v>
      </c>
      <c r="AO5">
        <f t="shared" si="0"/>
        <v>0</v>
      </c>
      <c r="AP5">
        <f t="shared" si="0"/>
        <v>0</v>
      </c>
      <c r="AQ5">
        <f t="shared" si="0"/>
        <v>0</v>
      </c>
      <c r="AR5">
        <f t="shared" si="0"/>
        <v>0</v>
      </c>
      <c r="AS5">
        <f t="shared" si="0"/>
        <v>0</v>
      </c>
      <c r="AT5">
        <f t="shared" si="0"/>
        <v>0</v>
      </c>
      <c r="AU5">
        <f t="shared" si="0"/>
        <v>0</v>
      </c>
      <c r="AV5">
        <f t="shared" si="0"/>
        <v>0</v>
      </c>
      <c r="AW5">
        <f t="shared" si="0"/>
        <v>0</v>
      </c>
      <c r="AX5">
        <f t="shared" si="0"/>
        <v>0</v>
      </c>
      <c r="AY5">
        <f t="shared" si="0"/>
        <v>0</v>
      </c>
      <c r="AZ5">
        <f t="shared" si="0"/>
        <v>0</v>
      </c>
      <c r="BA5">
        <f t="shared" si="0"/>
        <v>0</v>
      </c>
      <c r="BB5">
        <f t="shared" si="0"/>
        <v>0</v>
      </c>
      <c r="BC5">
        <f t="shared" si="0"/>
        <v>0</v>
      </c>
      <c r="BD5">
        <f t="shared" si="0"/>
        <v>0</v>
      </c>
      <c r="BE5">
        <f t="shared" si="0"/>
        <v>0</v>
      </c>
      <c r="BF5">
        <f t="shared" si="0"/>
        <v>0</v>
      </c>
      <c r="BG5">
        <f t="shared" si="0"/>
        <v>0</v>
      </c>
      <c r="BH5">
        <f t="shared" si="0"/>
        <v>0</v>
      </c>
      <c r="BI5">
        <f t="shared" si="0"/>
        <v>0</v>
      </c>
      <c r="BJ5">
        <f t="shared" si="0"/>
        <v>0</v>
      </c>
      <c r="BK5">
        <f t="shared" si="0"/>
        <v>0</v>
      </c>
      <c r="BL5">
        <f t="shared" si="0"/>
        <v>0</v>
      </c>
      <c r="BM5">
        <f t="shared" si="0"/>
        <v>0</v>
      </c>
      <c r="BN5">
        <f t="shared" si="0"/>
        <v>0</v>
      </c>
      <c r="BO5">
        <f t="shared" si="0"/>
        <v>0</v>
      </c>
      <c r="BP5">
        <f t="shared" si="0"/>
        <v>0</v>
      </c>
      <c r="BQ5">
        <f t="shared" si="0"/>
        <v>0</v>
      </c>
      <c r="BR5">
        <f t="shared" si="0"/>
        <v>0</v>
      </c>
      <c r="BS5">
        <f t="shared" si="0"/>
        <v>0</v>
      </c>
      <c r="BT5">
        <f t="shared" si="0"/>
        <v>0</v>
      </c>
      <c r="BU5">
        <f t="shared" si="0"/>
        <v>0</v>
      </c>
      <c r="BV5">
        <f t="shared" si="0"/>
        <v>0</v>
      </c>
      <c r="BW5">
        <f t="shared" si="0"/>
        <v>0</v>
      </c>
      <c r="BX5">
        <f t="shared" si="0"/>
        <v>0</v>
      </c>
      <c r="BY5">
        <f t="shared" si="0"/>
        <v>0</v>
      </c>
      <c r="BZ5">
        <f t="shared" si="0"/>
        <v>0</v>
      </c>
      <c r="CA5">
        <f t="shared" si="0"/>
        <v>0</v>
      </c>
      <c r="CB5">
        <f t="shared" si="0"/>
        <v>0</v>
      </c>
      <c r="CC5">
        <f t="shared" si="0"/>
        <v>0</v>
      </c>
    </row>
    <row r="6" spans="1:81">
      <c r="A6" s="1" t="s">
        <v>1425</v>
      </c>
      <c r="B6">
        <f>'Total Fuel Prices'!B73*(INDEX(Tax_share,MATCH('Total Fuel Prices'!$A$67,tax_fuel_labels,0),MATCH(B$1,'Tax_Share of Price'!$B$1:$AI$1,0)))</f>
        <v>0</v>
      </c>
      <c r="C6">
        <f>'Total Fuel Prices'!C73*(INDEX(Tax_share,MATCH('Total Fuel Prices'!$A$67,tax_fuel_labels,0),MATCH(C$1,'Tax_Share of Price'!$B$1:$AI$1,0)))</f>
        <v>0</v>
      </c>
      <c r="D6">
        <f>'Total Fuel Prices'!D73*(INDEX(Tax_share,MATCH('Total Fuel Prices'!$A$67,tax_fuel_labels,0),MATCH(D$1,'Tax_Share of Price'!$B$1:$AI$1,0)))</f>
        <v>0</v>
      </c>
      <c r="E6">
        <f>'Total Fuel Prices'!E73*(INDEX(Tax_share,MATCH('Total Fuel Prices'!$A$67,tax_fuel_labels,0),MATCH(E$1,'Tax_Share of Price'!$B$1:$AI$1,0)))</f>
        <v>0</v>
      </c>
      <c r="F6">
        <f>'Total Fuel Prices'!F73*(INDEX(Tax_share,MATCH('Total Fuel Prices'!$A$67,tax_fuel_labels,0),MATCH(F$1,'Tax_Share of Price'!$B$1:$AI$1,0)))</f>
        <v>0</v>
      </c>
      <c r="G6">
        <f>'Total Fuel Prices'!G73*(INDEX(Tax_share,MATCH('Total Fuel Prices'!$A$67,tax_fuel_labels,0),MATCH(G$1,'Tax_Share of Price'!$B$1:$AI$1,0)))</f>
        <v>0</v>
      </c>
      <c r="H6">
        <f>'Total Fuel Prices'!H73*(INDEX(Tax_share,MATCH('Total Fuel Prices'!$A$67,tax_fuel_labels,0),MATCH(H$1,'Tax_Share of Price'!$B$1:$AI$1,0)))</f>
        <v>0</v>
      </c>
      <c r="I6">
        <f>'Total Fuel Prices'!I73*(INDEX(Tax_share,MATCH('Total Fuel Prices'!$A$67,tax_fuel_labels,0),MATCH(I$1,'Tax_Share of Price'!$B$1:$AI$1,0)))</f>
        <v>0</v>
      </c>
      <c r="J6">
        <f>'Total Fuel Prices'!J73*(INDEX(Tax_share,MATCH('Total Fuel Prices'!$A$67,tax_fuel_labels,0),MATCH(J$1,'Tax_Share of Price'!$B$1:$AI$1,0)))</f>
        <v>0</v>
      </c>
      <c r="K6">
        <f>'Total Fuel Prices'!K73*(INDEX(Tax_share,MATCH('Total Fuel Prices'!$A$67,tax_fuel_labels,0),MATCH(K$1,'Tax_Share of Price'!$B$1:$AI$1,0)))</f>
        <v>0</v>
      </c>
      <c r="L6">
        <f>'Total Fuel Prices'!L73*(INDEX(Tax_share,MATCH('Total Fuel Prices'!$A$67,tax_fuel_labels,0),MATCH(L$1,'Tax_Share of Price'!$B$1:$AI$1,0)))</f>
        <v>0</v>
      </c>
      <c r="M6">
        <f>'Total Fuel Prices'!M73*(INDEX(Tax_share,MATCH('Total Fuel Prices'!$A$67,tax_fuel_labels,0),MATCH(M$1,'Tax_Share of Price'!$B$1:$AI$1,0)))</f>
        <v>0</v>
      </c>
      <c r="N6">
        <f>'Total Fuel Prices'!N73*(INDEX(Tax_share,MATCH('Total Fuel Prices'!$A$67,tax_fuel_labels,0),MATCH(N$1,'Tax_Share of Price'!$B$1:$AI$1,0)))</f>
        <v>0</v>
      </c>
      <c r="O6">
        <f>'Total Fuel Prices'!O73*(INDEX(Tax_share,MATCH('Total Fuel Prices'!$A$67,tax_fuel_labels,0),MATCH(O$1,'Tax_Share of Price'!$B$1:$AI$1,0)))</f>
        <v>0</v>
      </c>
      <c r="P6">
        <f>'Total Fuel Prices'!P73*(INDEX(Tax_share,MATCH('Total Fuel Prices'!$A$67,tax_fuel_labels,0),MATCH(P$1,'Tax_Share of Price'!$B$1:$AI$1,0)))</f>
        <v>0</v>
      </c>
      <c r="Q6">
        <f>'Total Fuel Prices'!Q73*(INDEX(Tax_share,MATCH('Total Fuel Prices'!$A$67,tax_fuel_labels,0),MATCH(Q$1,'Tax_Share of Price'!$B$1:$AI$1,0)))</f>
        <v>0</v>
      </c>
      <c r="R6">
        <f>'Total Fuel Prices'!R73*(INDEX(Tax_share,MATCH('Total Fuel Prices'!$A$67,tax_fuel_labels,0),MATCH(R$1,'Tax_Share of Price'!$B$1:$AI$1,0)))</f>
        <v>0</v>
      </c>
      <c r="S6">
        <f>'Total Fuel Prices'!S73*(INDEX(Tax_share,MATCH('Total Fuel Prices'!$A$67,tax_fuel_labels,0),MATCH(S$1,'Tax_Share of Price'!$B$1:$AI$1,0)))</f>
        <v>0</v>
      </c>
      <c r="T6">
        <f>'Total Fuel Prices'!T73*(INDEX(Tax_share,MATCH('Total Fuel Prices'!$A$67,tax_fuel_labels,0),MATCH(T$1,'Tax_Share of Price'!$B$1:$AI$1,0)))</f>
        <v>0</v>
      </c>
      <c r="U6">
        <f>'Total Fuel Prices'!U73*(INDEX(Tax_share,MATCH('Total Fuel Prices'!$A$67,tax_fuel_labels,0),MATCH(U$1,'Tax_Share of Price'!$B$1:$AI$1,0)))</f>
        <v>0</v>
      </c>
      <c r="V6">
        <f>'Total Fuel Prices'!V73*(INDEX(Tax_share,MATCH('Total Fuel Prices'!$A$67,tax_fuel_labels,0),MATCH(V$1,'Tax_Share of Price'!$B$1:$AI$1,0)))</f>
        <v>0</v>
      </c>
      <c r="W6">
        <f>'Total Fuel Prices'!W73*(INDEX(Tax_share,MATCH('Total Fuel Prices'!$A$67,tax_fuel_labels,0),MATCH(W$1,'Tax_Share of Price'!$B$1:$AI$1,0)))</f>
        <v>0</v>
      </c>
      <c r="X6">
        <f>'Total Fuel Prices'!X73*(INDEX(Tax_share,MATCH('Total Fuel Prices'!$A$67,tax_fuel_labels,0),MATCH(X$1,'Tax_Share of Price'!$B$1:$AI$1,0)))</f>
        <v>0</v>
      </c>
      <c r="Y6">
        <f>'Total Fuel Prices'!Y73*(INDEX(Tax_share,MATCH('Total Fuel Prices'!$A$67,tax_fuel_labels,0),MATCH(Y$1,'Tax_Share of Price'!$B$1:$AI$1,0)))</f>
        <v>0</v>
      </c>
      <c r="Z6">
        <f>'Total Fuel Prices'!Z73*(INDEX(Tax_share,MATCH('Total Fuel Prices'!$A$67,tax_fuel_labels,0),MATCH(Z$1,'Tax_Share of Price'!$B$1:$AI$1,0)))</f>
        <v>0</v>
      </c>
      <c r="AA6">
        <f>'Total Fuel Prices'!AA73*(INDEX(Tax_share,MATCH('Total Fuel Prices'!$A$67,tax_fuel_labels,0),MATCH(AA$1,'Tax_Share of Price'!$B$1:$AI$1,0)))</f>
        <v>0</v>
      </c>
      <c r="AB6">
        <f>'Total Fuel Prices'!AB73*(INDEX(Tax_share,MATCH('Total Fuel Prices'!$A$67,tax_fuel_labels,0),MATCH(AB$1,'Tax_Share of Price'!$B$1:$AI$1,0)))</f>
        <v>0</v>
      </c>
      <c r="AC6">
        <f>'Total Fuel Prices'!AC73*(INDEX(Tax_share,MATCH('Total Fuel Prices'!$A$67,tax_fuel_labels,0),MATCH(AC$1,'Tax_Share of Price'!$B$1:$AI$1,0)))</f>
        <v>0</v>
      </c>
      <c r="AD6">
        <f>'Total Fuel Prices'!AD73*(INDEX(Tax_share,MATCH('Total Fuel Prices'!$A$67,tax_fuel_labels,0),MATCH(AD$1,'Tax_Share of Price'!$B$1:$AI$1,0)))</f>
        <v>0</v>
      </c>
      <c r="AE6">
        <f>'Total Fuel Prices'!AE73*(INDEX(Tax_share,MATCH('Total Fuel Prices'!$A$67,tax_fuel_labels,0),MATCH(AE$1,'Tax_Share of Price'!$B$1:$AI$1,0)))</f>
        <v>0</v>
      </c>
      <c r="AF6">
        <f t="shared" si="1"/>
        <v>0</v>
      </c>
      <c r="AG6">
        <f t="shared" si="0"/>
        <v>0</v>
      </c>
      <c r="AH6">
        <f t="shared" si="0"/>
        <v>0</v>
      </c>
      <c r="AI6">
        <f t="shared" si="0"/>
        <v>0</v>
      </c>
      <c r="AJ6">
        <f t="shared" si="0"/>
        <v>0</v>
      </c>
      <c r="AK6">
        <f t="shared" si="0"/>
        <v>0</v>
      </c>
      <c r="AL6">
        <f t="shared" si="0"/>
        <v>0</v>
      </c>
      <c r="AM6">
        <f t="shared" si="0"/>
        <v>0</v>
      </c>
      <c r="AN6">
        <f t="shared" si="0"/>
        <v>0</v>
      </c>
      <c r="AO6">
        <f t="shared" si="0"/>
        <v>0</v>
      </c>
      <c r="AP6">
        <f t="shared" si="0"/>
        <v>0</v>
      </c>
      <c r="AQ6">
        <f t="shared" si="0"/>
        <v>0</v>
      </c>
      <c r="AR6">
        <f t="shared" si="0"/>
        <v>0</v>
      </c>
      <c r="AS6">
        <f t="shared" si="0"/>
        <v>0</v>
      </c>
      <c r="AT6">
        <f t="shared" si="0"/>
        <v>0</v>
      </c>
      <c r="AU6">
        <f t="shared" si="0"/>
        <v>0</v>
      </c>
      <c r="AV6">
        <f t="shared" si="0"/>
        <v>0</v>
      </c>
      <c r="AW6">
        <f t="shared" si="0"/>
        <v>0</v>
      </c>
      <c r="AX6">
        <f t="shared" si="0"/>
        <v>0</v>
      </c>
      <c r="AY6">
        <f t="shared" si="0"/>
        <v>0</v>
      </c>
      <c r="AZ6">
        <f t="shared" si="0"/>
        <v>0</v>
      </c>
      <c r="BA6">
        <f t="shared" si="0"/>
        <v>0</v>
      </c>
      <c r="BB6">
        <f t="shared" si="0"/>
        <v>0</v>
      </c>
      <c r="BC6">
        <f t="shared" si="0"/>
        <v>0</v>
      </c>
      <c r="BD6">
        <f t="shared" si="0"/>
        <v>0</v>
      </c>
      <c r="BE6">
        <f t="shared" si="0"/>
        <v>0</v>
      </c>
      <c r="BF6">
        <f t="shared" si="0"/>
        <v>0</v>
      </c>
      <c r="BG6">
        <f t="shared" si="0"/>
        <v>0</v>
      </c>
      <c r="BH6">
        <f t="shared" si="0"/>
        <v>0</v>
      </c>
      <c r="BI6">
        <f t="shared" si="0"/>
        <v>0</v>
      </c>
      <c r="BJ6">
        <f t="shared" si="0"/>
        <v>0</v>
      </c>
      <c r="BK6">
        <f t="shared" si="0"/>
        <v>0</v>
      </c>
      <c r="BL6">
        <f t="shared" si="0"/>
        <v>0</v>
      </c>
      <c r="BM6">
        <f t="shared" si="0"/>
        <v>0</v>
      </c>
      <c r="BN6">
        <f t="shared" si="0"/>
        <v>0</v>
      </c>
      <c r="BO6">
        <f t="shared" si="0"/>
        <v>0</v>
      </c>
      <c r="BP6">
        <f t="shared" si="0"/>
        <v>0</v>
      </c>
      <c r="BQ6">
        <f t="shared" si="0"/>
        <v>0</v>
      </c>
      <c r="BR6">
        <f t="shared" si="0"/>
        <v>0</v>
      </c>
      <c r="BS6">
        <f t="shared" si="0"/>
        <v>0</v>
      </c>
      <c r="BT6">
        <f t="shared" si="0"/>
        <v>0</v>
      </c>
      <c r="BU6">
        <f t="shared" si="0"/>
        <v>0</v>
      </c>
      <c r="BV6">
        <f t="shared" si="0"/>
        <v>0</v>
      </c>
      <c r="BW6">
        <f t="shared" si="0"/>
        <v>0</v>
      </c>
      <c r="BX6">
        <f t="shared" si="0"/>
        <v>0</v>
      </c>
      <c r="BY6">
        <f t="shared" si="0"/>
        <v>0</v>
      </c>
      <c r="BZ6">
        <f t="shared" si="0"/>
        <v>0</v>
      </c>
      <c r="CA6">
        <f t="shared" si="0"/>
        <v>0</v>
      </c>
      <c r="CB6">
        <f t="shared" si="0"/>
        <v>0</v>
      </c>
      <c r="CC6">
        <f t="shared" si="0"/>
        <v>0</v>
      </c>
    </row>
    <row r="7" spans="1:81">
      <c r="A7" s="1" t="s">
        <v>1426</v>
      </c>
      <c r="B7">
        <f>'Total Fuel Prices'!B74*(INDEX(Tax_share,MATCH('Total Fuel Prices'!$A$67,tax_fuel_labels,0),MATCH(B$1,'Tax_Share of Price'!$B$1:$AI$1,0)))</f>
        <v>0</v>
      </c>
      <c r="C7">
        <f>'Total Fuel Prices'!C74*(INDEX(Tax_share,MATCH('Total Fuel Prices'!$A$67,tax_fuel_labels,0),MATCH(C$1,'Tax_Share of Price'!$B$1:$AI$1,0)))</f>
        <v>0</v>
      </c>
      <c r="D7">
        <f>'Total Fuel Prices'!D74*(INDEX(Tax_share,MATCH('Total Fuel Prices'!$A$67,tax_fuel_labels,0),MATCH(D$1,'Tax_Share of Price'!$B$1:$AI$1,0)))</f>
        <v>0</v>
      </c>
      <c r="E7">
        <f>'Total Fuel Prices'!E74*(INDEX(Tax_share,MATCH('Total Fuel Prices'!$A$67,tax_fuel_labels,0),MATCH(E$1,'Tax_Share of Price'!$B$1:$AI$1,0)))</f>
        <v>0</v>
      </c>
      <c r="F7">
        <f>'Total Fuel Prices'!F74*(INDEX(Tax_share,MATCH('Total Fuel Prices'!$A$67,tax_fuel_labels,0),MATCH(F$1,'Tax_Share of Price'!$B$1:$AI$1,0)))</f>
        <v>0</v>
      </c>
      <c r="G7">
        <f>'Total Fuel Prices'!G74*(INDEX(Tax_share,MATCH('Total Fuel Prices'!$A$67,tax_fuel_labels,0),MATCH(G$1,'Tax_Share of Price'!$B$1:$AI$1,0)))</f>
        <v>0</v>
      </c>
      <c r="H7">
        <f>'Total Fuel Prices'!H74*(INDEX(Tax_share,MATCH('Total Fuel Prices'!$A$67,tax_fuel_labels,0),MATCH(H$1,'Tax_Share of Price'!$B$1:$AI$1,0)))</f>
        <v>0</v>
      </c>
      <c r="I7">
        <f>'Total Fuel Prices'!I74*(INDEX(Tax_share,MATCH('Total Fuel Prices'!$A$67,tax_fuel_labels,0),MATCH(I$1,'Tax_Share of Price'!$B$1:$AI$1,0)))</f>
        <v>0</v>
      </c>
      <c r="J7">
        <f>'Total Fuel Prices'!J74*(INDEX(Tax_share,MATCH('Total Fuel Prices'!$A$67,tax_fuel_labels,0),MATCH(J$1,'Tax_Share of Price'!$B$1:$AI$1,0)))</f>
        <v>0</v>
      </c>
      <c r="K7">
        <f>'Total Fuel Prices'!K74*(INDEX(Tax_share,MATCH('Total Fuel Prices'!$A$67,tax_fuel_labels,0),MATCH(K$1,'Tax_Share of Price'!$B$1:$AI$1,0)))</f>
        <v>0</v>
      </c>
      <c r="L7">
        <f>'Total Fuel Prices'!L74*(INDEX(Tax_share,MATCH('Total Fuel Prices'!$A$67,tax_fuel_labels,0),MATCH(L$1,'Tax_Share of Price'!$B$1:$AI$1,0)))</f>
        <v>0</v>
      </c>
      <c r="M7">
        <f>'Total Fuel Prices'!M74*(INDEX(Tax_share,MATCH('Total Fuel Prices'!$A$67,tax_fuel_labels,0),MATCH(M$1,'Tax_Share of Price'!$B$1:$AI$1,0)))</f>
        <v>0</v>
      </c>
      <c r="N7">
        <f>'Total Fuel Prices'!N74*(INDEX(Tax_share,MATCH('Total Fuel Prices'!$A$67,tax_fuel_labels,0),MATCH(N$1,'Tax_Share of Price'!$B$1:$AI$1,0)))</f>
        <v>0</v>
      </c>
      <c r="O7">
        <f>'Total Fuel Prices'!O74*(INDEX(Tax_share,MATCH('Total Fuel Prices'!$A$67,tax_fuel_labels,0),MATCH(O$1,'Tax_Share of Price'!$B$1:$AI$1,0)))</f>
        <v>0</v>
      </c>
      <c r="P7">
        <f>'Total Fuel Prices'!P74*(INDEX(Tax_share,MATCH('Total Fuel Prices'!$A$67,tax_fuel_labels,0),MATCH(P$1,'Tax_Share of Price'!$B$1:$AI$1,0)))</f>
        <v>0</v>
      </c>
      <c r="Q7">
        <f>'Total Fuel Prices'!Q74*(INDEX(Tax_share,MATCH('Total Fuel Prices'!$A$67,tax_fuel_labels,0),MATCH(Q$1,'Tax_Share of Price'!$B$1:$AI$1,0)))</f>
        <v>0</v>
      </c>
      <c r="R7">
        <f>'Total Fuel Prices'!R74*(INDEX(Tax_share,MATCH('Total Fuel Prices'!$A$67,tax_fuel_labels,0),MATCH(R$1,'Tax_Share of Price'!$B$1:$AI$1,0)))</f>
        <v>0</v>
      </c>
      <c r="S7">
        <f>'Total Fuel Prices'!S74*(INDEX(Tax_share,MATCH('Total Fuel Prices'!$A$67,tax_fuel_labels,0),MATCH(S$1,'Tax_Share of Price'!$B$1:$AI$1,0)))</f>
        <v>0</v>
      </c>
      <c r="T7">
        <f>'Total Fuel Prices'!T74*(INDEX(Tax_share,MATCH('Total Fuel Prices'!$A$67,tax_fuel_labels,0),MATCH(T$1,'Tax_Share of Price'!$B$1:$AI$1,0)))</f>
        <v>0</v>
      </c>
      <c r="U7">
        <f>'Total Fuel Prices'!U74*(INDEX(Tax_share,MATCH('Total Fuel Prices'!$A$67,tax_fuel_labels,0),MATCH(U$1,'Tax_Share of Price'!$B$1:$AI$1,0)))</f>
        <v>0</v>
      </c>
      <c r="V7">
        <f>'Total Fuel Prices'!V74*(INDEX(Tax_share,MATCH('Total Fuel Prices'!$A$67,tax_fuel_labels,0),MATCH(V$1,'Tax_Share of Price'!$B$1:$AI$1,0)))</f>
        <v>0</v>
      </c>
      <c r="W7">
        <f>'Total Fuel Prices'!W74*(INDEX(Tax_share,MATCH('Total Fuel Prices'!$A$67,tax_fuel_labels,0),MATCH(W$1,'Tax_Share of Price'!$B$1:$AI$1,0)))</f>
        <v>0</v>
      </c>
      <c r="X7">
        <f>'Total Fuel Prices'!X74*(INDEX(Tax_share,MATCH('Total Fuel Prices'!$A$67,tax_fuel_labels,0),MATCH(X$1,'Tax_Share of Price'!$B$1:$AI$1,0)))</f>
        <v>0</v>
      </c>
      <c r="Y7">
        <f>'Total Fuel Prices'!Y74*(INDEX(Tax_share,MATCH('Total Fuel Prices'!$A$67,tax_fuel_labels,0),MATCH(Y$1,'Tax_Share of Price'!$B$1:$AI$1,0)))</f>
        <v>0</v>
      </c>
      <c r="Z7">
        <f>'Total Fuel Prices'!Z74*(INDEX(Tax_share,MATCH('Total Fuel Prices'!$A$67,tax_fuel_labels,0),MATCH(Z$1,'Tax_Share of Price'!$B$1:$AI$1,0)))</f>
        <v>0</v>
      </c>
      <c r="AA7">
        <f>'Total Fuel Prices'!AA74*(INDEX(Tax_share,MATCH('Total Fuel Prices'!$A$67,tax_fuel_labels,0),MATCH(AA$1,'Tax_Share of Price'!$B$1:$AI$1,0)))</f>
        <v>0</v>
      </c>
      <c r="AB7">
        <f>'Total Fuel Prices'!AB74*(INDEX(Tax_share,MATCH('Total Fuel Prices'!$A$67,tax_fuel_labels,0),MATCH(AB$1,'Tax_Share of Price'!$B$1:$AI$1,0)))</f>
        <v>0</v>
      </c>
      <c r="AC7">
        <f>'Total Fuel Prices'!AC74*(INDEX(Tax_share,MATCH('Total Fuel Prices'!$A$67,tax_fuel_labels,0),MATCH(AC$1,'Tax_Share of Price'!$B$1:$AI$1,0)))</f>
        <v>0</v>
      </c>
      <c r="AD7">
        <f>'Total Fuel Prices'!AD74*(INDEX(Tax_share,MATCH('Total Fuel Prices'!$A$67,tax_fuel_labels,0),MATCH(AD$1,'Tax_Share of Price'!$B$1:$AI$1,0)))</f>
        <v>0</v>
      </c>
      <c r="AE7">
        <f>'Total Fuel Prices'!AE74*(INDEX(Tax_share,MATCH('Total Fuel Prices'!$A$67,tax_fuel_labels,0),MATCH(AE$1,'Tax_Share of Price'!$B$1:$AI$1,0)))</f>
        <v>0</v>
      </c>
      <c r="AF7">
        <f t="shared" si="1"/>
        <v>0</v>
      </c>
      <c r="AG7">
        <f t="shared" si="0"/>
        <v>0</v>
      </c>
      <c r="AH7">
        <f t="shared" si="0"/>
        <v>0</v>
      </c>
      <c r="AI7">
        <f t="shared" si="0"/>
        <v>0</v>
      </c>
      <c r="AJ7">
        <f t="shared" si="0"/>
        <v>0</v>
      </c>
      <c r="AK7">
        <f t="shared" si="0"/>
        <v>0</v>
      </c>
      <c r="AL7">
        <f t="shared" si="0"/>
        <v>0</v>
      </c>
      <c r="AM7">
        <f t="shared" si="0"/>
        <v>0</v>
      </c>
      <c r="AN7">
        <f t="shared" si="0"/>
        <v>0</v>
      </c>
      <c r="AO7">
        <f t="shared" si="0"/>
        <v>0</v>
      </c>
      <c r="AP7">
        <f t="shared" si="0"/>
        <v>0</v>
      </c>
      <c r="AQ7">
        <f t="shared" si="0"/>
        <v>0</v>
      </c>
      <c r="AR7">
        <f t="shared" si="0"/>
        <v>0</v>
      </c>
      <c r="AS7">
        <f t="shared" si="0"/>
        <v>0</v>
      </c>
      <c r="AT7">
        <f t="shared" si="0"/>
        <v>0</v>
      </c>
      <c r="AU7">
        <f t="shared" si="0"/>
        <v>0</v>
      </c>
      <c r="AV7">
        <f t="shared" si="0"/>
        <v>0</v>
      </c>
      <c r="AW7">
        <f t="shared" si="0"/>
        <v>0</v>
      </c>
      <c r="AX7">
        <f t="shared" si="0"/>
        <v>0</v>
      </c>
      <c r="AY7">
        <f t="shared" si="0"/>
        <v>0</v>
      </c>
      <c r="AZ7">
        <f t="shared" si="0"/>
        <v>0</v>
      </c>
      <c r="BA7">
        <f t="shared" si="0"/>
        <v>0</v>
      </c>
      <c r="BB7">
        <f t="shared" si="0"/>
        <v>0</v>
      </c>
      <c r="BC7">
        <f t="shared" si="0"/>
        <v>0</v>
      </c>
      <c r="BD7">
        <f t="shared" si="0"/>
        <v>0</v>
      </c>
      <c r="BE7">
        <f t="shared" si="0"/>
        <v>0</v>
      </c>
      <c r="BF7">
        <f t="shared" ref="AG7:CC9" si="2">$AE7</f>
        <v>0</v>
      </c>
      <c r="BG7">
        <f t="shared" si="2"/>
        <v>0</v>
      </c>
      <c r="BH7">
        <f t="shared" si="2"/>
        <v>0</v>
      </c>
      <c r="BI7">
        <f t="shared" si="2"/>
        <v>0</v>
      </c>
      <c r="BJ7">
        <f t="shared" si="2"/>
        <v>0</v>
      </c>
      <c r="BK7">
        <f t="shared" si="2"/>
        <v>0</v>
      </c>
      <c r="BL7">
        <f t="shared" si="2"/>
        <v>0</v>
      </c>
      <c r="BM7">
        <f t="shared" si="2"/>
        <v>0</v>
      </c>
      <c r="BN7">
        <f t="shared" si="2"/>
        <v>0</v>
      </c>
      <c r="BO7">
        <f t="shared" si="2"/>
        <v>0</v>
      </c>
      <c r="BP7">
        <f t="shared" si="2"/>
        <v>0</v>
      </c>
      <c r="BQ7">
        <f t="shared" si="2"/>
        <v>0</v>
      </c>
      <c r="BR7">
        <f t="shared" si="2"/>
        <v>0</v>
      </c>
      <c r="BS7">
        <f t="shared" si="2"/>
        <v>0</v>
      </c>
      <c r="BT7">
        <f t="shared" si="2"/>
        <v>0</v>
      </c>
      <c r="BU7">
        <f t="shared" si="2"/>
        <v>0</v>
      </c>
      <c r="BV7">
        <f t="shared" si="2"/>
        <v>0</v>
      </c>
      <c r="BW7">
        <f t="shared" si="2"/>
        <v>0</v>
      </c>
      <c r="BX7">
        <f t="shared" si="2"/>
        <v>0</v>
      </c>
      <c r="BY7">
        <f t="shared" si="2"/>
        <v>0</v>
      </c>
      <c r="BZ7">
        <f t="shared" si="2"/>
        <v>0</v>
      </c>
      <c r="CA7">
        <f t="shared" si="2"/>
        <v>0</v>
      </c>
      <c r="CB7">
        <f t="shared" si="2"/>
        <v>0</v>
      </c>
      <c r="CC7">
        <f t="shared" si="2"/>
        <v>0</v>
      </c>
    </row>
    <row r="8" spans="1:81">
      <c r="A8" s="1" t="s">
        <v>1427</v>
      </c>
      <c r="B8">
        <f>'Total Fuel Prices'!B75*(INDEX(Tax_share,MATCH('Total Fuel Prices'!$A$67,tax_fuel_labels,0),MATCH(B$1,'Tax_Share of Price'!$B$1:$AI$1,0)))</f>
        <v>0</v>
      </c>
      <c r="C8">
        <f>'Total Fuel Prices'!C75*(INDEX(Tax_share,MATCH('Total Fuel Prices'!$A$67,tax_fuel_labels,0),MATCH(C$1,'Tax_Share of Price'!$B$1:$AI$1,0)))</f>
        <v>0</v>
      </c>
      <c r="D8">
        <f>'Total Fuel Prices'!D75*(INDEX(Tax_share,MATCH('Total Fuel Prices'!$A$67,tax_fuel_labels,0),MATCH(D$1,'Tax_Share of Price'!$B$1:$AI$1,0)))</f>
        <v>0</v>
      </c>
      <c r="E8">
        <f>'Total Fuel Prices'!E75*(INDEX(Tax_share,MATCH('Total Fuel Prices'!$A$67,tax_fuel_labels,0),MATCH(E$1,'Tax_Share of Price'!$B$1:$AI$1,0)))</f>
        <v>0</v>
      </c>
      <c r="F8">
        <f>'Total Fuel Prices'!F75*(INDEX(Tax_share,MATCH('Total Fuel Prices'!$A$67,tax_fuel_labels,0),MATCH(F$1,'Tax_Share of Price'!$B$1:$AI$1,0)))</f>
        <v>0</v>
      </c>
      <c r="G8">
        <f>'Total Fuel Prices'!G75*(INDEX(Tax_share,MATCH('Total Fuel Prices'!$A$67,tax_fuel_labels,0),MATCH(G$1,'Tax_Share of Price'!$B$1:$AI$1,0)))</f>
        <v>0</v>
      </c>
      <c r="H8">
        <f>'Total Fuel Prices'!H75*(INDEX(Tax_share,MATCH('Total Fuel Prices'!$A$67,tax_fuel_labels,0),MATCH(H$1,'Tax_Share of Price'!$B$1:$AI$1,0)))</f>
        <v>0</v>
      </c>
      <c r="I8">
        <f>'Total Fuel Prices'!I75*(INDEX(Tax_share,MATCH('Total Fuel Prices'!$A$67,tax_fuel_labels,0),MATCH(I$1,'Tax_Share of Price'!$B$1:$AI$1,0)))</f>
        <v>0</v>
      </c>
      <c r="J8">
        <f>'Total Fuel Prices'!J75*(INDEX(Tax_share,MATCH('Total Fuel Prices'!$A$67,tax_fuel_labels,0),MATCH(J$1,'Tax_Share of Price'!$B$1:$AI$1,0)))</f>
        <v>0</v>
      </c>
      <c r="K8">
        <f>'Total Fuel Prices'!K75*(INDEX(Tax_share,MATCH('Total Fuel Prices'!$A$67,tax_fuel_labels,0),MATCH(K$1,'Tax_Share of Price'!$B$1:$AI$1,0)))</f>
        <v>0</v>
      </c>
      <c r="L8">
        <f>'Total Fuel Prices'!L75*(INDEX(Tax_share,MATCH('Total Fuel Prices'!$A$67,tax_fuel_labels,0),MATCH(L$1,'Tax_Share of Price'!$B$1:$AI$1,0)))</f>
        <v>0</v>
      </c>
      <c r="M8">
        <f>'Total Fuel Prices'!M75*(INDEX(Tax_share,MATCH('Total Fuel Prices'!$A$67,tax_fuel_labels,0),MATCH(M$1,'Tax_Share of Price'!$B$1:$AI$1,0)))</f>
        <v>0</v>
      </c>
      <c r="N8">
        <f>'Total Fuel Prices'!N75*(INDEX(Tax_share,MATCH('Total Fuel Prices'!$A$67,tax_fuel_labels,0),MATCH(N$1,'Tax_Share of Price'!$B$1:$AI$1,0)))</f>
        <v>0</v>
      </c>
      <c r="O8">
        <f>'Total Fuel Prices'!O75*(INDEX(Tax_share,MATCH('Total Fuel Prices'!$A$67,tax_fuel_labels,0),MATCH(O$1,'Tax_Share of Price'!$B$1:$AI$1,0)))</f>
        <v>0</v>
      </c>
      <c r="P8">
        <f>'Total Fuel Prices'!P75*(INDEX(Tax_share,MATCH('Total Fuel Prices'!$A$67,tax_fuel_labels,0),MATCH(P$1,'Tax_Share of Price'!$B$1:$AI$1,0)))</f>
        <v>0</v>
      </c>
      <c r="Q8">
        <f>'Total Fuel Prices'!Q75*(INDEX(Tax_share,MATCH('Total Fuel Prices'!$A$67,tax_fuel_labels,0),MATCH(Q$1,'Tax_Share of Price'!$B$1:$AI$1,0)))</f>
        <v>0</v>
      </c>
      <c r="R8">
        <f>'Total Fuel Prices'!R75*(INDEX(Tax_share,MATCH('Total Fuel Prices'!$A$67,tax_fuel_labels,0),MATCH(R$1,'Tax_Share of Price'!$B$1:$AI$1,0)))</f>
        <v>0</v>
      </c>
      <c r="S8">
        <f>'Total Fuel Prices'!S75*(INDEX(Tax_share,MATCH('Total Fuel Prices'!$A$67,tax_fuel_labels,0),MATCH(S$1,'Tax_Share of Price'!$B$1:$AI$1,0)))</f>
        <v>0</v>
      </c>
      <c r="T8">
        <f>'Total Fuel Prices'!T75*(INDEX(Tax_share,MATCH('Total Fuel Prices'!$A$67,tax_fuel_labels,0),MATCH(T$1,'Tax_Share of Price'!$B$1:$AI$1,0)))</f>
        <v>0</v>
      </c>
      <c r="U8">
        <f>'Total Fuel Prices'!U75*(INDEX(Tax_share,MATCH('Total Fuel Prices'!$A$67,tax_fuel_labels,0),MATCH(U$1,'Tax_Share of Price'!$B$1:$AI$1,0)))</f>
        <v>0</v>
      </c>
      <c r="V8">
        <f>'Total Fuel Prices'!V75*(INDEX(Tax_share,MATCH('Total Fuel Prices'!$A$67,tax_fuel_labels,0),MATCH(V$1,'Tax_Share of Price'!$B$1:$AI$1,0)))</f>
        <v>0</v>
      </c>
      <c r="W8">
        <f>'Total Fuel Prices'!W75*(INDEX(Tax_share,MATCH('Total Fuel Prices'!$A$67,tax_fuel_labels,0),MATCH(W$1,'Tax_Share of Price'!$B$1:$AI$1,0)))</f>
        <v>0</v>
      </c>
      <c r="X8">
        <f>'Total Fuel Prices'!X75*(INDEX(Tax_share,MATCH('Total Fuel Prices'!$A$67,tax_fuel_labels,0),MATCH(X$1,'Tax_Share of Price'!$B$1:$AI$1,0)))</f>
        <v>0</v>
      </c>
      <c r="Y8">
        <f>'Total Fuel Prices'!Y75*(INDEX(Tax_share,MATCH('Total Fuel Prices'!$A$67,tax_fuel_labels,0),MATCH(Y$1,'Tax_Share of Price'!$B$1:$AI$1,0)))</f>
        <v>0</v>
      </c>
      <c r="Z8">
        <f>'Total Fuel Prices'!Z75*(INDEX(Tax_share,MATCH('Total Fuel Prices'!$A$67,tax_fuel_labels,0),MATCH(Z$1,'Tax_Share of Price'!$B$1:$AI$1,0)))</f>
        <v>0</v>
      </c>
      <c r="AA8">
        <f>'Total Fuel Prices'!AA75*(INDEX(Tax_share,MATCH('Total Fuel Prices'!$A$67,tax_fuel_labels,0),MATCH(AA$1,'Tax_Share of Price'!$B$1:$AI$1,0)))</f>
        <v>0</v>
      </c>
      <c r="AB8">
        <f>'Total Fuel Prices'!AB75*(INDEX(Tax_share,MATCH('Total Fuel Prices'!$A$67,tax_fuel_labels,0),MATCH(AB$1,'Tax_Share of Price'!$B$1:$AI$1,0)))</f>
        <v>0</v>
      </c>
      <c r="AC8">
        <f>'Total Fuel Prices'!AC75*(INDEX(Tax_share,MATCH('Total Fuel Prices'!$A$67,tax_fuel_labels,0),MATCH(AC$1,'Tax_Share of Price'!$B$1:$AI$1,0)))</f>
        <v>0</v>
      </c>
      <c r="AD8">
        <f>'Total Fuel Prices'!AD75*(INDEX(Tax_share,MATCH('Total Fuel Prices'!$A$67,tax_fuel_labels,0),MATCH(AD$1,'Tax_Share of Price'!$B$1:$AI$1,0)))</f>
        <v>0</v>
      </c>
      <c r="AE8">
        <f>'Total Fuel Prices'!AE75*(INDEX(Tax_share,MATCH('Total Fuel Prices'!$A$67,tax_fuel_labels,0),MATCH(AE$1,'Tax_Share of Price'!$B$1:$AI$1,0)))</f>
        <v>0</v>
      </c>
      <c r="AF8">
        <f t="shared" si="1"/>
        <v>0</v>
      </c>
      <c r="AG8">
        <f t="shared" si="2"/>
        <v>0</v>
      </c>
      <c r="AH8">
        <f t="shared" si="2"/>
        <v>0</v>
      </c>
      <c r="AI8">
        <f t="shared" si="2"/>
        <v>0</v>
      </c>
      <c r="AJ8">
        <f t="shared" si="2"/>
        <v>0</v>
      </c>
      <c r="AK8">
        <f t="shared" si="2"/>
        <v>0</v>
      </c>
      <c r="AL8">
        <f t="shared" si="2"/>
        <v>0</v>
      </c>
      <c r="AM8">
        <f t="shared" si="2"/>
        <v>0</v>
      </c>
      <c r="AN8">
        <f t="shared" si="2"/>
        <v>0</v>
      </c>
      <c r="AO8">
        <f t="shared" si="2"/>
        <v>0</v>
      </c>
      <c r="AP8">
        <f t="shared" si="2"/>
        <v>0</v>
      </c>
      <c r="AQ8">
        <f t="shared" si="2"/>
        <v>0</v>
      </c>
      <c r="AR8">
        <f t="shared" si="2"/>
        <v>0</v>
      </c>
      <c r="AS8">
        <f t="shared" si="2"/>
        <v>0</v>
      </c>
      <c r="AT8">
        <f t="shared" si="2"/>
        <v>0</v>
      </c>
      <c r="AU8">
        <f t="shared" si="2"/>
        <v>0</v>
      </c>
      <c r="AV8">
        <f t="shared" si="2"/>
        <v>0</v>
      </c>
      <c r="AW8">
        <f t="shared" si="2"/>
        <v>0</v>
      </c>
      <c r="AX8">
        <f t="shared" si="2"/>
        <v>0</v>
      </c>
      <c r="AY8">
        <f t="shared" si="2"/>
        <v>0</v>
      </c>
      <c r="AZ8">
        <f t="shared" si="2"/>
        <v>0</v>
      </c>
      <c r="BA8">
        <f t="shared" si="2"/>
        <v>0</v>
      </c>
      <c r="BB8">
        <f t="shared" si="2"/>
        <v>0</v>
      </c>
      <c r="BC8">
        <f t="shared" si="2"/>
        <v>0</v>
      </c>
      <c r="BD8">
        <f t="shared" si="2"/>
        <v>0</v>
      </c>
      <c r="BE8">
        <f t="shared" si="2"/>
        <v>0</v>
      </c>
      <c r="BF8">
        <f t="shared" si="2"/>
        <v>0</v>
      </c>
      <c r="BG8">
        <f t="shared" si="2"/>
        <v>0</v>
      </c>
      <c r="BH8">
        <f t="shared" si="2"/>
        <v>0</v>
      </c>
      <c r="BI8">
        <f t="shared" si="2"/>
        <v>0</v>
      </c>
      <c r="BJ8">
        <f t="shared" si="2"/>
        <v>0</v>
      </c>
      <c r="BK8">
        <f t="shared" si="2"/>
        <v>0</v>
      </c>
      <c r="BL8">
        <f t="shared" si="2"/>
        <v>0</v>
      </c>
      <c r="BM8">
        <f t="shared" si="2"/>
        <v>0</v>
      </c>
      <c r="BN8">
        <f t="shared" si="2"/>
        <v>0</v>
      </c>
      <c r="BO8">
        <f t="shared" si="2"/>
        <v>0</v>
      </c>
      <c r="BP8">
        <f t="shared" si="2"/>
        <v>0</v>
      </c>
      <c r="BQ8">
        <f t="shared" si="2"/>
        <v>0</v>
      </c>
      <c r="BR8">
        <f t="shared" si="2"/>
        <v>0</v>
      </c>
      <c r="BS8">
        <f t="shared" si="2"/>
        <v>0</v>
      </c>
      <c r="BT8">
        <f t="shared" si="2"/>
        <v>0</v>
      </c>
      <c r="BU8">
        <f t="shared" si="2"/>
        <v>0</v>
      </c>
      <c r="BV8">
        <f t="shared" si="2"/>
        <v>0</v>
      </c>
      <c r="BW8">
        <f t="shared" si="2"/>
        <v>0</v>
      </c>
      <c r="BX8">
        <f t="shared" si="2"/>
        <v>0</v>
      </c>
      <c r="BY8">
        <f t="shared" si="2"/>
        <v>0</v>
      </c>
      <c r="BZ8">
        <f t="shared" si="2"/>
        <v>0</v>
      </c>
      <c r="CA8">
        <f t="shared" si="2"/>
        <v>0</v>
      </c>
      <c r="CB8">
        <f t="shared" si="2"/>
        <v>0</v>
      </c>
      <c r="CC8">
        <f t="shared" si="2"/>
        <v>0</v>
      </c>
    </row>
    <row r="9" spans="1:81">
      <c r="A9" s="1" t="s">
        <v>1428</v>
      </c>
      <c r="B9">
        <f>'Total Fuel Prices'!B76*(INDEX(Tax_share,MATCH('Total Fuel Prices'!$A$67,tax_fuel_labels,0),MATCH(B$1,'Tax_Share of Price'!$B$1:$AI$1,0)))</f>
        <v>0</v>
      </c>
      <c r="C9">
        <f>'Total Fuel Prices'!C76*(INDEX(Tax_share,MATCH('Total Fuel Prices'!$A$67,tax_fuel_labels,0),MATCH(C$1,'Tax_Share of Price'!$B$1:$AI$1,0)))</f>
        <v>0</v>
      </c>
      <c r="D9">
        <f>'Total Fuel Prices'!D76*(INDEX(Tax_share,MATCH('Total Fuel Prices'!$A$67,tax_fuel_labels,0),MATCH(D$1,'Tax_Share of Price'!$B$1:$AI$1,0)))</f>
        <v>0</v>
      </c>
      <c r="E9">
        <f>'Total Fuel Prices'!E76*(INDEX(Tax_share,MATCH('Total Fuel Prices'!$A$67,tax_fuel_labels,0),MATCH(E$1,'Tax_Share of Price'!$B$1:$AI$1,0)))</f>
        <v>0</v>
      </c>
      <c r="F9">
        <f>'Total Fuel Prices'!F76*(INDEX(Tax_share,MATCH('Total Fuel Prices'!$A$67,tax_fuel_labels,0),MATCH(F$1,'Tax_Share of Price'!$B$1:$AI$1,0)))</f>
        <v>0</v>
      </c>
      <c r="G9">
        <f>'Total Fuel Prices'!G76*(INDEX(Tax_share,MATCH('Total Fuel Prices'!$A$67,tax_fuel_labels,0),MATCH(G$1,'Tax_Share of Price'!$B$1:$AI$1,0)))</f>
        <v>0</v>
      </c>
      <c r="H9">
        <f>'Total Fuel Prices'!H76*(INDEX(Tax_share,MATCH('Total Fuel Prices'!$A$67,tax_fuel_labels,0),MATCH(H$1,'Tax_Share of Price'!$B$1:$AI$1,0)))</f>
        <v>0</v>
      </c>
      <c r="I9">
        <f>'Total Fuel Prices'!I76*(INDEX(Tax_share,MATCH('Total Fuel Prices'!$A$67,tax_fuel_labels,0),MATCH(I$1,'Tax_Share of Price'!$B$1:$AI$1,0)))</f>
        <v>0</v>
      </c>
      <c r="J9">
        <f>'Total Fuel Prices'!J76*(INDEX(Tax_share,MATCH('Total Fuel Prices'!$A$67,tax_fuel_labels,0),MATCH(J$1,'Tax_Share of Price'!$B$1:$AI$1,0)))</f>
        <v>0</v>
      </c>
      <c r="K9">
        <f>'Total Fuel Prices'!K76*(INDEX(Tax_share,MATCH('Total Fuel Prices'!$A$67,tax_fuel_labels,0),MATCH(K$1,'Tax_Share of Price'!$B$1:$AI$1,0)))</f>
        <v>0</v>
      </c>
      <c r="L9">
        <f>'Total Fuel Prices'!L76*(INDEX(Tax_share,MATCH('Total Fuel Prices'!$A$67,tax_fuel_labels,0),MATCH(L$1,'Tax_Share of Price'!$B$1:$AI$1,0)))</f>
        <v>0</v>
      </c>
      <c r="M9">
        <f>'Total Fuel Prices'!M76*(INDEX(Tax_share,MATCH('Total Fuel Prices'!$A$67,tax_fuel_labels,0),MATCH(M$1,'Tax_Share of Price'!$B$1:$AI$1,0)))</f>
        <v>0</v>
      </c>
      <c r="N9">
        <f>'Total Fuel Prices'!N76*(INDEX(Tax_share,MATCH('Total Fuel Prices'!$A$67,tax_fuel_labels,0),MATCH(N$1,'Tax_Share of Price'!$B$1:$AI$1,0)))</f>
        <v>0</v>
      </c>
      <c r="O9">
        <f>'Total Fuel Prices'!O76*(INDEX(Tax_share,MATCH('Total Fuel Prices'!$A$67,tax_fuel_labels,0),MATCH(O$1,'Tax_Share of Price'!$B$1:$AI$1,0)))</f>
        <v>0</v>
      </c>
      <c r="P9">
        <f>'Total Fuel Prices'!P76*(INDEX(Tax_share,MATCH('Total Fuel Prices'!$A$67,tax_fuel_labels,0),MATCH(P$1,'Tax_Share of Price'!$B$1:$AI$1,0)))</f>
        <v>0</v>
      </c>
      <c r="Q9">
        <f>'Total Fuel Prices'!Q76*(INDEX(Tax_share,MATCH('Total Fuel Prices'!$A$67,tax_fuel_labels,0),MATCH(Q$1,'Tax_Share of Price'!$B$1:$AI$1,0)))</f>
        <v>0</v>
      </c>
      <c r="R9">
        <f>'Total Fuel Prices'!R76*(INDEX(Tax_share,MATCH('Total Fuel Prices'!$A$67,tax_fuel_labels,0),MATCH(R$1,'Tax_Share of Price'!$B$1:$AI$1,0)))</f>
        <v>0</v>
      </c>
      <c r="S9">
        <f>'Total Fuel Prices'!S76*(INDEX(Tax_share,MATCH('Total Fuel Prices'!$A$67,tax_fuel_labels,0),MATCH(S$1,'Tax_Share of Price'!$B$1:$AI$1,0)))</f>
        <v>0</v>
      </c>
      <c r="T9">
        <f>'Total Fuel Prices'!T76*(INDEX(Tax_share,MATCH('Total Fuel Prices'!$A$67,tax_fuel_labels,0),MATCH(T$1,'Tax_Share of Price'!$B$1:$AI$1,0)))</f>
        <v>0</v>
      </c>
      <c r="U9">
        <f>'Total Fuel Prices'!U76*(INDEX(Tax_share,MATCH('Total Fuel Prices'!$A$67,tax_fuel_labels,0),MATCH(U$1,'Tax_Share of Price'!$B$1:$AI$1,0)))</f>
        <v>0</v>
      </c>
      <c r="V9">
        <f>'Total Fuel Prices'!V76*(INDEX(Tax_share,MATCH('Total Fuel Prices'!$A$67,tax_fuel_labels,0),MATCH(V$1,'Tax_Share of Price'!$B$1:$AI$1,0)))</f>
        <v>0</v>
      </c>
      <c r="W9">
        <f>'Total Fuel Prices'!W76*(INDEX(Tax_share,MATCH('Total Fuel Prices'!$A$67,tax_fuel_labels,0),MATCH(W$1,'Tax_Share of Price'!$B$1:$AI$1,0)))</f>
        <v>0</v>
      </c>
      <c r="X9">
        <f>'Total Fuel Prices'!X76*(INDEX(Tax_share,MATCH('Total Fuel Prices'!$A$67,tax_fuel_labels,0),MATCH(X$1,'Tax_Share of Price'!$B$1:$AI$1,0)))</f>
        <v>0</v>
      </c>
      <c r="Y9">
        <f>'Total Fuel Prices'!Y76*(INDEX(Tax_share,MATCH('Total Fuel Prices'!$A$67,tax_fuel_labels,0),MATCH(Y$1,'Tax_Share of Price'!$B$1:$AI$1,0)))</f>
        <v>0</v>
      </c>
      <c r="Z9">
        <f>'Total Fuel Prices'!Z76*(INDEX(Tax_share,MATCH('Total Fuel Prices'!$A$67,tax_fuel_labels,0),MATCH(Z$1,'Tax_Share of Price'!$B$1:$AI$1,0)))</f>
        <v>0</v>
      </c>
      <c r="AA9">
        <f>'Total Fuel Prices'!AA76*(INDEX(Tax_share,MATCH('Total Fuel Prices'!$A$67,tax_fuel_labels,0),MATCH(AA$1,'Tax_Share of Price'!$B$1:$AI$1,0)))</f>
        <v>0</v>
      </c>
      <c r="AB9">
        <f>'Total Fuel Prices'!AB76*(INDEX(Tax_share,MATCH('Total Fuel Prices'!$A$67,tax_fuel_labels,0),MATCH(AB$1,'Tax_Share of Price'!$B$1:$AI$1,0)))</f>
        <v>0</v>
      </c>
      <c r="AC9">
        <f>'Total Fuel Prices'!AC76*(INDEX(Tax_share,MATCH('Total Fuel Prices'!$A$67,tax_fuel_labels,0),MATCH(AC$1,'Tax_Share of Price'!$B$1:$AI$1,0)))</f>
        <v>0</v>
      </c>
      <c r="AD9">
        <f>'Total Fuel Prices'!AD76*(INDEX(Tax_share,MATCH('Total Fuel Prices'!$A$67,tax_fuel_labels,0),MATCH(AD$1,'Tax_Share of Price'!$B$1:$AI$1,0)))</f>
        <v>0</v>
      </c>
      <c r="AE9">
        <f>'Total Fuel Prices'!AE76*(INDEX(Tax_share,MATCH('Total Fuel Prices'!$A$67,tax_fuel_labels,0),MATCH(AE$1,'Tax_Share of Price'!$B$1:$AI$1,0)))</f>
        <v>0</v>
      </c>
      <c r="AF9">
        <f t="shared" si="1"/>
        <v>0</v>
      </c>
      <c r="AG9">
        <f t="shared" si="2"/>
        <v>0</v>
      </c>
      <c r="AH9">
        <f t="shared" si="2"/>
        <v>0</v>
      </c>
      <c r="AI9">
        <f t="shared" si="2"/>
        <v>0</v>
      </c>
      <c r="AJ9">
        <f t="shared" si="2"/>
        <v>0</v>
      </c>
      <c r="AK9">
        <f t="shared" si="2"/>
        <v>0</v>
      </c>
      <c r="AL9">
        <f t="shared" si="2"/>
        <v>0</v>
      </c>
      <c r="AM9">
        <f t="shared" si="2"/>
        <v>0</v>
      </c>
      <c r="AN9">
        <f t="shared" si="2"/>
        <v>0</v>
      </c>
      <c r="AO9">
        <f t="shared" si="2"/>
        <v>0</v>
      </c>
      <c r="AP9">
        <f t="shared" si="2"/>
        <v>0</v>
      </c>
      <c r="AQ9">
        <f t="shared" si="2"/>
        <v>0</v>
      </c>
      <c r="AR9">
        <f t="shared" si="2"/>
        <v>0</v>
      </c>
      <c r="AS9">
        <f t="shared" si="2"/>
        <v>0</v>
      </c>
      <c r="AT9">
        <f t="shared" si="2"/>
        <v>0</v>
      </c>
      <c r="AU9">
        <f t="shared" si="2"/>
        <v>0</v>
      </c>
      <c r="AV9">
        <f t="shared" si="2"/>
        <v>0</v>
      </c>
      <c r="AW9">
        <f t="shared" si="2"/>
        <v>0</v>
      </c>
      <c r="AX9">
        <f t="shared" si="2"/>
        <v>0</v>
      </c>
      <c r="AY9">
        <f t="shared" si="2"/>
        <v>0</v>
      </c>
      <c r="AZ9">
        <f t="shared" si="2"/>
        <v>0</v>
      </c>
      <c r="BA9">
        <f t="shared" si="2"/>
        <v>0</v>
      </c>
      <c r="BB9">
        <f t="shared" si="2"/>
        <v>0</v>
      </c>
      <c r="BC9">
        <f t="shared" si="2"/>
        <v>0</v>
      </c>
      <c r="BD9">
        <f t="shared" si="2"/>
        <v>0</v>
      </c>
      <c r="BE9">
        <f t="shared" si="2"/>
        <v>0</v>
      </c>
      <c r="BF9">
        <f t="shared" si="2"/>
        <v>0</v>
      </c>
      <c r="BG9">
        <f t="shared" si="2"/>
        <v>0</v>
      </c>
      <c r="BH9">
        <f t="shared" si="2"/>
        <v>0</v>
      </c>
      <c r="BI9">
        <f t="shared" si="2"/>
        <v>0</v>
      </c>
      <c r="BJ9">
        <f t="shared" si="2"/>
        <v>0</v>
      </c>
      <c r="BK9">
        <f t="shared" si="2"/>
        <v>0</v>
      </c>
      <c r="BL9">
        <f t="shared" si="2"/>
        <v>0</v>
      </c>
      <c r="BM9">
        <f t="shared" si="2"/>
        <v>0</v>
      </c>
      <c r="BN9">
        <f t="shared" si="2"/>
        <v>0</v>
      </c>
      <c r="BO9">
        <f t="shared" si="2"/>
        <v>0</v>
      </c>
      <c r="BP9">
        <f t="shared" si="2"/>
        <v>0</v>
      </c>
      <c r="BQ9">
        <f t="shared" si="2"/>
        <v>0</v>
      </c>
      <c r="BR9">
        <f t="shared" si="2"/>
        <v>0</v>
      </c>
      <c r="BS9">
        <f t="shared" si="2"/>
        <v>0</v>
      </c>
      <c r="BT9">
        <f t="shared" si="2"/>
        <v>0</v>
      </c>
      <c r="BU9">
        <f t="shared" si="2"/>
        <v>0</v>
      </c>
      <c r="BV9">
        <f t="shared" si="2"/>
        <v>0</v>
      </c>
      <c r="BW9">
        <f t="shared" si="2"/>
        <v>0</v>
      </c>
      <c r="BX9">
        <f t="shared" si="2"/>
        <v>0</v>
      </c>
      <c r="BY9">
        <f t="shared" si="2"/>
        <v>0</v>
      </c>
      <c r="BZ9">
        <f t="shared" si="2"/>
        <v>0</v>
      </c>
      <c r="CA9">
        <f t="shared" si="2"/>
        <v>0</v>
      </c>
      <c r="CB9">
        <f t="shared" si="2"/>
        <v>0</v>
      </c>
      <c r="CC9">
        <f t="shared" si="2"/>
        <v>0</v>
      </c>
    </row>
  </sheetData>
  <pageMargins left="0.7" right="0.7" top="0.75" bottom="0.75" header="0.3" footer="0.3"/>
  <pageSetup orientation="portrait" r:id="rId1"/>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tabColor rgb="FF002060"/>
  </sheetPr>
  <dimension ref="A1:CC9"/>
  <sheetViews>
    <sheetView topLeftCell="X1" workbookViewId="0">
      <selection activeCell="AF4" sqref="AF4"/>
    </sheetView>
  </sheetViews>
  <sheetFormatPr defaultColWidth="9.140625" defaultRowHeight="15"/>
  <cols>
    <col min="1" max="1" width="41.42578125" customWidth="1"/>
    <col min="2" max="3" width="12" customWidth="1"/>
    <col min="4" max="29" width="10" customWidth="1"/>
  </cols>
  <sheetData>
    <row r="1" spans="1:81">
      <c r="A1" s="1" t="s">
        <v>1439</v>
      </c>
      <c r="B1" s="1">
        <v>2021</v>
      </c>
      <c r="C1" s="1">
        <v>2022</v>
      </c>
      <c r="D1" s="1">
        <v>2023</v>
      </c>
      <c r="E1" s="1">
        <v>2024</v>
      </c>
      <c r="F1" s="1">
        <v>2025</v>
      </c>
      <c r="G1" s="1">
        <v>2026</v>
      </c>
      <c r="H1" s="1">
        <v>2027</v>
      </c>
      <c r="I1" s="1">
        <v>2028</v>
      </c>
      <c r="J1" s="1">
        <v>2029</v>
      </c>
      <c r="K1" s="1">
        <v>2030</v>
      </c>
      <c r="L1" s="1">
        <v>2031</v>
      </c>
      <c r="M1" s="1">
        <v>2032</v>
      </c>
      <c r="N1" s="1">
        <v>2033</v>
      </c>
      <c r="O1" s="1">
        <v>2034</v>
      </c>
      <c r="P1" s="1">
        <v>2035</v>
      </c>
      <c r="Q1" s="1">
        <v>2036</v>
      </c>
      <c r="R1" s="1">
        <v>2037</v>
      </c>
      <c r="S1" s="1">
        <v>2038</v>
      </c>
      <c r="T1" s="1">
        <v>2039</v>
      </c>
      <c r="U1" s="1">
        <v>2040</v>
      </c>
      <c r="V1" s="1">
        <v>2041</v>
      </c>
      <c r="W1" s="1">
        <v>2042</v>
      </c>
      <c r="X1" s="1">
        <v>2043</v>
      </c>
      <c r="Y1" s="1">
        <v>2044</v>
      </c>
      <c r="Z1" s="1">
        <v>2045</v>
      </c>
      <c r="AA1" s="1">
        <v>2046</v>
      </c>
      <c r="AB1" s="1">
        <v>2047</v>
      </c>
      <c r="AC1" s="1">
        <v>2048</v>
      </c>
      <c r="AD1" s="1">
        <v>2049</v>
      </c>
      <c r="AE1" s="1">
        <v>2050</v>
      </c>
      <c r="AF1" s="1">
        <v>2051</v>
      </c>
      <c r="AG1" s="1">
        <v>2052</v>
      </c>
      <c r="AH1" s="1">
        <v>2053</v>
      </c>
      <c r="AI1" s="1">
        <v>2054</v>
      </c>
      <c r="AJ1" s="1">
        <v>2055</v>
      </c>
      <c r="AK1" s="1">
        <v>2056</v>
      </c>
      <c r="AL1" s="1">
        <v>2057</v>
      </c>
      <c r="AM1" s="1">
        <v>2058</v>
      </c>
      <c r="AN1" s="1">
        <v>2059</v>
      </c>
      <c r="AO1" s="1">
        <v>2060</v>
      </c>
      <c r="AP1" s="1">
        <v>2061</v>
      </c>
      <c r="AQ1" s="1">
        <v>2062</v>
      </c>
      <c r="AR1" s="1">
        <v>2063</v>
      </c>
      <c r="AS1" s="1">
        <v>2064</v>
      </c>
      <c r="AT1" s="1">
        <v>2065</v>
      </c>
      <c r="AU1" s="1">
        <v>2066</v>
      </c>
      <c r="AV1" s="1">
        <v>2067</v>
      </c>
      <c r="AW1" s="1">
        <v>2068</v>
      </c>
      <c r="AX1" s="1">
        <v>2069</v>
      </c>
      <c r="AY1" s="1">
        <v>2070</v>
      </c>
      <c r="AZ1" s="1">
        <v>2071</v>
      </c>
      <c r="BA1" s="1">
        <v>2072</v>
      </c>
      <c r="BB1" s="1">
        <v>2073</v>
      </c>
      <c r="BC1" s="1">
        <v>2074</v>
      </c>
      <c r="BD1" s="1">
        <v>2075</v>
      </c>
      <c r="BE1" s="1">
        <v>2076</v>
      </c>
      <c r="BF1" s="1">
        <v>2077</v>
      </c>
      <c r="BG1" s="1">
        <v>2078</v>
      </c>
      <c r="BH1" s="1">
        <v>2079</v>
      </c>
      <c r="BI1" s="1">
        <v>2080</v>
      </c>
      <c r="BJ1" s="1">
        <v>2081</v>
      </c>
      <c r="BK1" s="1">
        <v>2082</v>
      </c>
      <c r="BL1" s="1">
        <v>2083</v>
      </c>
      <c r="BM1" s="1">
        <v>2084</v>
      </c>
      <c r="BN1" s="1">
        <v>2085</v>
      </c>
      <c r="BO1" s="1">
        <v>2086</v>
      </c>
      <c r="BP1" s="1">
        <v>2087</v>
      </c>
      <c r="BQ1" s="1">
        <v>2088</v>
      </c>
      <c r="BR1" s="1">
        <v>2089</v>
      </c>
      <c r="BS1" s="1">
        <v>2090</v>
      </c>
      <c r="BT1" s="1">
        <v>2091</v>
      </c>
      <c r="BU1" s="1">
        <v>2092</v>
      </c>
      <c r="BV1" s="1">
        <v>2093</v>
      </c>
      <c r="BW1" s="1">
        <v>2094</v>
      </c>
      <c r="BX1" s="1">
        <v>2095</v>
      </c>
      <c r="BY1" s="1">
        <v>2096</v>
      </c>
      <c r="BZ1" s="1">
        <v>2097</v>
      </c>
      <c r="CA1" s="1">
        <v>2098</v>
      </c>
      <c r="CB1" s="1">
        <v>2099</v>
      </c>
      <c r="CC1" s="1">
        <v>2100</v>
      </c>
    </row>
    <row r="2" spans="1:81">
      <c r="A2" s="1" t="s">
        <v>1421</v>
      </c>
      <c r="B2">
        <f>'Total Fuel Prices'!B79*(INDEX(Tax_share,MATCH('Total Fuel Prices'!$A$77,tax_fuel_labels,0),MATCH(B$1,'Tax_Share of Price'!$B$1:$AI$1,0)))</f>
        <v>0</v>
      </c>
      <c r="C2">
        <f>'Total Fuel Prices'!C79*(INDEX(Tax_share,MATCH('Total Fuel Prices'!$A$77,tax_fuel_labels,0),MATCH(C$1,'Tax_Share of Price'!$B$1:$AI$1,0)))</f>
        <v>0</v>
      </c>
      <c r="D2">
        <f>'Total Fuel Prices'!D79*(INDEX(Tax_share,MATCH('Total Fuel Prices'!$A$77,tax_fuel_labels,0),MATCH(D$1,'Tax_Share of Price'!$B$1:$AI$1,0)))</f>
        <v>0</v>
      </c>
      <c r="E2">
        <f>'Total Fuel Prices'!E79*(INDEX(Tax_share,MATCH('Total Fuel Prices'!$A$77,tax_fuel_labels,0),MATCH(E$1,'Tax_Share of Price'!$B$1:$AI$1,0)))</f>
        <v>0</v>
      </c>
      <c r="F2">
        <f>'Total Fuel Prices'!F79*(INDEX(Tax_share,MATCH('Total Fuel Prices'!$A$77,tax_fuel_labels,0),MATCH(F$1,'Tax_Share of Price'!$B$1:$AI$1,0)))</f>
        <v>0</v>
      </c>
      <c r="G2">
        <f>'Total Fuel Prices'!G79*(INDEX(Tax_share,MATCH('Total Fuel Prices'!$A$77,tax_fuel_labels,0),MATCH(G$1,'Tax_Share of Price'!$B$1:$AI$1,0)))</f>
        <v>0</v>
      </c>
      <c r="H2">
        <f>'Total Fuel Prices'!H79*(INDEX(Tax_share,MATCH('Total Fuel Prices'!$A$77,tax_fuel_labels,0),MATCH(H$1,'Tax_Share of Price'!$B$1:$AI$1,0)))</f>
        <v>0</v>
      </c>
      <c r="I2">
        <f>'Total Fuel Prices'!I79*(INDEX(Tax_share,MATCH('Total Fuel Prices'!$A$77,tax_fuel_labels,0),MATCH(I$1,'Tax_Share of Price'!$B$1:$AI$1,0)))</f>
        <v>0</v>
      </c>
      <c r="J2">
        <f>'Total Fuel Prices'!J79*(INDEX(Tax_share,MATCH('Total Fuel Prices'!$A$77,tax_fuel_labels,0),MATCH(J$1,'Tax_Share of Price'!$B$1:$AI$1,0)))</f>
        <v>0</v>
      </c>
      <c r="K2">
        <f>'Total Fuel Prices'!K79*(INDEX(Tax_share,MATCH('Total Fuel Prices'!$A$77,tax_fuel_labels,0),MATCH(K$1,'Tax_Share of Price'!$B$1:$AI$1,0)))</f>
        <v>0</v>
      </c>
      <c r="L2">
        <f>'Total Fuel Prices'!L79*(INDEX(Tax_share,MATCH('Total Fuel Prices'!$A$77,tax_fuel_labels,0),MATCH(L$1,'Tax_Share of Price'!$B$1:$AI$1,0)))</f>
        <v>0</v>
      </c>
      <c r="M2">
        <f>'Total Fuel Prices'!M79*(INDEX(Tax_share,MATCH('Total Fuel Prices'!$A$77,tax_fuel_labels,0),MATCH(M$1,'Tax_Share of Price'!$B$1:$AI$1,0)))</f>
        <v>0</v>
      </c>
      <c r="N2">
        <f>'Total Fuel Prices'!N79*(INDEX(Tax_share,MATCH('Total Fuel Prices'!$A$77,tax_fuel_labels,0),MATCH(N$1,'Tax_Share of Price'!$B$1:$AI$1,0)))</f>
        <v>0</v>
      </c>
      <c r="O2">
        <f>'Total Fuel Prices'!O79*(INDEX(Tax_share,MATCH('Total Fuel Prices'!$A$77,tax_fuel_labels,0),MATCH(O$1,'Tax_Share of Price'!$B$1:$AI$1,0)))</f>
        <v>0</v>
      </c>
      <c r="P2">
        <f>'Total Fuel Prices'!P79*(INDEX(Tax_share,MATCH('Total Fuel Prices'!$A$77,tax_fuel_labels,0),MATCH(P$1,'Tax_Share of Price'!$B$1:$AI$1,0)))</f>
        <v>0</v>
      </c>
      <c r="Q2">
        <f>'Total Fuel Prices'!Q79*(INDEX(Tax_share,MATCH('Total Fuel Prices'!$A$77,tax_fuel_labels,0),MATCH(Q$1,'Tax_Share of Price'!$B$1:$AI$1,0)))</f>
        <v>0</v>
      </c>
      <c r="R2">
        <f>'Total Fuel Prices'!R79*(INDEX(Tax_share,MATCH('Total Fuel Prices'!$A$77,tax_fuel_labels,0),MATCH(R$1,'Tax_Share of Price'!$B$1:$AI$1,0)))</f>
        <v>0</v>
      </c>
      <c r="S2">
        <f>'Total Fuel Prices'!S79*(INDEX(Tax_share,MATCH('Total Fuel Prices'!$A$77,tax_fuel_labels,0),MATCH(S$1,'Tax_Share of Price'!$B$1:$AI$1,0)))</f>
        <v>0</v>
      </c>
      <c r="T2">
        <f>'Total Fuel Prices'!T79*(INDEX(Tax_share,MATCH('Total Fuel Prices'!$A$77,tax_fuel_labels,0),MATCH(T$1,'Tax_Share of Price'!$B$1:$AI$1,0)))</f>
        <v>0</v>
      </c>
      <c r="U2">
        <f>'Total Fuel Prices'!U79*(INDEX(Tax_share,MATCH('Total Fuel Prices'!$A$77,tax_fuel_labels,0),MATCH(U$1,'Tax_Share of Price'!$B$1:$AI$1,0)))</f>
        <v>0</v>
      </c>
      <c r="V2">
        <f>'Total Fuel Prices'!V79*(INDEX(Tax_share,MATCH('Total Fuel Prices'!$A$77,tax_fuel_labels,0),MATCH(V$1,'Tax_Share of Price'!$B$1:$AI$1,0)))</f>
        <v>0</v>
      </c>
      <c r="W2">
        <f>'Total Fuel Prices'!W79*(INDEX(Tax_share,MATCH('Total Fuel Prices'!$A$77,tax_fuel_labels,0),MATCH(W$1,'Tax_Share of Price'!$B$1:$AI$1,0)))</f>
        <v>0</v>
      </c>
      <c r="X2">
        <f>'Total Fuel Prices'!X79*(INDEX(Tax_share,MATCH('Total Fuel Prices'!$A$77,tax_fuel_labels,0),MATCH(X$1,'Tax_Share of Price'!$B$1:$AI$1,0)))</f>
        <v>0</v>
      </c>
      <c r="Y2">
        <f>'Total Fuel Prices'!Y79*(INDEX(Tax_share,MATCH('Total Fuel Prices'!$A$77,tax_fuel_labels,0),MATCH(Y$1,'Tax_Share of Price'!$B$1:$AI$1,0)))</f>
        <v>0</v>
      </c>
      <c r="Z2">
        <f>'Total Fuel Prices'!Z79*(INDEX(Tax_share,MATCH('Total Fuel Prices'!$A$77,tax_fuel_labels,0),MATCH(Z$1,'Tax_Share of Price'!$B$1:$AI$1,0)))</f>
        <v>0</v>
      </c>
      <c r="AA2">
        <f>'Total Fuel Prices'!AA79*(INDEX(Tax_share,MATCH('Total Fuel Prices'!$A$77,tax_fuel_labels,0),MATCH(AA$1,'Tax_Share of Price'!$B$1:$AI$1,0)))</f>
        <v>0</v>
      </c>
      <c r="AB2">
        <f>'Total Fuel Prices'!AB79*(INDEX(Tax_share,MATCH('Total Fuel Prices'!$A$77,tax_fuel_labels,0),MATCH(AB$1,'Tax_Share of Price'!$B$1:$AI$1,0)))</f>
        <v>0</v>
      </c>
      <c r="AC2">
        <f>'Total Fuel Prices'!AC79*(INDEX(Tax_share,MATCH('Total Fuel Prices'!$A$77,tax_fuel_labels,0),MATCH(AC$1,'Tax_Share of Price'!$B$1:$AI$1,0)))</f>
        <v>0</v>
      </c>
      <c r="AD2">
        <f>'Total Fuel Prices'!AD79*(INDEX(Tax_share,MATCH('Total Fuel Prices'!$A$77,tax_fuel_labels,0),MATCH(AD$1,'Tax_Share of Price'!$B$1:$AI$1,0)))</f>
        <v>0</v>
      </c>
      <c r="AE2">
        <f>'Total Fuel Prices'!AE79*(INDEX(Tax_share,MATCH('Total Fuel Prices'!$A$77,tax_fuel_labels,0),MATCH(AE$1,'Tax_Share of Price'!$B$1:$AI$1,0)))</f>
        <v>0</v>
      </c>
      <c r="AF2">
        <f>$AE2</f>
        <v>0</v>
      </c>
      <c r="AG2">
        <f t="shared" ref="AG2:CC7" si="0">$AE2</f>
        <v>0</v>
      </c>
      <c r="AH2">
        <f t="shared" si="0"/>
        <v>0</v>
      </c>
      <c r="AI2">
        <f t="shared" si="0"/>
        <v>0</v>
      </c>
      <c r="AJ2">
        <f t="shared" si="0"/>
        <v>0</v>
      </c>
      <c r="AK2">
        <f t="shared" si="0"/>
        <v>0</v>
      </c>
      <c r="AL2">
        <f t="shared" si="0"/>
        <v>0</v>
      </c>
      <c r="AM2">
        <f t="shared" si="0"/>
        <v>0</v>
      </c>
      <c r="AN2">
        <f t="shared" si="0"/>
        <v>0</v>
      </c>
      <c r="AO2">
        <f t="shared" si="0"/>
        <v>0</v>
      </c>
      <c r="AP2">
        <f t="shared" si="0"/>
        <v>0</v>
      </c>
      <c r="AQ2">
        <f t="shared" si="0"/>
        <v>0</v>
      </c>
      <c r="AR2">
        <f t="shared" si="0"/>
        <v>0</v>
      </c>
      <c r="AS2">
        <f t="shared" si="0"/>
        <v>0</v>
      </c>
      <c r="AT2">
        <f t="shared" si="0"/>
        <v>0</v>
      </c>
      <c r="AU2">
        <f t="shared" si="0"/>
        <v>0</v>
      </c>
      <c r="AV2">
        <f t="shared" si="0"/>
        <v>0</v>
      </c>
      <c r="AW2">
        <f t="shared" si="0"/>
        <v>0</v>
      </c>
      <c r="AX2">
        <f t="shared" si="0"/>
        <v>0</v>
      </c>
      <c r="AY2">
        <f t="shared" si="0"/>
        <v>0</v>
      </c>
      <c r="AZ2">
        <f t="shared" si="0"/>
        <v>0</v>
      </c>
      <c r="BA2">
        <f t="shared" si="0"/>
        <v>0</v>
      </c>
      <c r="BB2">
        <f t="shared" si="0"/>
        <v>0</v>
      </c>
      <c r="BC2">
        <f t="shared" si="0"/>
        <v>0</v>
      </c>
      <c r="BD2">
        <f t="shared" si="0"/>
        <v>0</v>
      </c>
      <c r="BE2">
        <f t="shared" si="0"/>
        <v>0</v>
      </c>
      <c r="BF2">
        <f t="shared" si="0"/>
        <v>0</v>
      </c>
      <c r="BG2">
        <f t="shared" si="0"/>
        <v>0</v>
      </c>
      <c r="BH2">
        <f t="shared" si="0"/>
        <v>0</v>
      </c>
      <c r="BI2">
        <f t="shared" si="0"/>
        <v>0</v>
      </c>
      <c r="BJ2">
        <f t="shared" si="0"/>
        <v>0</v>
      </c>
      <c r="BK2">
        <f t="shared" si="0"/>
        <v>0</v>
      </c>
      <c r="BL2">
        <f t="shared" si="0"/>
        <v>0</v>
      </c>
      <c r="BM2">
        <f t="shared" si="0"/>
        <v>0</v>
      </c>
      <c r="BN2">
        <f t="shared" si="0"/>
        <v>0</v>
      </c>
      <c r="BO2">
        <f t="shared" si="0"/>
        <v>0</v>
      </c>
      <c r="BP2">
        <f t="shared" si="0"/>
        <v>0</v>
      </c>
      <c r="BQ2">
        <f t="shared" si="0"/>
        <v>0</v>
      </c>
      <c r="BR2">
        <f t="shared" si="0"/>
        <v>0</v>
      </c>
      <c r="BS2">
        <f t="shared" si="0"/>
        <v>0</v>
      </c>
      <c r="BT2">
        <f t="shared" si="0"/>
        <v>0</v>
      </c>
      <c r="BU2">
        <f t="shared" si="0"/>
        <v>0</v>
      </c>
      <c r="BV2">
        <f t="shared" si="0"/>
        <v>0</v>
      </c>
      <c r="BW2">
        <f t="shared" si="0"/>
        <v>0</v>
      </c>
      <c r="BX2">
        <f t="shared" si="0"/>
        <v>0</v>
      </c>
      <c r="BY2">
        <f t="shared" si="0"/>
        <v>0</v>
      </c>
      <c r="BZ2">
        <f t="shared" si="0"/>
        <v>0</v>
      </c>
      <c r="CA2">
        <f t="shared" si="0"/>
        <v>0</v>
      </c>
      <c r="CB2">
        <f t="shared" si="0"/>
        <v>0</v>
      </c>
      <c r="CC2">
        <f t="shared" si="0"/>
        <v>0</v>
      </c>
    </row>
    <row r="3" spans="1:81">
      <c r="A3" s="1" t="s">
        <v>1422</v>
      </c>
      <c r="B3" s="7">
        <f>'Total Fuel Prices'!B80*(INDEX(Tax_share,MATCH('Total Fuel Prices'!$A$77,tax_fuel_labels,0),MATCH(B$1,'Tax_Share of Price'!$B$1:$AI$1,0)))</f>
        <v>1.1988346947318368E-7</v>
      </c>
      <c r="C3" s="7">
        <f>'Total Fuel Prices'!C80*(INDEX(Tax_share,MATCH('Total Fuel Prices'!$A$77,tax_fuel_labels,0),MATCH(C$1,'Tax_Share of Price'!$B$1:$AI$1,0)))</f>
        <v>1.1988346947318368E-7</v>
      </c>
      <c r="D3" s="7">
        <f>'Total Fuel Prices'!D80*(INDEX(Tax_share,MATCH('Total Fuel Prices'!$A$77,tax_fuel_labels,0),MATCH(D$1,'Tax_Share of Price'!$B$1:$AI$1,0)))</f>
        <v>1.1988346947318368E-7</v>
      </c>
      <c r="E3" s="7">
        <f>'Total Fuel Prices'!E80*(INDEX(Tax_share,MATCH('Total Fuel Prices'!$A$77,tax_fuel_labels,0),MATCH(E$1,'Tax_Share of Price'!$B$1:$AI$1,0)))</f>
        <v>1.1988346947318368E-7</v>
      </c>
      <c r="F3" s="7">
        <f>'Total Fuel Prices'!F80*(INDEX(Tax_share,MATCH('Total Fuel Prices'!$A$77,tax_fuel_labels,0),MATCH(F$1,'Tax_Share of Price'!$B$1:$AI$1,0)))</f>
        <v>1.1988346947318368E-7</v>
      </c>
      <c r="G3" s="7">
        <f>'Total Fuel Prices'!G80*(INDEX(Tax_share,MATCH('Total Fuel Prices'!$A$77,tax_fuel_labels,0),MATCH(G$1,'Tax_Share of Price'!$B$1:$AI$1,0)))</f>
        <v>1.1988346947318368E-7</v>
      </c>
      <c r="H3" s="7">
        <f>'Total Fuel Prices'!H80*(INDEX(Tax_share,MATCH('Total Fuel Prices'!$A$77,tax_fuel_labels,0),MATCH(H$1,'Tax_Share of Price'!$B$1:$AI$1,0)))</f>
        <v>1.1988346947318368E-7</v>
      </c>
      <c r="I3" s="7">
        <f>'Total Fuel Prices'!I80*(INDEX(Tax_share,MATCH('Total Fuel Prices'!$A$77,tax_fuel_labels,0),MATCH(I$1,'Tax_Share of Price'!$B$1:$AI$1,0)))</f>
        <v>1.1988346947318368E-7</v>
      </c>
      <c r="J3" s="7">
        <f>'Total Fuel Prices'!J80*(INDEX(Tax_share,MATCH('Total Fuel Prices'!$A$77,tax_fuel_labels,0),MATCH(J$1,'Tax_Share of Price'!$B$1:$AI$1,0)))</f>
        <v>1.1988346947318368E-7</v>
      </c>
      <c r="K3" s="7">
        <f>'Total Fuel Prices'!K80*(INDEX(Tax_share,MATCH('Total Fuel Prices'!$A$77,tax_fuel_labels,0),MATCH(K$1,'Tax_Share of Price'!$B$1:$AI$1,0)))</f>
        <v>1.1988346947318368E-7</v>
      </c>
      <c r="L3" s="7">
        <f>'Total Fuel Prices'!L80*(INDEX(Tax_share,MATCH('Total Fuel Prices'!$A$77,tax_fuel_labels,0),MATCH(L$1,'Tax_Share of Price'!$B$1:$AI$1,0)))</f>
        <v>1.1988346947318368E-7</v>
      </c>
      <c r="M3" s="7">
        <f>'Total Fuel Prices'!M80*(INDEX(Tax_share,MATCH('Total Fuel Prices'!$A$77,tax_fuel_labels,0),MATCH(M$1,'Tax_Share of Price'!$B$1:$AI$1,0)))</f>
        <v>1.1988346947318368E-7</v>
      </c>
      <c r="N3" s="7">
        <f>'Total Fuel Prices'!N80*(INDEX(Tax_share,MATCH('Total Fuel Prices'!$A$77,tax_fuel_labels,0),MATCH(N$1,'Tax_Share of Price'!$B$1:$AI$1,0)))</f>
        <v>1.1988346947318368E-7</v>
      </c>
      <c r="O3" s="7">
        <f>'Total Fuel Prices'!O80*(INDEX(Tax_share,MATCH('Total Fuel Prices'!$A$77,tax_fuel_labels,0),MATCH(O$1,'Tax_Share of Price'!$B$1:$AI$1,0)))</f>
        <v>1.1988346947318368E-7</v>
      </c>
      <c r="P3" s="7">
        <f>'Total Fuel Prices'!P80*(INDEX(Tax_share,MATCH('Total Fuel Prices'!$A$77,tax_fuel_labels,0),MATCH(P$1,'Tax_Share of Price'!$B$1:$AI$1,0)))</f>
        <v>1.1988346947318368E-7</v>
      </c>
      <c r="Q3" s="7">
        <f>'Total Fuel Prices'!Q80*(INDEX(Tax_share,MATCH('Total Fuel Prices'!$A$77,tax_fuel_labels,0),MATCH(Q$1,'Tax_Share of Price'!$B$1:$AI$1,0)))</f>
        <v>1.1988346947318368E-7</v>
      </c>
      <c r="R3" s="7">
        <f>'Total Fuel Prices'!R80*(INDEX(Tax_share,MATCH('Total Fuel Prices'!$A$77,tax_fuel_labels,0),MATCH(R$1,'Tax_Share of Price'!$B$1:$AI$1,0)))</f>
        <v>1.1988346947318368E-7</v>
      </c>
      <c r="S3" s="7">
        <f>'Total Fuel Prices'!S80*(INDEX(Tax_share,MATCH('Total Fuel Prices'!$A$77,tax_fuel_labels,0),MATCH(S$1,'Tax_Share of Price'!$B$1:$AI$1,0)))</f>
        <v>1.1988346947318368E-7</v>
      </c>
      <c r="T3" s="7">
        <f>'Total Fuel Prices'!T80*(INDEX(Tax_share,MATCH('Total Fuel Prices'!$A$77,tax_fuel_labels,0),MATCH(T$1,'Tax_Share of Price'!$B$1:$AI$1,0)))</f>
        <v>1.1988346947318368E-7</v>
      </c>
      <c r="U3" s="7">
        <f>'Total Fuel Prices'!U80*(INDEX(Tax_share,MATCH('Total Fuel Prices'!$A$77,tax_fuel_labels,0),MATCH(U$1,'Tax_Share of Price'!$B$1:$AI$1,0)))</f>
        <v>1.1988346947318368E-7</v>
      </c>
      <c r="V3" s="7">
        <f>'Total Fuel Prices'!V80*(INDEX(Tax_share,MATCH('Total Fuel Prices'!$A$77,tax_fuel_labels,0),MATCH(V$1,'Tax_Share of Price'!$B$1:$AI$1,0)))</f>
        <v>1.1988346947318368E-7</v>
      </c>
      <c r="W3" s="7">
        <f>'Total Fuel Prices'!W80*(INDEX(Tax_share,MATCH('Total Fuel Prices'!$A$77,tax_fuel_labels,0),MATCH(W$1,'Tax_Share of Price'!$B$1:$AI$1,0)))</f>
        <v>1.1988346947318368E-7</v>
      </c>
      <c r="X3" s="7">
        <f>'Total Fuel Prices'!X80*(INDEX(Tax_share,MATCH('Total Fuel Prices'!$A$77,tax_fuel_labels,0),MATCH(X$1,'Tax_Share of Price'!$B$1:$AI$1,0)))</f>
        <v>1.1988346947318368E-7</v>
      </c>
      <c r="Y3" s="7">
        <f>'Total Fuel Prices'!Y80*(INDEX(Tax_share,MATCH('Total Fuel Prices'!$A$77,tax_fuel_labels,0),MATCH(Y$1,'Tax_Share of Price'!$B$1:$AI$1,0)))</f>
        <v>1.1988346947318368E-7</v>
      </c>
      <c r="Z3" s="7">
        <f>'Total Fuel Prices'!Z80*(INDEX(Tax_share,MATCH('Total Fuel Prices'!$A$77,tax_fuel_labels,0),MATCH(Z$1,'Tax_Share of Price'!$B$1:$AI$1,0)))</f>
        <v>1.1988346947318368E-7</v>
      </c>
      <c r="AA3" s="7">
        <f>'Total Fuel Prices'!AA80*(INDEX(Tax_share,MATCH('Total Fuel Prices'!$A$77,tax_fuel_labels,0),MATCH(AA$1,'Tax_Share of Price'!$B$1:$AI$1,0)))</f>
        <v>1.1988346947318368E-7</v>
      </c>
      <c r="AB3" s="7">
        <f>'Total Fuel Prices'!AB80*(INDEX(Tax_share,MATCH('Total Fuel Prices'!$A$77,tax_fuel_labels,0),MATCH(AB$1,'Tax_Share of Price'!$B$1:$AI$1,0)))</f>
        <v>1.1988346947318368E-7</v>
      </c>
      <c r="AC3" s="7">
        <f>'Total Fuel Prices'!AC80*(INDEX(Tax_share,MATCH('Total Fuel Prices'!$A$77,tax_fuel_labels,0),MATCH(AC$1,'Tax_Share of Price'!$B$1:$AI$1,0)))</f>
        <v>1.1988346947318368E-7</v>
      </c>
      <c r="AD3" s="7">
        <f>'Total Fuel Prices'!AD80*(INDEX(Tax_share,MATCH('Total Fuel Prices'!$A$77,tax_fuel_labels,0),MATCH(AD$1,'Tax_Share of Price'!$B$1:$AI$1,0)))</f>
        <v>1.1988346947318368E-7</v>
      </c>
      <c r="AE3" s="7">
        <f>'Total Fuel Prices'!AE80*(INDEX(Tax_share,MATCH('Total Fuel Prices'!$A$77,tax_fuel_labels,0),MATCH(AE$1,'Tax_Share of Price'!$B$1:$AI$1,0)))</f>
        <v>1.1988346947318368E-7</v>
      </c>
      <c r="AF3" s="7">
        <f>$AE3</f>
        <v>1.1988346947318368E-7</v>
      </c>
      <c r="AG3">
        <f t="shared" ref="AF3:AU9" si="1">$AE3</f>
        <v>1.1988346947318368E-7</v>
      </c>
      <c r="AH3">
        <f t="shared" si="1"/>
        <v>1.1988346947318368E-7</v>
      </c>
      <c r="AI3">
        <f t="shared" si="1"/>
        <v>1.1988346947318368E-7</v>
      </c>
      <c r="AJ3">
        <f t="shared" si="1"/>
        <v>1.1988346947318368E-7</v>
      </c>
      <c r="AK3">
        <f t="shared" si="1"/>
        <v>1.1988346947318368E-7</v>
      </c>
      <c r="AL3">
        <f t="shared" si="1"/>
        <v>1.1988346947318368E-7</v>
      </c>
      <c r="AM3">
        <f t="shared" si="1"/>
        <v>1.1988346947318368E-7</v>
      </c>
      <c r="AN3">
        <f t="shared" si="1"/>
        <v>1.1988346947318368E-7</v>
      </c>
      <c r="AO3">
        <f t="shared" si="1"/>
        <v>1.1988346947318368E-7</v>
      </c>
      <c r="AP3">
        <f t="shared" si="1"/>
        <v>1.1988346947318368E-7</v>
      </c>
      <c r="AQ3">
        <f t="shared" si="1"/>
        <v>1.1988346947318368E-7</v>
      </c>
      <c r="AR3">
        <f t="shared" si="1"/>
        <v>1.1988346947318368E-7</v>
      </c>
      <c r="AS3">
        <f t="shared" si="1"/>
        <v>1.1988346947318368E-7</v>
      </c>
      <c r="AT3">
        <f t="shared" si="1"/>
        <v>1.1988346947318368E-7</v>
      </c>
      <c r="AU3">
        <f t="shared" si="1"/>
        <v>1.1988346947318368E-7</v>
      </c>
      <c r="AV3">
        <f t="shared" si="0"/>
        <v>1.1988346947318368E-7</v>
      </c>
      <c r="AW3">
        <f t="shared" si="0"/>
        <v>1.1988346947318368E-7</v>
      </c>
      <c r="AX3">
        <f t="shared" si="0"/>
        <v>1.1988346947318368E-7</v>
      </c>
      <c r="AY3">
        <f t="shared" si="0"/>
        <v>1.1988346947318368E-7</v>
      </c>
      <c r="AZ3">
        <f t="shared" si="0"/>
        <v>1.1988346947318368E-7</v>
      </c>
      <c r="BA3">
        <f t="shared" si="0"/>
        <v>1.1988346947318368E-7</v>
      </c>
      <c r="BB3">
        <f t="shared" si="0"/>
        <v>1.1988346947318368E-7</v>
      </c>
      <c r="BC3">
        <f t="shared" si="0"/>
        <v>1.1988346947318368E-7</v>
      </c>
      <c r="BD3">
        <f t="shared" si="0"/>
        <v>1.1988346947318368E-7</v>
      </c>
      <c r="BE3">
        <f t="shared" si="0"/>
        <v>1.1988346947318368E-7</v>
      </c>
      <c r="BF3">
        <f t="shared" si="0"/>
        <v>1.1988346947318368E-7</v>
      </c>
      <c r="BG3">
        <f t="shared" si="0"/>
        <v>1.1988346947318368E-7</v>
      </c>
      <c r="BH3">
        <f t="shared" si="0"/>
        <v>1.1988346947318368E-7</v>
      </c>
      <c r="BI3">
        <f t="shared" si="0"/>
        <v>1.1988346947318368E-7</v>
      </c>
      <c r="BJ3">
        <f t="shared" si="0"/>
        <v>1.1988346947318368E-7</v>
      </c>
      <c r="BK3">
        <f t="shared" si="0"/>
        <v>1.1988346947318368E-7</v>
      </c>
      <c r="BL3">
        <f t="shared" si="0"/>
        <v>1.1988346947318368E-7</v>
      </c>
      <c r="BM3">
        <f t="shared" si="0"/>
        <v>1.1988346947318368E-7</v>
      </c>
      <c r="BN3">
        <f t="shared" si="0"/>
        <v>1.1988346947318368E-7</v>
      </c>
      <c r="BO3">
        <f t="shared" si="0"/>
        <v>1.1988346947318368E-7</v>
      </c>
      <c r="BP3">
        <f t="shared" si="0"/>
        <v>1.1988346947318368E-7</v>
      </c>
      <c r="BQ3">
        <f t="shared" si="0"/>
        <v>1.1988346947318368E-7</v>
      </c>
      <c r="BR3">
        <f t="shared" si="0"/>
        <v>1.1988346947318368E-7</v>
      </c>
      <c r="BS3">
        <f t="shared" si="0"/>
        <v>1.1988346947318368E-7</v>
      </c>
      <c r="BT3">
        <f t="shared" si="0"/>
        <v>1.1988346947318368E-7</v>
      </c>
      <c r="BU3">
        <f t="shared" si="0"/>
        <v>1.1988346947318368E-7</v>
      </c>
      <c r="BV3">
        <f t="shared" si="0"/>
        <v>1.1988346947318368E-7</v>
      </c>
      <c r="BW3">
        <f t="shared" si="0"/>
        <v>1.1988346947318368E-7</v>
      </c>
      <c r="BX3">
        <f t="shared" si="0"/>
        <v>1.1988346947318368E-7</v>
      </c>
      <c r="BY3">
        <f t="shared" si="0"/>
        <v>1.1988346947318368E-7</v>
      </c>
      <c r="BZ3">
        <f t="shared" si="0"/>
        <v>1.1988346947318368E-7</v>
      </c>
      <c r="CA3">
        <f t="shared" si="0"/>
        <v>1.1988346947318368E-7</v>
      </c>
      <c r="CB3">
        <f t="shared" si="0"/>
        <v>1.1988346947318368E-7</v>
      </c>
      <c r="CC3">
        <f t="shared" si="0"/>
        <v>1.1988346947318368E-7</v>
      </c>
    </row>
    <row r="4" spans="1:81">
      <c r="A4" s="1" t="s">
        <v>1423</v>
      </c>
      <c r="B4" s="7">
        <f>'Total Fuel Prices'!B81*(INDEX(Tax_share,MATCH('Total Fuel Prices'!$A$77,tax_fuel_labels,0),MATCH(B$1,'Tax_Share of Price'!$B$1:$AI$1,0)))</f>
        <v>1.1988346947318368E-7</v>
      </c>
      <c r="C4" s="7">
        <f>'Total Fuel Prices'!C81*(INDEX(Tax_share,MATCH('Total Fuel Prices'!$A$77,tax_fuel_labels,0),MATCH(C$1,'Tax_Share of Price'!$B$1:$AI$1,0)))</f>
        <v>1.1988346947318368E-7</v>
      </c>
      <c r="D4" s="7">
        <f>'Total Fuel Prices'!D81*(INDEX(Tax_share,MATCH('Total Fuel Prices'!$A$77,tax_fuel_labels,0),MATCH(D$1,'Tax_Share of Price'!$B$1:$AI$1,0)))</f>
        <v>1.1988346947318368E-7</v>
      </c>
      <c r="E4" s="7">
        <f>'Total Fuel Prices'!E81*(INDEX(Tax_share,MATCH('Total Fuel Prices'!$A$77,tax_fuel_labels,0),MATCH(E$1,'Tax_Share of Price'!$B$1:$AI$1,0)))</f>
        <v>1.1988346947318368E-7</v>
      </c>
      <c r="F4" s="7">
        <f>'Total Fuel Prices'!F81*(INDEX(Tax_share,MATCH('Total Fuel Prices'!$A$77,tax_fuel_labels,0),MATCH(F$1,'Tax_Share of Price'!$B$1:$AI$1,0)))</f>
        <v>1.1988346947318368E-7</v>
      </c>
      <c r="G4" s="7">
        <f>'Total Fuel Prices'!G81*(INDEX(Tax_share,MATCH('Total Fuel Prices'!$A$77,tax_fuel_labels,0),MATCH(G$1,'Tax_Share of Price'!$B$1:$AI$1,0)))</f>
        <v>1.1988346947318368E-7</v>
      </c>
      <c r="H4" s="7">
        <f>'Total Fuel Prices'!H81*(INDEX(Tax_share,MATCH('Total Fuel Prices'!$A$77,tax_fuel_labels,0),MATCH(H$1,'Tax_Share of Price'!$B$1:$AI$1,0)))</f>
        <v>1.1988346947318368E-7</v>
      </c>
      <c r="I4" s="7">
        <f>'Total Fuel Prices'!I81*(INDEX(Tax_share,MATCH('Total Fuel Prices'!$A$77,tax_fuel_labels,0),MATCH(I$1,'Tax_Share of Price'!$B$1:$AI$1,0)))</f>
        <v>1.1988346947318368E-7</v>
      </c>
      <c r="J4" s="7">
        <f>'Total Fuel Prices'!J81*(INDEX(Tax_share,MATCH('Total Fuel Prices'!$A$77,tax_fuel_labels,0),MATCH(J$1,'Tax_Share of Price'!$B$1:$AI$1,0)))</f>
        <v>1.1988346947318368E-7</v>
      </c>
      <c r="K4" s="7">
        <f>'Total Fuel Prices'!K81*(INDEX(Tax_share,MATCH('Total Fuel Prices'!$A$77,tax_fuel_labels,0),MATCH(K$1,'Tax_Share of Price'!$B$1:$AI$1,0)))</f>
        <v>1.1988346947318368E-7</v>
      </c>
      <c r="L4" s="7">
        <f>'Total Fuel Prices'!L81*(INDEX(Tax_share,MATCH('Total Fuel Prices'!$A$77,tax_fuel_labels,0),MATCH(L$1,'Tax_Share of Price'!$B$1:$AI$1,0)))</f>
        <v>1.1988346947318368E-7</v>
      </c>
      <c r="M4" s="7">
        <f>'Total Fuel Prices'!M81*(INDEX(Tax_share,MATCH('Total Fuel Prices'!$A$77,tax_fuel_labels,0),MATCH(M$1,'Tax_Share of Price'!$B$1:$AI$1,0)))</f>
        <v>1.1988346947318368E-7</v>
      </c>
      <c r="N4" s="7">
        <f>'Total Fuel Prices'!N81*(INDEX(Tax_share,MATCH('Total Fuel Prices'!$A$77,tax_fuel_labels,0),MATCH(N$1,'Tax_Share of Price'!$B$1:$AI$1,0)))</f>
        <v>1.1988346947318368E-7</v>
      </c>
      <c r="O4" s="7">
        <f>'Total Fuel Prices'!O81*(INDEX(Tax_share,MATCH('Total Fuel Prices'!$A$77,tax_fuel_labels,0),MATCH(O$1,'Tax_Share of Price'!$B$1:$AI$1,0)))</f>
        <v>1.1988346947318368E-7</v>
      </c>
      <c r="P4" s="7">
        <f>'Total Fuel Prices'!P81*(INDEX(Tax_share,MATCH('Total Fuel Prices'!$A$77,tax_fuel_labels,0),MATCH(P$1,'Tax_Share of Price'!$B$1:$AI$1,0)))</f>
        <v>1.1988346947318368E-7</v>
      </c>
      <c r="Q4" s="7">
        <f>'Total Fuel Prices'!Q81*(INDEX(Tax_share,MATCH('Total Fuel Prices'!$A$77,tax_fuel_labels,0),MATCH(Q$1,'Tax_Share of Price'!$B$1:$AI$1,0)))</f>
        <v>1.1988346947318368E-7</v>
      </c>
      <c r="R4" s="7">
        <f>'Total Fuel Prices'!R81*(INDEX(Tax_share,MATCH('Total Fuel Prices'!$A$77,tax_fuel_labels,0),MATCH(R$1,'Tax_Share of Price'!$B$1:$AI$1,0)))</f>
        <v>1.1988346947318368E-7</v>
      </c>
      <c r="S4" s="7">
        <f>'Total Fuel Prices'!S81*(INDEX(Tax_share,MATCH('Total Fuel Prices'!$A$77,tax_fuel_labels,0),MATCH(S$1,'Tax_Share of Price'!$B$1:$AI$1,0)))</f>
        <v>1.1988346947318368E-7</v>
      </c>
      <c r="T4" s="7">
        <f>'Total Fuel Prices'!T81*(INDEX(Tax_share,MATCH('Total Fuel Prices'!$A$77,tax_fuel_labels,0),MATCH(T$1,'Tax_Share of Price'!$B$1:$AI$1,0)))</f>
        <v>1.1988346947318368E-7</v>
      </c>
      <c r="U4" s="7">
        <f>'Total Fuel Prices'!U81*(INDEX(Tax_share,MATCH('Total Fuel Prices'!$A$77,tax_fuel_labels,0),MATCH(U$1,'Tax_Share of Price'!$B$1:$AI$1,0)))</f>
        <v>1.1988346947318368E-7</v>
      </c>
      <c r="V4" s="7">
        <f>'Total Fuel Prices'!V81*(INDEX(Tax_share,MATCH('Total Fuel Prices'!$A$77,tax_fuel_labels,0),MATCH(V$1,'Tax_Share of Price'!$B$1:$AI$1,0)))</f>
        <v>1.1988346947318368E-7</v>
      </c>
      <c r="W4" s="7">
        <f>'Total Fuel Prices'!W81*(INDEX(Tax_share,MATCH('Total Fuel Prices'!$A$77,tax_fuel_labels,0),MATCH(W$1,'Tax_Share of Price'!$B$1:$AI$1,0)))</f>
        <v>1.1988346947318368E-7</v>
      </c>
      <c r="X4" s="7">
        <f>'Total Fuel Prices'!X81*(INDEX(Tax_share,MATCH('Total Fuel Prices'!$A$77,tax_fuel_labels,0),MATCH(X$1,'Tax_Share of Price'!$B$1:$AI$1,0)))</f>
        <v>1.1988346947318368E-7</v>
      </c>
      <c r="Y4" s="7">
        <f>'Total Fuel Prices'!Y81*(INDEX(Tax_share,MATCH('Total Fuel Prices'!$A$77,tax_fuel_labels,0),MATCH(Y$1,'Tax_Share of Price'!$B$1:$AI$1,0)))</f>
        <v>1.1988346947318368E-7</v>
      </c>
      <c r="Z4" s="7">
        <f>'Total Fuel Prices'!Z81*(INDEX(Tax_share,MATCH('Total Fuel Prices'!$A$77,tax_fuel_labels,0),MATCH(Z$1,'Tax_Share of Price'!$B$1:$AI$1,0)))</f>
        <v>1.1988346947318368E-7</v>
      </c>
      <c r="AA4" s="7">
        <f>'Total Fuel Prices'!AA81*(INDEX(Tax_share,MATCH('Total Fuel Prices'!$A$77,tax_fuel_labels,0),MATCH(AA$1,'Tax_Share of Price'!$B$1:$AI$1,0)))</f>
        <v>1.1988346947318368E-7</v>
      </c>
      <c r="AB4" s="7">
        <f>'Total Fuel Prices'!AB81*(INDEX(Tax_share,MATCH('Total Fuel Prices'!$A$77,tax_fuel_labels,0),MATCH(AB$1,'Tax_Share of Price'!$B$1:$AI$1,0)))</f>
        <v>1.1988346947318368E-7</v>
      </c>
      <c r="AC4" s="7">
        <f>'Total Fuel Prices'!AC81*(INDEX(Tax_share,MATCH('Total Fuel Prices'!$A$77,tax_fuel_labels,0),MATCH(AC$1,'Tax_Share of Price'!$B$1:$AI$1,0)))</f>
        <v>1.1988346947318368E-7</v>
      </c>
      <c r="AD4" s="7">
        <f>'Total Fuel Prices'!AD81*(INDEX(Tax_share,MATCH('Total Fuel Prices'!$A$77,tax_fuel_labels,0),MATCH(AD$1,'Tax_Share of Price'!$B$1:$AI$1,0)))</f>
        <v>1.1988346947318368E-7</v>
      </c>
      <c r="AE4" s="7">
        <f>'Total Fuel Prices'!AE81*(INDEX(Tax_share,MATCH('Total Fuel Prices'!$A$77,tax_fuel_labels,0),MATCH(AE$1,'Tax_Share of Price'!$B$1:$AI$1,0)))</f>
        <v>1.1988346947318368E-7</v>
      </c>
      <c r="AF4">
        <f t="shared" si="1"/>
        <v>1.1988346947318368E-7</v>
      </c>
      <c r="AG4">
        <f t="shared" si="0"/>
        <v>1.1988346947318368E-7</v>
      </c>
      <c r="AH4">
        <f t="shared" si="0"/>
        <v>1.1988346947318368E-7</v>
      </c>
      <c r="AI4">
        <f t="shared" si="0"/>
        <v>1.1988346947318368E-7</v>
      </c>
      <c r="AJ4">
        <f t="shared" si="0"/>
        <v>1.1988346947318368E-7</v>
      </c>
      <c r="AK4">
        <f t="shared" si="0"/>
        <v>1.1988346947318368E-7</v>
      </c>
      <c r="AL4">
        <f t="shared" si="0"/>
        <v>1.1988346947318368E-7</v>
      </c>
      <c r="AM4">
        <f t="shared" si="0"/>
        <v>1.1988346947318368E-7</v>
      </c>
      <c r="AN4">
        <f t="shared" si="0"/>
        <v>1.1988346947318368E-7</v>
      </c>
      <c r="AO4">
        <f t="shared" si="0"/>
        <v>1.1988346947318368E-7</v>
      </c>
      <c r="AP4">
        <f t="shared" si="0"/>
        <v>1.1988346947318368E-7</v>
      </c>
      <c r="AQ4">
        <f t="shared" si="0"/>
        <v>1.1988346947318368E-7</v>
      </c>
      <c r="AR4">
        <f t="shared" si="0"/>
        <v>1.1988346947318368E-7</v>
      </c>
      <c r="AS4">
        <f t="shared" si="0"/>
        <v>1.1988346947318368E-7</v>
      </c>
      <c r="AT4">
        <f t="shared" si="0"/>
        <v>1.1988346947318368E-7</v>
      </c>
      <c r="AU4">
        <f t="shared" si="0"/>
        <v>1.1988346947318368E-7</v>
      </c>
      <c r="AV4">
        <f t="shared" si="0"/>
        <v>1.1988346947318368E-7</v>
      </c>
      <c r="AW4">
        <f t="shared" si="0"/>
        <v>1.1988346947318368E-7</v>
      </c>
      <c r="AX4">
        <f t="shared" si="0"/>
        <v>1.1988346947318368E-7</v>
      </c>
      <c r="AY4">
        <f t="shared" si="0"/>
        <v>1.1988346947318368E-7</v>
      </c>
      <c r="AZ4">
        <f t="shared" si="0"/>
        <v>1.1988346947318368E-7</v>
      </c>
      <c r="BA4">
        <f t="shared" si="0"/>
        <v>1.1988346947318368E-7</v>
      </c>
      <c r="BB4">
        <f t="shared" si="0"/>
        <v>1.1988346947318368E-7</v>
      </c>
      <c r="BC4">
        <f t="shared" si="0"/>
        <v>1.1988346947318368E-7</v>
      </c>
      <c r="BD4">
        <f t="shared" si="0"/>
        <v>1.1988346947318368E-7</v>
      </c>
      <c r="BE4">
        <f t="shared" si="0"/>
        <v>1.1988346947318368E-7</v>
      </c>
      <c r="BF4">
        <f t="shared" si="0"/>
        <v>1.1988346947318368E-7</v>
      </c>
      <c r="BG4">
        <f t="shared" si="0"/>
        <v>1.1988346947318368E-7</v>
      </c>
      <c r="BH4">
        <f t="shared" si="0"/>
        <v>1.1988346947318368E-7</v>
      </c>
      <c r="BI4">
        <f t="shared" si="0"/>
        <v>1.1988346947318368E-7</v>
      </c>
      <c r="BJ4">
        <f t="shared" si="0"/>
        <v>1.1988346947318368E-7</v>
      </c>
      <c r="BK4">
        <f t="shared" si="0"/>
        <v>1.1988346947318368E-7</v>
      </c>
      <c r="BL4">
        <f t="shared" si="0"/>
        <v>1.1988346947318368E-7</v>
      </c>
      <c r="BM4">
        <f t="shared" si="0"/>
        <v>1.1988346947318368E-7</v>
      </c>
      <c r="BN4">
        <f t="shared" si="0"/>
        <v>1.1988346947318368E-7</v>
      </c>
      <c r="BO4">
        <f t="shared" si="0"/>
        <v>1.1988346947318368E-7</v>
      </c>
      <c r="BP4">
        <f t="shared" si="0"/>
        <v>1.1988346947318368E-7</v>
      </c>
      <c r="BQ4">
        <f t="shared" si="0"/>
        <v>1.1988346947318368E-7</v>
      </c>
      <c r="BR4">
        <f t="shared" si="0"/>
        <v>1.1988346947318368E-7</v>
      </c>
      <c r="BS4">
        <f t="shared" si="0"/>
        <v>1.1988346947318368E-7</v>
      </c>
      <c r="BT4">
        <f t="shared" si="0"/>
        <v>1.1988346947318368E-7</v>
      </c>
      <c r="BU4">
        <f t="shared" si="0"/>
        <v>1.1988346947318368E-7</v>
      </c>
      <c r="BV4">
        <f t="shared" si="0"/>
        <v>1.1988346947318368E-7</v>
      </c>
      <c r="BW4">
        <f t="shared" si="0"/>
        <v>1.1988346947318368E-7</v>
      </c>
      <c r="BX4">
        <f t="shared" si="0"/>
        <v>1.1988346947318368E-7</v>
      </c>
      <c r="BY4">
        <f t="shared" si="0"/>
        <v>1.1988346947318368E-7</v>
      </c>
      <c r="BZ4">
        <f t="shared" si="0"/>
        <v>1.1988346947318368E-7</v>
      </c>
      <c r="CA4">
        <f t="shared" si="0"/>
        <v>1.1988346947318368E-7</v>
      </c>
      <c r="CB4">
        <f t="shared" si="0"/>
        <v>1.1988346947318368E-7</v>
      </c>
      <c r="CC4">
        <f t="shared" si="0"/>
        <v>1.1988346947318368E-7</v>
      </c>
    </row>
    <row r="5" spans="1:81">
      <c r="A5" s="1" t="s">
        <v>1424</v>
      </c>
      <c r="B5" s="7">
        <f>'Total Fuel Prices'!B82*(INDEX(Tax_share,MATCH('Total Fuel Prices'!$A$77,tax_fuel_labels,0),MATCH(B$1,'Tax_Share of Price'!$B$1:$AI$1,0)))</f>
        <v>1.1988346947318368E-7</v>
      </c>
      <c r="C5" s="7">
        <f>'Total Fuel Prices'!C82*(INDEX(Tax_share,MATCH('Total Fuel Prices'!$A$77,tax_fuel_labels,0),MATCH(C$1,'Tax_Share of Price'!$B$1:$AI$1,0)))</f>
        <v>1.1988346947318368E-7</v>
      </c>
      <c r="D5" s="7">
        <f>'Total Fuel Prices'!D82*(INDEX(Tax_share,MATCH('Total Fuel Prices'!$A$77,tax_fuel_labels,0),MATCH(D$1,'Tax_Share of Price'!$B$1:$AI$1,0)))</f>
        <v>1.1988346947318368E-7</v>
      </c>
      <c r="E5" s="7">
        <f>'Total Fuel Prices'!E82*(INDEX(Tax_share,MATCH('Total Fuel Prices'!$A$77,tax_fuel_labels,0),MATCH(E$1,'Tax_Share of Price'!$B$1:$AI$1,0)))</f>
        <v>1.1988346947318368E-7</v>
      </c>
      <c r="F5" s="7">
        <f>'Total Fuel Prices'!F82*(INDEX(Tax_share,MATCH('Total Fuel Prices'!$A$77,tax_fuel_labels,0),MATCH(F$1,'Tax_Share of Price'!$B$1:$AI$1,0)))</f>
        <v>1.1988346947318368E-7</v>
      </c>
      <c r="G5" s="7">
        <f>'Total Fuel Prices'!G82*(INDEX(Tax_share,MATCH('Total Fuel Prices'!$A$77,tax_fuel_labels,0),MATCH(G$1,'Tax_Share of Price'!$B$1:$AI$1,0)))</f>
        <v>1.1988346947318368E-7</v>
      </c>
      <c r="H5" s="7">
        <f>'Total Fuel Prices'!H82*(INDEX(Tax_share,MATCH('Total Fuel Prices'!$A$77,tax_fuel_labels,0),MATCH(H$1,'Tax_Share of Price'!$B$1:$AI$1,0)))</f>
        <v>1.1988346947318368E-7</v>
      </c>
      <c r="I5" s="7">
        <f>'Total Fuel Prices'!I82*(INDEX(Tax_share,MATCH('Total Fuel Prices'!$A$77,tax_fuel_labels,0),MATCH(I$1,'Tax_Share of Price'!$B$1:$AI$1,0)))</f>
        <v>1.1988346947318368E-7</v>
      </c>
      <c r="J5" s="7">
        <f>'Total Fuel Prices'!J82*(INDEX(Tax_share,MATCH('Total Fuel Prices'!$A$77,tax_fuel_labels,0),MATCH(J$1,'Tax_Share of Price'!$B$1:$AI$1,0)))</f>
        <v>1.1988346947318368E-7</v>
      </c>
      <c r="K5" s="7">
        <f>'Total Fuel Prices'!K82*(INDEX(Tax_share,MATCH('Total Fuel Prices'!$A$77,tax_fuel_labels,0),MATCH(K$1,'Tax_Share of Price'!$B$1:$AI$1,0)))</f>
        <v>1.1988346947318368E-7</v>
      </c>
      <c r="L5" s="7">
        <f>'Total Fuel Prices'!L82*(INDEX(Tax_share,MATCH('Total Fuel Prices'!$A$77,tax_fuel_labels,0),MATCH(L$1,'Tax_Share of Price'!$B$1:$AI$1,0)))</f>
        <v>1.1988346947318368E-7</v>
      </c>
      <c r="M5" s="7">
        <f>'Total Fuel Prices'!M82*(INDEX(Tax_share,MATCH('Total Fuel Prices'!$A$77,tax_fuel_labels,0),MATCH(M$1,'Tax_Share of Price'!$B$1:$AI$1,0)))</f>
        <v>1.1988346947318368E-7</v>
      </c>
      <c r="N5" s="7">
        <f>'Total Fuel Prices'!N82*(INDEX(Tax_share,MATCH('Total Fuel Prices'!$A$77,tax_fuel_labels,0),MATCH(N$1,'Tax_Share of Price'!$B$1:$AI$1,0)))</f>
        <v>1.1988346947318368E-7</v>
      </c>
      <c r="O5" s="7">
        <f>'Total Fuel Prices'!O82*(INDEX(Tax_share,MATCH('Total Fuel Prices'!$A$77,tax_fuel_labels,0),MATCH(O$1,'Tax_Share of Price'!$B$1:$AI$1,0)))</f>
        <v>1.1988346947318368E-7</v>
      </c>
      <c r="P5" s="7">
        <f>'Total Fuel Prices'!P82*(INDEX(Tax_share,MATCH('Total Fuel Prices'!$A$77,tax_fuel_labels,0),MATCH(P$1,'Tax_Share of Price'!$B$1:$AI$1,0)))</f>
        <v>1.1988346947318368E-7</v>
      </c>
      <c r="Q5" s="7">
        <f>'Total Fuel Prices'!Q82*(INDEX(Tax_share,MATCH('Total Fuel Prices'!$A$77,tax_fuel_labels,0),MATCH(Q$1,'Tax_Share of Price'!$B$1:$AI$1,0)))</f>
        <v>1.1988346947318368E-7</v>
      </c>
      <c r="R5" s="7">
        <f>'Total Fuel Prices'!R82*(INDEX(Tax_share,MATCH('Total Fuel Prices'!$A$77,tax_fuel_labels,0),MATCH(R$1,'Tax_Share of Price'!$B$1:$AI$1,0)))</f>
        <v>1.1988346947318368E-7</v>
      </c>
      <c r="S5" s="7">
        <f>'Total Fuel Prices'!S82*(INDEX(Tax_share,MATCH('Total Fuel Prices'!$A$77,tax_fuel_labels,0),MATCH(S$1,'Tax_Share of Price'!$B$1:$AI$1,0)))</f>
        <v>1.1988346947318368E-7</v>
      </c>
      <c r="T5" s="7">
        <f>'Total Fuel Prices'!T82*(INDEX(Tax_share,MATCH('Total Fuel Prices'!$A$77,tax_fuel_labels,0),MATCH(T$1,'Tax_Share of Price'!$B$1:$AI$1,0)))</f>
        <v>1.1988346947318368E-7</v>
      </c>
      <c r="U5" s="7">
        <f>'Total Fuel Prices'!U82*(INDEX(Tax_share,MATCH('Total Fuel Prices'!$A$77,tax_fuel_labels,0),MATCH(U$1,'Tax_Share of Price'!$B$1:$AI$1,0)))</f>
        <v>1.1988346947318368E-7</v>
      </c>
      <c r="V5" s="7">
        <f>'Total Fuel Prices'!V82*(INDEX(Tax_share,MATCH('Total Fuel Prices'!$A$77,tax_fuel_labels,0),MATCH(V$1,'Tax_Share of Price'!$B$1:$AI$1,0)))</f>
        <v>1.1988346947318368E-7</v>
      </c>
      <c r="W5" s="7">
        <f>'Total Fuel Prices'!W82*(INDEX(Tax_share,MATCH('Total Fuel Prices'!$A$77,tax_fuel_labels,0),MATCH(W$1,'Tax_Share of Price'!$B$1:$AI$1,0)))</f>
        <v>1.1988346947318368E-7</v>
      </c>
      <c r="X5" s="7">
        <f>'Total Fuel Prices'!X82*(INDEX(Tax_share,MATCH('Total Fuel Prices'!$A$77,tax_fuel_labels,0),MATCH(X$1,'Tax_Share of Price'!$B$1:$AI$1,0)))</f>
        <v>1.1988346947318368E-7</v>
      </c>
      <c r="Y5" s="7">
        <f>'Total Fuel Prices'!Y82*(INDEX(Tax_share,MATCH('Total Fuel Prices'!$A$77,tax_fuel_labels,0),MATCH(Y$1,'Tax_Share of Price'!$B$1:$AI$1,0)))</f>
        <v>1.1988346947318368E-7</v>
      </c>
      <c r="Z5" s="7">
        <f>'Total Fuel Prices'!Z82*(INDEX(Tax_share,MATCH('Total Fuel Prices'!$A$77,tax_fuel_labels,0),MATCH(Z$1,'Tax_Share of Price'!$B$1:$AI$1,0)))</f>
        <v>1.1988346947318368E-7</v>
      </c>
      <c r="AA5" s="7">
        <f>'Total Fuel Prices'!AA82*(INDEX(Tax_share,MATCH('Total Fuel Prices'!$A$77,tax_fuel_labels,0),MATCH(AA$1,'Tax_Share of Price'!$B$1:$AI$1,0)))</f>
        <v>1.1988346947318368E-7</v>
      </c>
      <c r="AB5" s="7">
        <f>'Total Fuel Prices'!AB82*(INDEX(Tax_share,MATCH('Total Fuel Prices'!$A$77,tax_fuel_labels,0),MATCH(AB$1,'Tax_Share of Price'!$B$1:$AI$1,0)))</f>
        <v>1.1988346947318368E-7</v>
      </c>
      <c r="AC5" s="7">
        <f>'Total Fuel Prices'!AC82*(INDEX(Tax_share,MATCH('Total Fuel Prices'!$A$77,tax_fuel_labels,0),MATCH(AC$1,'Tax_Share of Price'!$B$1:$AI$1,0)))</f>
        <v>1.1988346947318368E-7</v>
      </c>
      <c r="AD5" s="7">
        <f>'Total Fuel Prices'!AD82*(INDEX(Tax_share,MATCH('Total Fuel Prices'!$A$77,tax_fuel_labels,0),MATCH(AD$1,'Tax_Share of Price'!$B$1:$AI$1,0)))</f>
        <v>1.1988346947318368E-7</v>
      </c>
      <c r="AE5" s="7">
        <f>'Total Fuel Prices'!AE82*(INDEX(Tax_share,MATCH('Total Fuel Prices'!$A$77,tax_fuel_labels,0),MATCH(AE$1,'Tax_Share of Price'!$B$1:$AI$1,0)))</f>
        <v>1.1988346947318368E-7</v>
      </c>
      <c r="AF5">
        <f t="shared" si="1"/>
        <v>1.1988346947318368E-7</v>
      </c>
      <c r="AG5">
        <f t="shared" si="0"/>
        <v>1.1988346947318368E-7</v>
      </c>
      <c r="AH5">
        <f t="shared" si="0"/>
        <v>1.1988346947318368E-7</v>
      </c>
      <c r="AI5">
        <f t="shared" si="0"/>
        <v>1.1988346947318368E-7</v>
      </c>
      <c r="AJ5">
        <f t="shared" si="0"/>
        <v>1.1988346947318368E-7</v>
      </c>
      <c r="AK5">
        <f t="shared" si="0"/>
        <v>1.1988346947318368E-7</v>
      </c>
      <c r="AL5">
        <f t="shared" si="0"/>
        <v>1.1988346947318368E-7</v>
      </c>
      <c r="AM5">
        <f t="shared" si="0"/>
        <v>1.1988346947318368E-7</v>
      </c>
      <c r="AN5">
        <f t="shared" si="0"/>
        <v>1.1988346947318368E-7</v>
      </c>
      <c r="AO5">
        <f t="shared" si="0"/>
        <v>1.1988346947318368E-7</v>
      </c>
      <c r="AP5">
        <f t="shared" si="0"/>
        <v>1.1988346947318368E-7</v>
      </c>
      <c r="AQ5">
        <f t="shared" si="0"/>
        <v>1.1988346947318368E-7</v>
      </c>
      <c r="AR5">
        <f t="shared" si="0"/>
        <v>1.1988346947318368E-7</v>
      </c>
      <c r="AS5">
        <f t="shared" si="0"/>
        <v>1.1988346947318368E-7</v>
      </c>
      <c r="AT5">
        <f t="shared" si="0"/>
        <v>1.1988346947318368E-7</v>
      </c>
      <c r="AU5">
        <f t="shared" si="0"/>
        <v>1.1988346947318368E-7</v>
      </c>
      <c r="AV5">
        <f t="shared" si="0"/>
        <v>1.1988346947318368E-7</v>
      </c>
      <c r="AW5">
        <f t="shared" si="0"/>
        <v>1.1988346947318368E-7</v>
      </c>
      <c r="AX5">
        <f t="shared" si="0"/>
        <v>1.1988346947318368E-7</v>
      </c>
      <c r="AY5">
        <f t="shared" si="0"/>
        <v>1.1988346947318368E-7</v>
      </c>
      <c r="AZ5">
        <f t="shared" si="0"/>
        <v>1.1988346947318368E-7</v>
      </c>
      <c r="BA5">
        <f t="shared" si="0"/>
        <v>1.1988346947318368E-7</v>
      </c>
      <c r="BB5">
        <f t="shared" si="0"/>
        <v>1.1988346947318368E-7</v>
      </c>
      <c r="BC5">
        <f t="shared" si="0"/>
        <v>1.1988346947318368E-7</v>
      </c>
      <c r="BD5">
        <f t="shared" si="0"/>
        <v>1.1988346947318368E-7</v>
      </c>
      <c r="BE5">
        <f t="shared" si="0"/>
        <v>1.1988346947318368E-7</v>
      </c>
      <c r="BF5">
        <f t="shared" si="0"/>
        <v>1.1988346947318368E-7</v>
      </c>
      <c r="BG5">
        <f t="shared" si="0"/>
        <v>1.1988346947318368E-7</v>
      </c>
      <c r="BH5">
        <f t="shared" si="0"/>
        <v>1.1988346947318368E-7</v>
      </c>
      <c r="BI5">
        <f t="shared" si="0"/>
        <v>1.1988346947318368E-7</v>
      </c>
      <c r="BJ5">
        <f t="shared" si="0"/>
        <v>1.1988346947318368E-7</v>
      </c>
      <c r="BK5">
        <f t="shared" si="0"/>
        <v>1.1988346947318368E-7</v>
      </c>
      <c r="BL5">
        <f t="shared" si="0"/>
        <v>1.1988346947318368E-7</v>
      </c>
      <c r="BM5">
        <f t="shared" si="0"/>
        <v>1.1988346947318368E-7</v>
      </c>
      <c r="BN5">
        <f t="shared" si="0"/>
        <v>1.1988346947318368E-7</v>
      </c>
      <c r="BO5">
        <f t="shared" si="0"/>
        <v>1.1988346947318368E-7</v>
      </c>
      <c r="BP5">
        <f t="shared" si="0"/>
        <v>1.1988346947318368E-7</v>
      </c>
      <c r="BQ5">
        <f t="shared" si="0"/>
        <v>1.1988346947318368E-7</v>
      </c>
      <c r="BR5">
        <f t="shared" si="0"/>
        <v>1.1988346947318368E-7</v>
      </c>
      <c r="BS5">
        <f t="shared" si="0"/>
        <v>1.1988346947318368E-7</v>
      </c>
      <c r="BT5">
        <f t="shared" si="0"/>
        <v>1.1988346947318368E-7</v>
      </c>
      <c r="BU5">
        <f t="shared" si="0"/>
        <v>1.1988346947318368E-7</v>
      </c>
      <c r="BV5">
        <f t="shared" si="0"/>
        <v>1.1988346947318368E-7</v>
      </c>
      <c r="BW5">
        <f t="shared" si="0"/>
        <v>1.1988346947318368E-7</v>
      </c>
      <c r="BX5">
        <f t="shared" si="0"/>
        <v>1.1988346947318368E-7</v>
      </c>
      <c r="BY5">
        <f t="shared" si="0"/>
        <v>1.1988346947318368E-7</v>
      </c>
      <c r="BZ5">
        <f t="shared" si="0"/>
        <v>1.1988346947318368E-7</v>
      </c>
      <c r="CA5">
        <f t="shared" si="0"/>
        <v>1.1988346947318368E-7</v>
      </c>
      <c r="CB5">
        <f t="shared" si="0"/>
        <v>1.1988346947318368E-7</v>
      </c>
      <c r="CC5">
        <f t="shared" si="0"/>
        <v>1.1988346947318368E-7</v>
      </c>
    </row>
    <row r="6" spans="1:81">
      <c r="A6" s="1" t="s">
        <v>1425</v>
      </c>
      <c r="B6" s="7">
        <f>'Total Fuel Prices'!B83*(INDEX(Tax_share,MATCH('Total Fuel Prices'!$A$77,tax_fuel_labels,0),MATCH(B$1,'Tax_Share of Price'!$B$1:$AI$1,0)))</f>
        <v>1.1988346947318368E-7</v>
      </c>
      <c r="C6" s="7">
        <f>'Total Fuel Prices'!C83*(INDEX(Tax_share,MATCH('Total Fuel Prices'!$A$77,tax_fuel_labels,0),MATCH(C$1,'Tax_Share of Price'!$B$1:$AI$1,0)))</f>
        <v>1.1988346947318368E-7</v>
      </c>
      <c r="D6" s="7">
        <f>'Total Fuel Prices'!D83*(INDEX(Tax_share,MATCH('Total Fuel Prices'!$A$77,tax_fuel_labels,0),MATCH(D$1,'Tax_Share of Price'!$B$1:$AI$1,0)))</f>
        <v>1.1988346947318368E-7</v>
      </c>
      <c r="E6" s="7">
        <f>'Total Fuel Prices'!E83*(INDEX(Tax_share,MATCH('Total Fuel Prices'!$A$77,tax_fuel_labels,0),MATCH(E$1,'Tax_Share of Price'!$B$1:$AI$1,0)))</f>
        <v>1.1988346947318368E-7</v>
      </c>
      <c r="F6" s="7">
        <f>'Total Fuel Prices'!F83*(INDEX(Tax_share,MATCH('Total Fuel Prices'!$A$77,tax_fuel_labels,0),MATCH(F$1,'Tax_Share of Price'!$B$1:$AI$1,0)))</f>
        <v>1.1988346947318368E-7</v>
      </c>
      <c r="G6" s="7">
        <f>'Total Fuel Prices'!G83*(INDEX(Tax_share,MATCH('Total Fuel Prices'!$A$77,tax_fuel_labels,0),MATCH(G$1,'Tax_Share of Price'!$B$1:$AI$1,0)))</f>
        <v>1.1988346947318368E-7</v>
      </c>
      <c r="H6" s="7">
        <f>'Total Fuel Prices'!H83*(INDEX(Tax_share,MATCH('Total Fuel Prices'!$A$77,tax_fuel_labels,0),MATCH(H$1,'Tax_Share of Price'!$B$1:$AI$1,0)))</f>
        <v>1.1988346947318368E-7</v>
      </c>
      <c r="I6" s="7">
        <f>'Total Fuel Prices'!I83*(INDEX(Tax_share,MATCH('Total Fuel Prices'!$A$77,tax_fuel_labels,0),MATCH(I$1,'Tax_Share of Price'!$B$1:$AI$1,0)))</f>
        <v>1.1988346947318368E-7</v>
      </c>
      <c r="J6" s="7">
        <f>'Total Fuel Prices'!J83*(INDEX(Tax_share,MATCH('Total Fuel Prices'!$A$77,tax_fuel_labels,0),MATCH(J$1,'Tax_Share of Price'!$B$1:$AI$1,0)))</f>
        <v>1.1988346947318368E-7</v>
      </c>
      <c r="K6" s="7">
        <f>'Total Fuel Prices'!K83*(INDEX(Tax_share,MATCH('Total Fuel Prices'!$A$77,tax_fuel_labels,0),MATCH(K$1,'Tax_Share of Price'!$B$1:$AI$1,0)))</f>
        <v>1.1988346947318368E-7</v>
      </c>
      <c r="L6" s="7">
        <f>'Total Fuel Prices'!L83*(INDEX(Tax_share,MATCH('Total Fuel Prices'!$A$77,tax_fuel_labels,0),MATCH(L$1,'Tax_Share of Price'!$B$1:$AI$1,0)))</f>
        <v>1.1988346947318368E-7</v>
      </c>
      <c r="M6" s="7">
        <f>'Total Fuel Prices'!M83*(INDEX(Tax_share,MATCH('Total Fuel Prices'!$A$77,tax_fuel_labels,0),MATCH(M$1,'Tax_Share of Price'!$B$1:$AI$1,0)))</f>
        <v>1.1988346947318368E-7</v>
      </c>
      <c r="N6" s="7">
        <f>'Total Fuel Prices'!N83*(INDEX(Tax_share,MATCH('Total Fuel Prices'!$A$77,tax_fuel_labels,0),MATCH(N$1,'Tax_Share of Price'!$B$1:$AI$1,0)))</f>
        <v>1.1988346947318368E-7</v>
      </c>
      <c r="O6" s="7">
        <f>'Total Fuel Prices'!O83*(INDEX(Tax_share,MATCH('Total Fuel Prices'!$A$77,tax_fuel_labels,0),MATCH(O$1,'Tax_Share of Price'!$B$1:$AI$1,0)))</f>
        <v>1.1988346947318368E-7</v>
      </c>
      <c r="P6" s="7">
        <f>'Total Fuel Prices'!P83*(INDEX(Tax_share,MATCH('Total Fuel Prices'!$A$77,tax_fuel_labels,0),MATCH(P$1,'Tax_Share of Price'!$B$1:$AI$1,0)))</f>
        <v>1.1988346947318368E-7</v>
      </c>
      <c r="Q6" s="7">
        <f>'Total Fuel Prices'!Q83*(INDEX(Tax_share,MATCH('Total Fuel Prices'!$A$77,tax_fuel_labels,0),MATCH(Q$1,'Tax_Share of Price'!$B$1:$AI$1,0)))</f>
        <v>1.1988346947318368E-7</v>
      </c>
      <c r="R6" s="7">
        <f>'Total Fuel Prices'!R83*(INDEX(Tax_share,MATCH('Total Fuel Prices'!$A$77,tax_fuel_labels,0),MATCH(R$1,'Tax_Share of Price'!$B$1:$AI$1,0)))</f>
        <v>1.1988346947318368E-7</v>
      </c>
      <c r="S6" s="7">
        <f>'Total Fuel Prices'!S83*(INDEX(Tax_share,MATCH('Total Fuel Prices'!$A$77,tax_fuel_labels,0),MATCH(S$1,'Tax_Share of Price'!$B$1:$AI$1,0)))</f>
        <v>1.1988346947318368E-7</v>
      </c>
      <c r="T6" s="7">
        <f>'Total Fuel Prices'!T83*(INDEX(Tax_share,MATCH('Total Fuel Prices'!$A$77,tax_fuel_labels,0),MATCH(T$1,'Tax_Share of Price'!$B$1:$AI$1,0)))</f>
        <v>1.1988346947318368E-7</v>
      </c>
      <c r="U6" s="7">
        <f>'Total Fuel Prices'!U83*(INDEX(Tax_share,MATCH('Total Fuel Prices'!$A$77,tax_fuel_labels,0),MATCH(U$1,'Tax_Share of Price'!$B$1:$AI$1,0)))</f>
        <v>1.1988346947318368E-7</v>
      </c>
      <c r="V6" s="7">
        <f>'Total Fuel Prices'!V83*(INDEX(Tax_share,MATCH('Total Fuel Prices'!$A$77,tax_fuel_labels,0),MATCH(V$1,'Tax_Share of Price'!$B$1:$AI$1,0)))</f>
        <v>1.1988346947318368E-7</v>
      </c>
      <c r="W6" s="7">
        <f>'Total Fuel Prices'!W83*(INDEX(Tax_share,MATCH('Total Fuel Prices'!$A$77,tax_fuel_labels,0),MATCH(W$1,'Tax_Share of Price'!$B$1:$AI$1,0)))</f>
        <v>1.1988346947318368E-7</v>
      </c>
      <c r="X6" s="7">
        <f>'Total Fuel Prices'!X83*(INDEX(Tax_share,MATCH('Total Fuel Prices'!$A$77,tax_fuel_labels,0),MATCH(X$1,'Tax_Share of Price'!$B$1:$AI$1,0)))</f>
        <v>1.1988346947318368E-7</v>
      </c>
      <c r="Y6" s="7">
        <f>'Total Fuel Prices'!Y83*(INDEX(Tax_share,MATCH('Total Fuel Prices'!$A$77,tax_fuel_labels,0),MATCH(Y$1,'Tax_Share of Price'!$B$1:$AI$1,0)))</f>
        <v>1.1988346947318368E-7</v>
      </c>
      <c r="Z6" s="7">
        <f>'Total Fuel Prices'!Z83*(INDEX(Tax_share,MATCH('Total Fuel Prices'!$A$77,tax_fuel_labels,0),MATCH(Z$1,'Tax_Share of Price'!$B$1:$AI$1,0)))</f>
        <v>1.1988346947318368E-7</v>
      </c>
      <c r="AA6" s="7">
        <f>'Total Fuel Prices'!AA83*(INDEX(Tax_share,MATCH('Total Fuel Prices'!$A$77,tax_fuel_labels,0),MATCH(AA$1,'Tax_Share of Price'!$B$1:$AI$1,0)))</f>
        <v>1.1988346947318368E-7</v>
      </c>
      <c r="AB6" s="7">
        <f>'Total Fuel Prices'!AB83*(INDEX(Tax_share,MATCH('Total Fuel Prices'!$A$77,tax_fuel_labels,0),MATCH(AB$1,'Tax_Share of Price'!$B$1:$AI$1,0)))</f>
        <v>1.1988346947318368E-7</v>
      </c>
      <c r="AC6" s="7">
        <f>'Total Fuel Prices'!AC83*(INDEX(Tax_share,MATCH('Total Fuel Prices'!$A$77,tax_fuel_labels,0),MATCH(AC$1,'Tax_Share of Price'!$B$1:$AI$1,0)))</f>
        <v>1.1988346947318368E-7</v>
      </c>
      <c r="AD6" s="7">
        <f>'Total Fuel Prices'!AD83*(INDEX(Tax_share,MATCH('Total Fuel Prices'!$A$77,tax_fuel_labels,0),MATCH(AD$1,'Tax_Share of Price'!$B$1:$AI$1,0)))</f>
        <v>1.1988346947318368E-7</v>
      </c>
      <c r="AE6" s="7">
        <f>'Total Fuel Prices'!AE83*(INDEX(Tax_share,MATCH('Total Fuel Prices'!$A$77,tax_fuel_labels,0),MATCH(AE$1,'Tax_Share of Price'!$B$1:$AI$1,0)))</f>
        <v>1.1988346947318368E-7</v>
      </c>
      <c r="AF6">
        <f t="shared" si="1"/>
        <v>1.1988346947318368E-7</v>
      </c>
      <c r="AG6">
        <f t="shared" si="0"/>
        <v>1.1988346947318368E-7</v>
      </c>
      <c r="AH6">
        <f t="shared" si="0"/>
        <v>1.1988346947318368E-7</v>
      </c>
      <c r="AI6">
        <f t="shared" si="0"/>
        <v>1.1988346947318368E-7</v>
      </c>
      <c r="AJ6">
        <f t="shared" si="0"/>
        <v>1.1988346947318368E-7</v>
      </c>
      <c r="AK6">
        <f t="shared" si="0"/>
        <v>1.1988346947318368E-7</v>
      </c>
      <c r="AL6">
        <f t="shared" si="0"/>
        <v>1.1988346947318368E-7</v>
      </c>
      <c r="AM6">
        <f t="shared" si="0"/>
        <v>1.1988346947318368E-7</v>
      </c>
      <c r="AN6">
        <f t="shared" si="0"/>
        <v>1.1988346947318368E-7</v>
      </c>
      <c r="AO6">
        <f t="shared" si="0"/>
        <v>1.1988346947318368E-7</v>
      </c>
      <c r="AP6">
        <f t="shared" si="0"/>
        <v>1.1988346947318368E-7</v>
      </c>
      <c r="AQ6">
        <f t="shared" si="0"/>
        <v>1.1988346947318368E-7</v>
      </c>
      <c r="AR6">
        <f t="shared" si="0"/>
        <v>1.1988346947318368E-7</v>
      </c>
      <c r="AS6">
        <f t="shared" si="0"/>
        <v>1.1988346947318368E-7</v>
      </c>
      <c r="AT6">
        <f t="shared" si="0"/>
        <v>1.1988346947318368E-7</v>
      </c>
      <c r="AU6">
        <f t="shared" si="0"/>
        <v>1.1988346947318368E-7</v>
      </c>
      <c r="AV6">
        <f t="shared" si="0"/>
        <v>1.1988346947318368E-7</v>
      </c>
      <c r="AW6">
        <f t="shared" si="0"/>
        <v>1.1988346947318368E-7</v>
      </c>
      <c r="AX6">
        <f t="shared" si="0"/>
        <v>1.1988346947318368E-7</v>
      </c>
      <c r="AY6">
        <f t="shared" si="0"/>
        <v>1.1988346947318368E-7</v>
      </c>
      <c r="AZ6">
        <f t="shared" si="0"/>
        <v>1.1988346947318368E-7</v>
      </c>
      <c r="BA6">
        <f t="shared" si="0"/>
        <v>1.1988346947318368E-7</v>
      </c>
      <c r="BB6">
        <f t="shared" si="0"/>
        <v>1.1988346947318368E-7</v>
      </c>
      <c r="BC6">
        <f t="shared" si="0"/>
        <v>1.1988346947318368E-7</v>
      </c>
      <c r="BD6">
        <f t="shared" si="0"/>
        <v>1.1988346947318368E-7</v>
      </c>
      <c r="BE6">
        <f t="shared" si="0"/>
        <v>1.1988346947318368E-7</v>
      </c>
      <c r="BF6">
        <f t="shared" si="0"/>
        <v>1.1988346947318368E-7</v>
      </c>
      <c r="BG6">
        <f t="shared" si="0"/>
        <v>1.1988346947318368E-7</v>
      </c>
      <c r="BH6">
        <f t="shared" si="0"/>
        <v>1.1988346947318368E-7</v>
      </c>
      <c r="BI6">
        <f t="shared" si="0"/>
        <v>1.1988346947318368E-7</v>
      </c>
      <c r="BJ6">
        <f t="shared" si="0"/>
        <v>1.1988346947318368E-7</v>
      </c>
      <c r="BK6">
        <f t="shared" si="0"/>
        <v>1.1988346947318368E-7</v>
      </c>
      <c r="BL6">
        <f t="shared" si="0"/>
        <v>1.1988346947318368E-7</v>
      </c>
      <c r="BM6">
        <f t="shared" si="0"/>
        <v>1.1988346947318368E-7</v>
      </c>
      <c r="BN6">
        <f t="shared" si="0"/>
        <v>1.1988346947318368E-7</v>
      </c>
      <c r="BO6">
        <f t="shared" si="0"/>
        <v>1.1988346947318368E-7</v>
      </c>
      <c r="BP6">
        <f t="shared" si="0"/>
        <v>1.1988346947318368E-7</v>
      </c>
      <c r="BQ6">
        <f t="shared" si="0"/>
        <v>1.1988346947318368E-7</v>
      </c>
      <c r="BR6">
        <f t="shared" si="0"/>
        <v>1.1988346947318368E-7</v>
      </c>
      <c r="BS6">
        <f t="shared" si="0"/>
        <v>1.1988346947318368E-7</v>
      </c>
      <c r="BT6">
        <f t="shared" si="0"/>
        <v>1.1988346947318368E-7</v>
      </c>
      <c r="BU6">
        <f t="shared" si="0"/>
        <v>1.1988346947318368E-7</v>
      </c>
      <c r="BV6">
        <f t="shared" si="0"/>
        <v>1.1988346947318368E-7</v>
      </c>
      <c r="BW6">
        <f t="shared" si="0"/>
        <v>1.1988346947318368E-7</v>
      </c>
      <c r="BX6">
        <f t="shared" si="0"/>
        <v>1.1988346947318368E-7</v>
      </c>
      <c r="BY6">
        <f t="shared" si="0"/>
        <v>1.1988346947318368E-7</v>
      </c>
      <c r="BZ6">
        <f t="shared" si="0"/>
        <v>1.1988346947318368E-7</v>
      </c>
      <c r="CA6">
        <f t="shared" si="0"/>
        <v>1.1988346947318368E-7</v>
      </c>
      <c r="CB6">
        <f t="shared" si="0"/>
        <v>1.1988346947318368E-7</v>
      </c>
      <c r="CC6">
        <f t="shared" si="0"/>
        <v>1.1988346947318368E-7</v>
      </c>
    </row>
    <row r="7" spans="1:81">
      <c r="A7" s="1" t="s">
        <v>1426</v>
      </c>
      <c r="B7" s="7">
        <f>B6</f>
        <v>1.1988346947318368E-7</v>
      </c>
      <c r="C7" s="7">
        <f t="shared" ref="C7:AE7" si="2">C6</f>
        <v>1.1988346947318368E-7</v>
      </c>
      <c r="D7" s="7">
        <f t="shared" si="2"/>
        <v>1.1988346947318368E-7</v>
      </c>
      <c r="E7" s="7">
        <f t="shared" si="2"/>
        <v>1.1988346947318368E-7</v>
      </c>
      <c r="F7" s="7">
        <f t="shared" si="2"/>
        <v>1.1988346947318368E-7</v>
      </c>
      <c r="G7" s="7">
        <f t="shared" si="2"/>
        <v>1.1988346947318368E-7</v>
      </c>
      <c r="H7" s="7">
        <f t="shared" si="2"/>
        <v>1.1988346947318368E-7</v>
      </c>
      <c r="I7" s="7">
        <f t="shared" si="2"/>
        <v>1.1988346947318368E-7</v>
      </c>
      <c r="J7" s="7">
        <f t="shared" si="2"/>
        <v>1.1988346947318368E-7</v>
      </c>
      <c r="K7" s="7">
        <f t="shared" si="2"/>
        <v>1.1988346947318368E-7</v>
      </c>
      <c r="L7" s="7">
        <f t="shared" si="2"/>
        <v>1.1988346947318368E-7</v>
      </c>
      <c r="M7" s="7">
        <f t="shared" si="2"/>
        <v>1.1988346947318368E-7</v>
      </c>
      <c r="N7" s="7">
        <f t="shared" si="2"/>
        <v>1.1988346947318368E-7</v>
      </c>
      <c r="O7" s="7">
        <f t="shared" si="2"/>
        <v>1.1988346947318368E-7</v>
      </c>
      <c r="P7" s="7">
        <f t="shared" si="2"/>
        <v>1.1988346947318368E-7</v>
      </c>
      <c r="Q7" s="7">
        <f t="shared" si="2"/>
        <v>1.1988346947318368E-7</v>
      </c>
      <c r="R7" s="7">
        <f t="shared" si="2"/>
        <v>1.1988346947318368E-7</v>
      </c>
      <c r="S7" s="7">
        <f t="shared" si="2"/>
        <v>1.1988346947318368E-7</v>
      </c>
      <c r="T7" s="7">
        <f t="shared" si="2"/>
        <v>1.1988346947318368E-7</v>
      </c>
      <c r="U7" s="7">
        <f t="shared" si="2"/>
        <v>1.1988346947318368E-7</v>
      </c>
      <c r="V7" s="7">
        <f t="shared" si="2"/>
        <v>1.1988346947318368E-7</v>
      </c>
      <c r="W7" s="7">
        <f t="shared" si="2"/>
        <v>1.1988346947318368E-7</v>
      </c>
      <c r="X7" s="7">
        <f t="shared" si="2"/>
        <v>1.1988346947318368E-7</v>
      </c>
      <c r="Y7" s="7">
        <f t="shared" si="2"/>
        <v>1.1988346947318368E-7</v>
      </c>
      <c r="Z7" s="7">
        <f t="shared" si="2"/>
        <v>1.1988346947318368E-7</v>
      </c>
      <c r="AA7" s="7">
        <f t="shared" si="2"/>
        <v>1.1988346947318368E-7</v>
      </c>
      <c r="AB7" s="7">
        <f t="shared" si="2"/>
        <v>1.1988346947318368E-7</v>
      </c>
      <c r="AC7" s="7">
        <f t="shared" si="2"/>
        <v>1.1988346947318368E-7</v>
      </c>
      <c r="AD7" s="7">
        <f t="shared" si="2"/>
        <v>1.1988346947318368E-7</v>
      </c>
      <c r="AE7" s="7">
        <f t="shared" si="2"/>
        <v>1.1988346947318368E-7</v>
      </c>
      <c r="AF7">
        <f t="shared" si="1"/>
        <v>1.1988346947318368E-7</v>
      </c>
      <c r="AG7">
        <f t="shared" si="0"/>
        <v>1.1988346947318368E-7</v>
      </c>
      <c r="AH7">
        <f t="shared" si="0"/>
        <v>1.1988346947318368E-7</v>
      </c>
      <c r="AI7">
        <f t="shared" si="0"/>
        <v>1.1988346947318368E-7</v>
      </c>
      <c r="AJ7">
        <f t="shared" si="0"/>
        <v>1.1988346947318368E-7</v>
      </c>
      <c r="AK7">
        <f t="shared" si="0"/>
        <v>1.1988346947318368E-7</v>
      </c>
      <c r="AL7">
        <f t="shared" si="0"/>
        <v>1.1988346947318368E-7</v>
      </c>
      <c r="AM7">
        <f t="shared" si="0"/>
        <v>1.1988346947318368E-7</v>
      </c>
      <c r="AN7">
        <f t="shared" si="0"/>
        <v>1.1988346947318368E-7</v>
      </c>
      <c r="AO7">
        <f t="shared" si="0"/>
        <v>1.1988346947318368E-7</v>
      </c>
      <c r="AP7">
        <f t="shared" si="0"/>
        <v>1.1988346947318368E-7</v>
      </c>
      <c r="AQ7">
        <f t="shared" si="0"/>
        <v>1.1988346947318368E-7</v>
      </c>
      <c r="AR7">
        <f t="shared" si="0"/>
        <v>1.1988346947318368E-7</v>
      </c>
      <c r="AS7">
        <f t="shared" si="0"/>
        <v>1.1988346947318368E-7</v>
      </c>
      <c r="AT7">
        <f t="shared" si="0"/>
        <v>1.1988346947318368E-7</v>
      </c>
      <c r="AU7">
        <f t="shared" si="0"/>
        <v>1.1988346947318368E-7</v>
      </c>
      <c r="AV7">
        <f t="shared" si="0"/>
        <v>1.1988346947318368E-7</v>
      </c>
      <c r="AW7">
        <f t="shared" si="0"/>
        <v>1.1988346947318368E-7</v>
      </c>
      <c r="AX7">
        <f t="shared" si="0"/>
        <v>1.1988346947318368E-7</v>
      </c>
      <c r="AY7">
        <f t="shared" si="0"/>
        <v>1.1988346947318368E-7</v>
      </c>
      <c r="AZ7">
        <f t="shared" si="0"/>
        <v>1.1988346947318368E-7</v>
      </c>
      <c r="BA7">
        <f t="shared" si="0"/>
        <v>1.1988346947318368E-7</v>
      </c>
      <c r="BB7">
        <f t="shared" si="0"/>
        <v>1.1988346947318368E-7</v>
      </c>
      <c r="BC7">
        <f t="shared" si="0"/>
        <v>1.1988346947318368E-7</v>
      </c>
      <c r="BD7">
        <f t="shared" si="0"/>
        <v>1.1988346947318368E-7</v>
      </c>
      <c r="BE7">
        <f t="shared" si="0"/>
        <v>1.1988346947318368E-7</v>
      </c>
      <c r="BF7">
        <f t="shared" ref="AG7:CC9" si="3">$AE7</f>
        <v>1.1988346947318368E-7</v>
      </c>
      <c r="BG7">
        <f t="shared" si="3"/>
        <v>1.1988346947318368E-7</v>
      </c>
      <c r="BH7">
        <f t="shared" si="3"/>
        <v>1.1988346947318368E-7</v>
      </c>
      <c r="BI7">
        <f t="shared" si="3"/>
        <v>1.1988346947318368E-7</v>
      </c>
      <c r="BJ7">
        <f t="shared" si="3"/>
        <v>1.1988346947318368E-7</v>
      </c>
      <c r="BK7">
        <f t="shared" si="3"/>
        <v>1.1988346947318368E-7</v>
      </c>
      <c r="BL7">
        <f t="shared" si="3"/>
        <v>1.1988346947318368E-7</v>
      </c>
      <c r="BM7">
        <f t="shared" si="3"/>
        <v>1.1988346947318368E-7</v>
      </c>
      <c r="BN7">
        <f t="shared" si="3"/>
        <v>1.1988346947318368E-7</v>
      </c>
      <c r="BO7">
        <f t="shared" si="3"/>
        <v>1.1988346947318368E-7</v>
      </c>
      <c r="BP7">
        <f t="shared" si="3"/>
        <v>1.1988346947318368E-7</v>
      </c>
      <c r="BQ7">
        <f t="shared" si="3"/>
        <v>1.1988346947318368E-7</v>
      </c>
      <c r="BR7">
        <f t="shared" si="3"/>
        <v>1.1988346947318368E-7</v>
      </c>
      <c r="BS7">
        <f t="shared" si="3"/>
        <v>1.1988346947318368E-7</v>
      </c>
      <c r="BT7">
        <f t="shared" si="3"/>
        <v>1.1988346947318368E-7</v>
      </c>
      <c r="BU7">
        <f t="shared" si="3"/>
        <v>1.1988346947318368E-7</v>
      </c>
      <c r="BV7">
        <f t="shared" si="3"/>
        <v>1.1988346947318368E-7</v>
      </c>
      <c r="BW7">
        <f t="shared" si="3"/>
        <v>1.1988346947318368E-7</v>
      </c>
      <c r="BX7">
        <f t="shared" si="3"/>
        <v>1.1988346947318368E-7</v>
      </c>
      <c r="BY7">
        <f t="shared" si="3"/>
        <v>1.1988346947318368E-7</v>
      </c>
      <c r="BZ7">
        <f t="shared" si="3"/>
        <v>1.1988346947318368E-7</v>
      </c>
      <c r="CA7">
        <f t="shared" si="3"/>
        <v>1.1988346947318368E-7</v>
      </c>
      <c r="CB7">
        <f t="shared" si="3"/>
        <v>1.1988346947318368E-7</v>
      </c>
      <c r="CC7">
        <f t="shared" si="3"/>
        <v>1.1988346947318368E-7</v>
      </c>
    </row>
    <row r="8" spans="1:81">
      <c r="A8" s="1" t="s">
        <v>1427</v>
      </c>
      <c r="B8">
        <f>'Total Fuel Prices'!B85*(INDEX(Tax_share,MATCH('Total Fuel Prices'!$A$77,tax_fuel_labels,0),MATCH(B$1,'Tax_Share of Price'!$B$1:$AI$1,0)))</f>
        <v>0</v>
      </c>
      <c r="C8">
        <f>'Total Fuel Prices'!C85*(INDEX(Tax_share,MATCH('Total Fuel Prices'!$A$77,tax_fuel_labels,0),MATCH(C$1,'Tax_Share of Price'!$B$1:$AI$1,0)))</f>
        <v>0</v>
      </c>
      <c r="D8">
        <f>'Total Fuel Prices'!D85*(INDEX(Tax_share,MATCH('Total Fuel Prices'!$A$77,tax_fuel_labels,0),MATCH(D$1,'Tax_Share of Price'!$B$1:$AI$1,0)))</f>
        <v>0</v>
      </c>
      <c r="E8">
        <f>'Total Fuel Prices'!E85*(INDEX(Tax_share,MATCH('Total Fuel Prices'!$A$77,tax_fuel_labels,0),MATCH(E$1,'Tax_Share of Price'!$B$1:$AI$1,0)))</f>
        <v>0</v>
      </c>
      <c r="F8">
        <f>'Total Fuel Prices'!F85*(INDEX(Tax_share,MATCH('Total Fuel Prices'!$A$77,tax_fuel_labels,0),MATCH(F$1,'Tax_Share of Price'!$B$1:$AI$1,0)))</f>
        <v>0</v>
      </c>
      <c r="G8">
        <f>'Total Fuel Prices'!G85*(INDEX(Tax_share,MATCH('Total Fuel Prices'!$A$77,tax_fuel_labels,0),MATCH(G$1,'Tax_Share of Price'!$B$1:$AI$1,0)))</f>
        <v>0</v>
      </c>
      <c r="H8">
        <f>'Total Fuel Prices'!H85*(INDEX(Tax_share,MATCH('Total Fuel Prices'!$A$77,tax_fuel_labels,0),MATCH(H$1,'Tax_Share of Price'!$B$1:$AI$1,0)))</f>
        <v>0</v>
      </c>
      <c r="I8">
        <f>'Total Fuel Prices'!I85*(INDEX(Tax_share,MATCH('Total Fuel Prices'!$A$77,tax_fuel_labels,0),MATCH(I$1,'Tax_Share of Price'!$B$1:$AI$1,0)))</f>
        <v>0</v>
      </c>
      <c r="J8">
        <f>'Total Fuel Prices'!J85*(INDEX(Tax_share,MATCH('Total Fuel Prices'!$A$77,tax_fuel_labels,0),MATCH(J$1,'Tax_Share of Price'!$B$1:$AI$1,0)))</f>
        <v>0</v>
      </c>
      <c r="K8">
        <f>'Total Fuel Prices'!K85*(INDEX(Tax_share,MATCH('Total Fuel Prices'!$A$77,tax_fuel_labels,0),MATCH(K$1,'Tax_Share of Price'!$B$1:$AI$1,0)))</f>
        <v>0</v>
      </c>
      <c r="L8">
        <f>'Total Fuel Prices'!L85*(INDEX(Tax_share,MATCH('Total Fuel Prices'!$A$77,tax_fuel_labels,0),MATCH(L$1,'Tax_Share of Price'!$B$1:$AI$1,0)))</f>
        <v>0</v>
      </c>
      <c r="M8">
        <f>'Total Fuel Prices'!M85*(INDEX(Tax_share,MATCH('Total Fuel Prices'!$A$77,tax_fuel_labels,0),MATCH(M$1,'Tax_Share of Price'!$B$1:$AI$1,0)))</f>
        <v>0</v>
      </c>
      <c r="N8">
        <f>'Total Fuel Prices'!N85*(INDEX(Tax_share,MATCH('Total Fuel Prices'!$A$77,tax_fuel_labels,0),MATCH(N$1,'Tax_Share of Price'!$B$1:$AI$1,0)))</f>
        <v>0</v>
      </c>
      <c r="O8">
        <f>'Total Fuel Prices'!O85*(INDEX(Tax_share,MATCH('Total Fuel Prices'!$A$77,tax_fuel_labels,0),MATCH(O$1,'Tax_Share of Price'!$B$1:$AI$1,0)))</f>
        <v>0</v>
      </c>
      <c r="P8">
        <f>'Total Fuel Prices'!P85*(INDEX(Tax_share,MATCH('Total Fuel Prices'!$A$77,tax_fuel_labels,0),MATCH(P$1,'Tax_Share of Price'!$B$1:$AI$1,0)))</f>
        <v>0</v>
      </c>
      <c r="Q8">
        <f>'Total Fuel Prices'!Q85*(INDEX(Tax_share,MATCH('Total Fuel Prices'!$A$77,tax_fuel_labels,0),MATCH(Q$1,'Tax_Share of Price'!$B$1:$AI$1,0)))</f>
        <v>0</v>
      </c>
      <c r="R8">
        <f>'Total Fuel Prices'!R85*(INDEX(Tax_share,MATCH('Total Fuel Prices'!$A$77,tax_fuel_labels,0),MATCH(R$1,'Tax_Share of Price'!$B$1:$AI$1,0)))</f>
        <v>0</v>
      </c>
      <c r="S8">
        <f>'Total Fuel Prices'!S85*(INDEX(Tax_share,MATCH('Total Fuel Prices'!$A$77,tax_fuel_labels,0),MATCH(S$1,'Tax_Share of Price'!$B$1:$AI$1,0)))</f>
        <v>0</v>
      </c>
      <c r="T8">
        <f>'Total Fuel Prices'!T85*(INDEX(Tax_share,MATCH('Total Fuel Prices'!$A$77,tax_fuel_labels,0),MATCH(T$1,'Tax_Share of Price'!$B$1:$AI$1,0)))</f>
        <v>0</v>
      </c>
      <c r="U8">
        <f>'Total Fuel Prices'!U85*(INDEX(Tax_share,MATCH('Total Fuel Prices'!$A$77,tax_fuel_labels,0),MATCH(U$1,'Tax_Share of Price'!$B$1:$AI$1,0)))</f>
        <v>0</v>
      </c>
      <c r="V8">
        <f>'Total Fuel Prices'!V85*(INDEX(Tax_share,MATCH('Total Fuel Prices'!$A$77,tax_fuel_labels,0),MATCH(V$1,'Tax_Share of Price'!$B$1:$AI$1,0)))</f>
        <v>0</v>
      </c>
      <c r="W8">
        <f>'Total Fuel Prices'!W85*(INDEX(Tax_share,MATCH('Total Fuel Prices'!$A$77,tax_fuel_labels,0),MATCH(W$1,'Tax_Share of Price'!$B$1:$AI$1,0)))</f>
        <v>0</v>
      </c>
      <c r="X8">
        <f>'Total Fuel Prices'!X85*(INDEX(Tax_share,MATCH('Total Fuel Prices'!$A$77,tax_fuel_labels,0),MATCH(X$1,'Tax_Share of Price'!$B$1:$AI$1,0)))</f>
        <v>0</v>
      </c>
      <c r="Y8">
        <f>'Total Fuel Prices'!Y85*(INDEX(Tax_share,MATCH('Total Fuel Prices'!$A$77,tax_fuel_labels,0),MATCH(Y$1,'Tax_Share of Price'!$B$1:$AI$1,0)))</f>
        <v>0</v>
      </c>
      <c r="Z8">
        <f>'Total Fuel Prices'!Z85*(INDEX(Tax_share,MATCH('Total Fuel Prices'!$A$77,tax_fuel_labels,0),MATCH(Z$1,'Tax_Share of Price'!$B$1:$AI$1,0)))</f>
        <v>0</v>
      </c>
      <c r="AA8">
        <f>'Total Fuel Prices'!AA85*(INDEX(Tax_share,MATCH('Total Fuel Prices'!$A$77,tax_fuel_labels,0),MATCH(AA$1,'Tax_Share of Price'!$B$1:$AI$1,0)))</f>
        <v>0</v>
      </c>
      <c r="AB8">
        <f>'Total Fuel Prices'!AB85*(INDEX(Tax_share,MATCH('Total Fuel Prices'!$A$77,tax_fuel_labels,0),MATCH(AB$1,'Tax_Share of Price'!$B$1:$AI$1,0)))</f>
        <v>0</v>
      </c>
      <c r="AC8">
        <f>'Total Fuel Prices'!AC85*(INDEX(Tax_share,MATCH('Total Fuel Prices'!$A$77,tax_fuel_labels,0),MATCH(AC$1,'Tax_Share of Price'!$B$1:$AI$1,0)))</f>
        <v>0</v>
      </c>
      <c r="AD8">
        <f>'Total Fuel Prices'!AD85*(INDEX(Tax_share,MATCH('Total Fuel Prices'!$A$77,tax_fuel_labels,0),MATCH(AD$1,'Tax_Share of Price'!$B$1:$AI$1,0)))</f>
        <v>0</v>
      </c>
      <c r="AE8">
        <f>'Total Fuel Prices'!AE85*(INDEX(Tax_share,MATCH('Total Fuel Prices'!$A$77,tax_fuel_labels,0),MATCH(AE$1,'Tax_Share of Price'!$B$1:$AI$1,0)))</f>
        <v>0</v>
      </c>
      <c r="AF8">
        <f t="shared" si="1"/>
        <v>0</v>
      </c>
      <c r="AG8">
        <f t="shared" si="3"/>
        <v>0</v>
      </c>
      <c r="AH8">
        <f t="shared" si="3"/>
        <v>0</v>
      </c>
      <c r="AI8">
        <f t="shared" si="3"/>
        <v>0</v>
      </c>
      <c r="AJ8">
        <f t="shared" si="3"/>
        <v>0</v>
      </c>
      <c r="AK8">
        <f t="shared" si="3"/>
        <v>0</v>
      </c>
      <c r="AL8">
        <f t="shared" si="3"/>
        <v>0</v>
      </c>
      <c r="AM8">
        <f t="shared" si="3"/>
        <v>0</v>
      </c>
      <c r="AN8">
        <f t="shared" si="3"/>
        <v>0</v>
      </c>
      <c r="AO8">
        <f t="shared" si="3"/>
        <v>0</v>
      </c>
      <c r="AP8">
        <f t="shared" si="3"/>
        <v>0</v>
      </c>
      <c r="AQ8">
        <f t="shared" si="3"/>
        <v>0</v>
      </c>
      <c r="AR8">
        <f t="shared" si="3"/>
        <v>0</v>
      </c>
      <c r="AS8">
        <f t="shared" si="3"/>
        <v>0</v>
      </c>
      <c r="AT8">
        <f t="shared" si="3"/>
        <v>0</v>
      </c>
      <c r="AU8">
        <f t="shared" si="3"/>
        <v>0</v>
      </c>
      <c r="AV8">
        <f t="shared" si="3"/>
        <v>0</v>
      </c>
      <c r="AW8">
        <f t="shared" si="3"/>
        <v>0</v>
      </c>
      <c r="AX8">
        <f t="shared" si="3"/>
        <v>0</v>
      </c>
      <c r="AY8">
        <f t="shared" si="3"/>
        <v>0</v>
      </c>
      <c r="AZ8">
        <f t="shared" si="3"/>
        <v>0</v>
      </c>
      <c r="BA8">
        <f t="shared" si="3"/>
        <v>0</v>
      </c>
      <c r="BB8">
        <f t="shared" si="3"/>
        <v>0</v>
      </c>
      <c r="BC8">
        <f t="shared" si="3"/>
        <v>0</v>
      </c>
      <c r="BD8">
        <f t="shared" si="3"/>
        <v>0</v>
      </c>
      <c r="BE8">
        <f t="shared" si="3"/>
        <v>0</v>
      </c>
      <c r="BF8">
        <f t="shared" si="3"/>
        <v>0</v>
      </c>
      <c r="BG8">
        <f t="shared" si="3"/>
        <v>0</v>
      </c>
      <c r="BH8">
        <f t="shared" si="3"/>
        <v>0</v>
      </c>
      <c r="BI8">
        <f t="shared" si="3"/>
        <v>0</v>
      </c>
      <c r="BJ8">
        <f t="shared" si="3"/>
        <v>0</v>
      </c>
      <c r="BK8">
        <f t="shared" si="3"/>
        <v>0</v>
      </c>
      <c r="BL8">
        <f t="shared" si="3"/>
        <v>0</v>
      </c>
      <c r="BM8">
        <f t="shared" si="3"/>
        <v>0</v>
      </c>
      <c r="BN8">
        <f t="shared" si="3"/>
        <v>0</v>
      </c>
      <c r="BO8">
        <f t="shared" si="3"/>
        <v>0</v>
      </c>
      <c r="BP8">
        <f t="shared" si="3"/>
        <v>0</v>
      </c>
      <c r="BQ8">
        <f t="shared" si="3"/>
        <v>0</v>
      </c>
      <c r="BR8">
        <f t="shared" si="3"/>
        <v>0</v>
      </c>
      <c r="BS8">
        <f t="shared" si="3"/>
        <v>0</v>
      </c>
      <c r="BT8">
        <f t="shared" si="3"/>
        <v>0</v>
      </c>
      <c r="BU8">
        <f t="shared" si="3"/>
        <v>0</v>
      </c>
      <c r="BV8">
        <f t="shared" si="3"/>
        <v>0</v>
      </c>
      <c r="BW8">
        <f t="shared" si="3"/>
        <v>0</v>
      </c>
      <c r="BX8">
        <f t="shared" si="3"/>
        <v>0</v>
      </c>
      <c r="BY8">
        <f t="shared" si="3"/>
        <v>0</v>
      </c>
      <c r="BZ8">
        <f t="shared" si="3"/>
        <v>0</v>
      </c>
      <c r="CA8">
        <f t="shared" si="3"/>
        <v>0</v>
      </c>
      <c r="CB8">
        <f t="shared" si="3"/>
        <v>0</v>
      </c>
      <c r="CC8">
        <f t="shared" si="3"/>
        <v>0</v>
      </c>
    </row>
    <row r="9" spans="1:81">
      <c r="A9" s="1" t="s">
        <v>1428</v>
      </c>
      <c r="B9" s="7">
        <f>'Total Fuel Prices'!B86*(INDEX(Tax_share,MATCH('Total Fuel Prices'!$A$77,tax_fuel_labels,0),MATCH(B$1,'Tax_Share of Price'!$B$1:$AI$1,0)))</f>
        <v>1.1988346947318368E-7</v>
      </c>
      <c r="C9" s="7">
        <f>'Total Fuel Prices'!C86*(INDEX(Tax_share,MATCH('Total Fuel Prices'!$A$77,tax_fuel_labels,0),MATCH(C$1,'Tax_Share of Price'!$B$1:$AI$1,0)))</f>
        <v>1.1988346947318368E-7</v>
      </c>
      <c r="D9" s="7">
        <f>'Total Fuel Prices'!D86*(INDEX(Tax_share,MATCH('Total Fuel Prices'!$A$77,tax_fuel_labels,0),MATCH(D$1,'Tax_Share of Price'!$B$1:$AI$1,0)))</f>
        <v>1.1988346947318368E-7</v>
      </c>
      <c r="E9" s="7">
        <f>'Total Fuel Prices'!E86*(INDEX(Tax_share,MATCH('Total Fuel Prices'!$A$77,tax_fuel_labels,0),MATCH(E$1,'Tax_Share of Price'!$B$1:$AI$1,0)))</f>
        <v>1.1988346947318368E-7</v>
      </c>
      <c r="F9" s="7">
        <f>'Total Fuel Prices'!F86*(INDEX(Tax_share,MATCH('Total Fuel Prices'!$A$77,tax_fuel_labels,0),MATCH(F$1,'Tax_Share of Price'!$B$1:$AI$1,0)))</f>
        <v>1.1988346947318368E-7</v>
      </c>
      <c r="G9" s="7">
        <f>'Total Fuel Prices'!G86*(INDEX(Tax_share,MATCH('Total Fuel Prices'!$A$77,tax_fuel_labels,0),MATCH(G$1,'Tax_Share of Price'!$B$1:$AI$1,0)))</f>
        <v>1.1988346947318368E-7</v>
      </c>
      <c r="H9" s="7">
        <f>'Total Fuel Prices'!H86*(INDEX(Tax_share,MATCH('Total Fuel Prices'!$A$77,tax_fuel_labels,0),MATCH(H$1,'Tax_Share of Price'!$B$1:$AI$1,0)))</f>
        <v>1.1988346947318368E-7</v>
      </c>
      <c r="I9" s="7">
        <f>'Total Fuel Prices'!I86*(INDEX(Tax_share,MATCH('Total Fuel Prices'!$A$77,tax_fuel_labels,0),MATCH(I$1,'Tax_Share of Price'!$B$1:$AI$1,0)))</f>
        <v>1.1988346947318368E-7</v>
      </c>
      <c r="J9" s="7">
        <f>'Total Fuel Prices'!J86*(INDEX(Tax_share,MATCH('Total Fuel Prices'!$A$77,tax_fuel_labels,0),MATCH(J$1,'Tax_Share of Price'!$B$1:$AI$1,0)))</f>
        <v>1.1988346947318368E-7</v>
      </c>
      <c r="K9" s="7">
        <f>'Total Fuel Prices'!K86*(INDEX(Tax_share,MATCH('Total Fuel Prices'!$A$77,tax_fuel_labels,0),MATCH(K$1,'Tax_Share of Price'!$B$1:$AI$1,0)))</f>
        <v>1.1988346947318368E-7</v>
      </c>
      <c r="L9" s="7">
        <f>'Total Fuel Prices'!L86*(INDEX(Tax_share,MATCH('Total Fuel Prices'!$A$77,tax_fuel_labels,0),MATCH(L$1,'Tax_Share of Price'!$B$1:$AI$1,0)))</f>
        <v>1.1988346947318368E-7</v>
      </c>
      <c r="M9" s="7">
        <f>'Total Fuel Prices'!M86*(INDEX(Tax_share,MATCH('Total Fuel Prices'!$A$77,tax_fuel_labels,0),MATCH(M$1,'Tax_Share of Price'!$B$1:$AI$1,0)))</f>
        <v>1.1988346947318368E-7</v>
      </c>
      <c r="N9" s="7">
        <f>'Total Fuel Prices'!N86*(INDEX(Tax_share,MATCH('Total Fuel Prices'!$A$77,tax_fuel_labels,0),MATCH(N$1,'Tax_Share of Price'!$B$1:$AI$1,0)))</f>
        <v>1.1988346947318368E-7</v>
      </c>
      <c r="O9" s="7">
        <f>'Total Fuel Prices'!O86*(INDEX(Tax_share,MATCH('Total Fuel Prices'!$A$77,tax_fuel_labels,0),MATCH(O$1,'Tax_Share of Price'!$B$1:$AI$1,0)))</f>
        <v>1.1988346947318368E-7</v>
      </c>
      <c r="P9" s="7">
        <f>'Total Fuel Prices'!P86*(INDEX(Tax_share,MATCH('Total Fuel Prices'!$A$77,tax_fuel_labels,0),MATCH(P$1,'Tax_Share of Price'!$B$1:$AI$1,0)))</f>
        <v>1.1988346947318368E-7</v>
      </c>
      <c r="Q9" s="7">
        <f>'Total Fuel Prices'!Q86*(INDEX(Tax_share,MATCH('Total Fuel Prices'!$A$77,tax_fuel_labels,0),MATCH(Q$1,'Tax_Share of Price'!$B$1:$AI$1,0)))</f>
        <v>1.1988346947318368E-7</v>
      </c>
      <c r="R9" s="7">
        <f>'Total Fuel Prices'!R86*(INDEX(Tax_share,MATCH('Total Fuel Prices'!$A$77,tax_fuel_labels,0),MATCH(R$1,'Tax_Share of Price'!$B$1:$AI$1,0)))</f>
        <v>1.1988346947318368E-7</v>
      </c>
      <c r="S9" s="7">
        <f>'Total Fuel Prices'!S86*(INDEX(Tax_share,MATCH('Total Fuel Prices'!$A$77,tax_fuel_labels,0),MATCH(S$1,'Tax_Share of Price'!$B$1:$AI$1,0)))</f>
        <v>1.1988346947318368E-7</v>
      </c>
      <c r="T9" s="7">
        <f>'Total Fuel Prices'!T86*(INDEX(Tax_share,MATCH('Total Fuel Prices'!$A$77,tax_fuel_labels,0),MATCH(T$1,'Tax_Share of Price'!$B$1:$AI$1,0)))</f>
        <v>1.1988346947318368E-7</v>
      </c>
      <c r="U9" s="7">
        <f>'Total Fuel Prices'!U86*(INDEX(Tax_share,MATCH('Total Fuel Prices'!$A$77,tax_fuel_labels,0),MATCH(U$1,'Tax_Share of Price'!$B$1:$AI$1,0)))</f>
        <v>1.1988346947318368E-7</v>
      </c>
      <c r="V9" s="7">
        <f>'Total Fuel Prices'!V86*(INDEX(Tax_share,MATCH('Total Fuel Prices'!$A$77,tax_fuel_labels,0),MATCH(V$1,'Tax_Share of Price'!$B$1:$AI$1,0)))</f>
        <v>1.1988346947318368E-7</v>
      </c>
      <c r="W9" s="7">
        <f>'Total Fuel Prices'!W86*(INDEX(Tax_share,MATCH('Total Fuel Prices'!$A$77,tax_fuel_labels,0),MATCH(W$1,'Tax_Share of Price'!$B$1:$AI$1,0)))</f>
        <v>1.1988346947318368E-7</v>
      </c>
      <c r="X9" s="7">
        <f>'Total Fuel Prices'!X86*(INDEX(Tax_share,MATCH('Total Fuel Prices'!$A$77,tax_fuel_labels,0),MATCH(X$1,'Tax_Share of Price'!$B$1:$AI$1,0)))</f>
        <v>1.1988346947318368E-7</v>
      </c>
      <c r="Y9" s="7">
        <f>'Total Fuel Prices'!Y86*(INDEX(Tax_share,MATCH('Total Fuel Prices'!$A$77,tax_fuel_labels,0),MATCH(Y$1,'Tax_Share of Price'!$B$1:$AI$1,0)))</f>
        <v>1.1988346947318368E-7</v>
      </c>
      <c r="Z9" s="7">
        <f>'Total Fuel Prices'!Z86*(INDEX(Tax_share,MATCH('Total Fuel Prices'!$A$77,tax_fuel_labels,0),MATCH(Z$1,'Tax_Share of Price'!$B$1:$AI$1,0)))</f>
        <v>1.1988346947318368E-7</v>
      </c>
      <c r="AA9" s="7">
        <f>'Total Fuel Prices'!AA86*(INDEX(Tax_share,MATCH('Total Fuel Prices'!$A$77,tax_fuel_labels,0),MATCH(AA$1,'Tax_Share of Price'!$B$1:$AI$1,0)))</f>
        <v>1.1988346947318368E-7</v>
      </c>
      <c r="AB9" s="7">
        <f>'Total Fuel Prices'!AB86*(INDEX(Tax_share,MATCH('Total Fuel Prices'!$A$77,tax_fuel_labels,0),MATCH(AB$1,'Tax_Share of Price'!$B$1:$AI$1,0)))</f>
        <v>1.1988346947318368E-7</v>
      </c>
      <c r="AC9" s="7">
        <f>'Total Fuel Prices'!AC86*(INDEX(Tax_share,MATCH('Total Fuel Prices'!$A$77,tax_fuel_labels,0),MATCH(AC$1,'Tax_Share of Price'!$B$1:$AI$1,0)))</f>
        <v>1.1988346947318368E-7</v>
      </c>
      <c r="AD9" s="7">
        <f>'Total Fuel Prices'!AD86*(INDEX(Tax_share,MATCH('Total Fuel Prices'!$A$77,tax_fuel_labels,0),MATCH(AD$1,'Tax_Share of Price'!$B$1:$AI$1,0)))</f>
        <v>1.1988346947318368E-7</v>
      </c>
      <c r="AE9" s="7">
        <f>'Total Fuel Prices'!AE86*(INDEX(Tax_share,MATCH('Total Fuel Prices'!$A$77,tax_fuel_labels,0),MATCH(AE$1,'Tax_Share of Price'!$B$1:$AI$1,0)))</f>
        <v>1.1988346947318368E-7</v>
      </c>
      <c r="AF9">
        <f t="shared" si="1"/>
        <v>1.1988346947318368E-7</v>
      </c>
      <c r="AG9">
        <f t="shared" si="3"/>
        <v>1.1988346947318368E-7</v>
      </c>
      <c r="AH9">
        <f t="shared" si="3"/>
        <v>1.1988346947318368E-7</v>
      </c>
      <c r="AI9">
        <f t="shared" si="3"/>
        <v>1.1988346947318368E-7</v>
      </c>
      <c r="AJ9">
        <f t="shared" si="3"/>
        <v>1.1988346947318368E-7</v>
      </c>
      <c r="AK9">
        <f t="shared" si="3"/>
        <v>1.1988346947318368E-7</v>
      </c>
      <c r="AL9">
        <f t="shared" si="3"/>
        <v>1.1988346947318368E-7</v>
      </c>
      <c r="AM9">
        <f t="shared" si="3"/>
        <v>1.1988346947318368E-7</v>
      </c>
      <c r="AN9">
        <f t="shared" si="3"/>
        <v>1.1988346947318368E-7</v>
      </c>
      <c r="AO9">
        <f t="shared" si="3"/>
        <v>1.1988346947318368E-7</v>
      </c>
      <c r="AP9">
        <f t="shared" si="3"/>
        <v>1.1988346947318368E-7</v>
      </c>
      <c r="AQ9">
        <f t="shared" si="3"/>
        <v>1.1988346947318368E-7</v>
      </c>
      <c r="AR9">
        <f t="shared" si="3"/>
        <v>1.1988346947318368E-7</v>
      </c>
      <c r="AS9">
        <f t="shared" si="3"/>
        <v>1.1988346947318368E-7</v>
      </c>
      <c r="AT9">
        <f t="shared" si="3"/>
        <v>1.1988346947318368E-7</v>
      </c>
      <c r="AU9">
        <f t="shared" si="3"/>
        <v>1.1988346947318368E-7</v>
      </c>
      <c r="AV9">
        <f t="shared" si="3"/>
        <v>1.1988346947318368E-7</v>
      </c>
      <c r="AW9">
        <f t="shared" si="3"/>
        <v>1.1988346947318368E-7</v>
      </c>
      <c r="AX9">
        <f t="shared" si="3"/>
        <v>1.1988346947318368E-7</v>
      </c>
      <c r="AY9">
        <f t="shared" si="3"/>
        <v>1.1988346947318368E-7</v>
      </c>
      <c r="AZ9">
        <f t="shared" si="3"/>
        <v>1.1988346947318368E-7</v>
      </c>
      <c r="BA9">
        <f t="shared" si="3"/>
        <v>1.1988346947318368E-7</v>
      </c>
      <c r="BB9">
        <f t="shared" si="3"/>
        <v>1.1988346947318368E-7</v>
      </c>
      <c r="BC9">
        <f t="shared" si="3"/>
        <v>1.1988346947318368E-7</v>
      </c>
      <c r="BD9">
        <f t="shared" si="3"/>
        <v>1.1988346947318368E-7</v>
      </c>
      <c r="BE9">
        <f t="shared" si="3"/>
        <v>1.1988346947318368E-7</v>
      </c>
      <c r="BF9">
        <f t="shared" si="3"/>
        <v>1.1988346947318368E-7</v>
      </c>
      <c r="BG9">
        <f t="shared" si="3"/>
        <v>1.1988346947318368E-7</v>
      </c>
      <c r="BH9">
        <f t="shared" si="3"/>
        <v>1.1988346947318368E-7</v>
      </c>
      <c r="BI9">
        <f t="shared" si="3"/>
        <v>1.1988346947318368E-7</v>
      </c>
      <c r="BJ9">
        <f t="shared" si="3"/>
        <v>1.1988346947318368E-7</v>
      </c>
      <c r="BK9">
        <f t="shared" si="3"/>
        <v>1.1988346947318368E-7</v>
      </c>
      <c r="BL9">
        <f t="shared" si="3"/>
        <v>1.1988346947318368E-7</v>
      </c>
      <c r="BM9">
        <f t="shared" si="3"/>
        <v>1.1988346947318368E-7</v>
      </c>
      <c r="BN9">
        <f t="shared" si="3"/>
        <v>1.1988346947318368E-7</v>
      </c>
      <c r="BO9">
        <f t="shared" si="3"/>
        <v>1.1988346947318368E-7</v>
      </c>
      <c r="BP9">
        <f t="shared" si="3"/>
        <v>1.1988346947318368E-7</v>
      </c>
      <c r="BQ9">
        <f t="shared" si="3"/>
        <v>1.1988346947318368E-7</v>
      </c>
      <c r="BR9">
        <f t="shared" si="3"/>
        <v>1.1988346947318368E-7</v>
      </c>
      <c r="BS9">
        <f t="shared" si="3"/>
        <v>1.1988346947318368E-7</v>
      </c>
      <c r="BT9">
        <f t="shared" si="3"/>
        <v>1.1988346947318368E-7</v>
      </c>
      <c r="BU9">
        <f t="shared" si="3"/>
        <v>1.1988346947318368E-7</v>
      </c>
      <c r="BV9">
        <f t="shared" si="3"/>
        <v>1.1988346947318368E-7</v>
      </c>
      <c r="BW9">
        <f t="shared" si="3"/>
        <v>1.1988346947318368E-7</v>
      </c>
      <c r="BX9">
        <f t="shared" si="3"/>
        <v>1.1988346947318368E-7</v>
      </c>
      <c r="BY9">
        <f t="shared" si="3"/>
        <v>1.1988346947318368E-7</v>
      </c>
      <c r="BZ9">
        <f t="shared" si="3"/>
        <v>1.1988346947318368E-7</v>
      </c>
      <c r="CA9">
        <f t="shared" si="3"/>
        <v>1.1988346947318368E-7</v>
      </c>
      <c r="CB9">
        <f t="shared" si="3"/>
        <v>1.1988346947318368E-7</v>
      </c>
      <c r="CC9">
        <f t="shared" si="3"/>
        <v>1.1988346947318368E-7</v>
      </c>
    </row>
  </sheetData>
  <pageMargins left="0.7" right="0.7" top="0.75" bottom="0.75" header="0.3" footer="0.3"/>
  <pageSetup orientation="portrait" r:id="rId1"/>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tabColor rgb="FF002060"/>
  </sheetPr>
  <dimension ref="A1:CC9"/>
  <sheetViews>
    <sheetView topLeftCell="X1" workbookViewId="0">
      <selection activeCell="AF4" sqref="AF4"/>
    </sheetView>
  </sheetViews>
  <sheetFormatPr defaultColWidth="9.140625" defaultRowHeight="15"/>
  <cols>
    <col min="1" max="1" width="41.42578125" customWidth="1"/>
    <col min="2" max="3" width="12.7109375" customWidth="1"/>
    <col min="4" max="27" width="10" customWidth="1"/>
  </cols>
  <sheetData>
    <row r="1" spans="1:81">
      <c r="A1" s="1" t="s">
        <v>1439</v>
      </c>
      <c r="B1" s="1">
        <v>2021</v>
      </c>
      <c r="C1" s="1">
        <v>2022</v>
      </c>
      <c r="D1" s="1">
        <v>2023</v>
      </c>
      <c r="E1" s="1">
        <v>2024</v>
      </c>
      <c r="F1" s="1">
        <v>2025</v>
      </c>
      <c r="G1" s="1">
        <v>2026</v>
      </c>
      <c r="H1" s="1">
        <v>2027</v>
      </c>
      <c r="I1" s="1">
        <v>2028</v>
      </c>
      <c r="J1" s="1">
        <v>2029</v>
      </c>
      <c r="K1" s="1">
        <v>2030</v>
      </c>
      <c r="L1" s="1">
        <v>2031</v>
      </c>
      <c r="M1" s="1">
        <v>2032</v>
      </c>
      <c r="N1" s="1">
        <v>2033</v>
      </c>
      <c r="O1" s="1">
        <v>2034</v>
      </c>
      <c r="P1" s="1">
        <v>2035</v>
      </c>
      <c r="Q1" s="1">
        <v>2036</v>
      </c>
      <c r="R1" s="1">
        <v>2037</v>
      </c>
      <c r="S1" s="1">
        <v>2038</v>
      </c>
      <c r="T1" s="1">
        <v>2039</v>
      </c>
      <c r="U1" s="1">
        <v>2040</v>
      </c>
      <c r="V1" s="1">
        <v>2041</v>
      </c>
      <c r="W1" s="1">
        <v>2042</v>
      </c>
      <c r="X1" s="1">
        <v>2043</v>
      </c>
      <c r="Y1" s="1">
        <v>2044</v>
      </c>
      <c r="Z1" s="1">
        <v>2045</v>
      </c>
      <c r="AA1" s="1">
        <v>2046</v>
      </c>
      <c r="AB1" s="1">
        <v>2047</v>
      </c>
      <c r="AC1" s="1">
        <v>2048</v>
      </c>
      <c r="AD1" s="1">
        <v>2049</v>
      </c>
      <c r="AE1" s="1">
        <v>2050</v>
      </c>
      <c r="AF1" s="1">
        <v>2051</v>
      </c>
      <c r="AG1" s="1">
        <v>2052</v>
      </c>
      <c r="AH1" s="1">
        <v>2053</v>
      </c>
      <c r="AI1" s="1">
        <v>2054</v>
      </c>
      <c r="AJ1" s="1">
        <v>2055</v>
      </c>
      <c r="AK1" s="1">
        <v>2056</v>
      </c>
      <c r="AL1" s="1">
        <v>2057</v>
      </c>
      <c r="AM1" s="1">
        <v>2058</v>
      </c>
      <c r="AN1" s="1">
        <v>2059</v>
      </c>
      <c r="AO1" s="1">
        <v>2060</v>
      </c>
      <c r="AP1" s="1">
        <v>2061</v>
      </c>
      <c r="AQ1" s="1">
        <v>2062</v>
      </c>
      <c r="AR1" s="1">
        <v>2063</v>
      </c>
      <c r="AS1" s="1">
        <v>2064</v>
      </c>
      <c r="AT1" s="1">
        <v>2065</v>
      </c>
      <c r="AU1" s="1">
        <v>2066</v>
      </c>
      <c r="AV1" s="1">
        <v>2067</v>
      </c>
      <c r="AW1" s="1">
        <v>2068</v>
      </c>
      <c r="AX1" s="1">
        <v>2069</v>
      </c>
      <c r="AY1" s="1">
        <v>2070</v>
      </c>
      <c r="AZ1" s="1">
        <v>2071</v>
      </c>
      <c r="BA1" s="1">
        <v>2072</v>
      </c>
      <c r="BB1" s="1">
        <v>2073</v>
      </c>
      <c r="BC1" s="1">
        <v>2074</v>
      </c>
      <c r="BD1" s="1">
        <v>2075</v>
      </c>
      <c r="BE1" s="1">
        <v>2076</v>
      </c>
      <c r="BF1" s="1">
        <v>2077</v>
      </c>
      <c r="BG1" s="1">
        <v>2078</v>
      </c>
      <c r="BH1" s="1">
        <v>2079</v>
      </c>
      <c r="BI1" s="1">
        <v>2080</v>
      </c>
      <c r="BJ1" s="1">
        <v>2081</v>
      </c>
      <c r="BK1" s="1">
        <v>2082</v>
      </c>
      <c r="BL1" s="1">
        <v>2083</v>
      </c>
      <c r="BM1" s="1">
        <v>2084</v>
      </c>
      <c r="BN1" s="1">
        <v>2085</v>
      </c>
      <c r="BO1" s="1">
        <v>2086</v>
      </c>
      <c r="BP1" s="1">
        <v>2087</v>
      </c>
      <c r="BQ1" s="1">
        <v>2088</v>
      </c>
      <c r="BR1" s="1">
        <v>2089</v>
      </c>
      <c r="BS1" s="1">
        <v>2090</v>
      </c>
      <c r="BT1" s="1">
        <v>2091</v>
      </c>
      <c r="BU1" s="1">
        <v>2092</v>
      </c>
      <c r="BV1" s="1">
        <v>2093</v>
      </c>
      <c r="BW1" s="1">
        <v>2094</v>
      </c>
      <c r="BX1" s="1">
        <v>2095</v>
      </c>
      <c r="BY1" s="1">
        <v>2096</v>
      </c>
      <c r="BZ1" s="1">
        <v>2097</v>
      </c>
      <c r="CA1" s="1">
        <v>2098</v>
      </c>
      <c r="CB1" s="1">
        <v>2099</v>
      </c>
      <c r="CC1" s="1">
        <v>2100</v>
      </c>
    </row>
    <row r="2" spans="1:81">
      <c r="A2" s="1" t="s">
        <v>1421</v>
      </c>
      <c r="B2">
        <f>'Total Fuel Prices'!B89*(INDEX(Tax_share,MATCH('Total Fuel Prices'!$A$87,tax_fuel_labels,0),MATCH(B$1,'Tax_Share of Price'!$B$1:$AI$1,0)))</f>
        <v>1.2351957574715369E-5</v>
      </c>
      <c r="C2">
        <f>'Total Fuel Prices'!C89*(INDEX(Tax_share,MATCH('Total Fuel Prices'!$A$87,tax_fuel_labels,0),MATCH(C$1,'Tax_Share of Price'!$B$1:$AI$1,0)))</f>
        <v>1.2351957574715369E-5</v>
      </c>
      <c r="D2">
        <f>'Total Fuel Prices'!D89*(INDEX(Tax_share,MATCH('Total Fuel Prices'!$A$87,tax_fuel_labels,0),MATCH(D$1,'Tax_Share of Price'!$B$1:$AI$1,0)))</f>
        <v>1.2475758516238712E-5</v>
      </c>
      <c r="E2">
        <f>'Total Fuel Prices'!E89*(INDEX(Tax_share,MATCH('Total Fuel Prices'!$A$87,tax_fuel_labels,0),MATCH(E$1,'Tax_Share of Price'!$B$1:$AI$1,0)))</f>
        <v>1.2351957574715369E-5</v>
      </c>
      <c r="F2">
        <f>'Total Fuel Prices'!F89*(INDEX(Tax_share,MATCH('Total Fuel Prices'!$A$87,tax_fuel_labels,0),MATCH(F$1,'Tax_Share of Price'!$B$1:$AI$1,0)))</f>
        <v>1.2368839521286733E-5</v>
      </c>
      <c r="G2">
        <f>'Total Fuel Prices'!G89*(INDEX(Tax_share,MATCH('Total Fuel Prices'!$A$87,tax_fuel_labels,0),MATCH(G$1,'Tax_Share of Price'!$B$1:$AI$1,0)))</f>
        <v>1.2368839521286733E-5</v>
      </c>
      <c r="H2">
        <f>'Total Fuel Prices'!H89*(INDEX(Tax_share,MATCH('Total Fuel Prices'!$A$87,tax_fuel_labels,0),MATCH(H$1,'Tax_Share of Price'!$B$1:$AI$1,0)))</f>
        <v>1.2318193681572638E-5</v>
      </c>
      <c r="I2">
        <f>'Total Fuel Prices'!I89*(INDEX(Tax_share,MATCH('Total Fuel Prices'!$A$87,tax_fuel_labels,0),MATCH(I$1,'Tax_Share of Price'!$B$1:$AI$1,0)))</f>
        <v>1.2155001531382778E-5</v>
      </c>
      <c r="J2">
        <f>'Total Fuel Prices'!J89*(INDEX(Tax_share,MATCH('Total Fuel Prices'!$A$87,tax_fuel_labels,0),MATCH(J$1,'Tax_Share of Price'!$B$1:$AI$1,0)))</f>
        <v>1.2295684419477486E-5</v>
      </c>
      <c r="K2">
        <f>'Total Fuel Prices'!K89*(INDEX(Tax_share,MATCH('Total Fuel Prices'!$A$87,tax_fuel_labels,0),MATCH(K$1,'Tax_Share of Price'!$B$1:$AI$1,0)))</f>
        <v>1.2396976098905675E-5</v>
      </c>
      <c r="L2">
        <f>'Total Fuel Prices'!L89*(INDEX(Tax_share,MATCH('Total Fuel Prices'!$A$87,tax_fuel_labels,0),MATCH(L$1,'Tax_Share of Price'!$B$1:$AI$1,0)))</f>
        <v>1.2548913618047961E-5</v>
      </c>
      <c r="M2">
        <f>'Total Fuel Prices'!M89*(INDEX(Tax_share,MATCH('Total Fuel Prices'!$A$87,tax_fuel_labels,0),MATCH(M$1,'Tax_Share of Price'!$B$1:$AI$1,0)))</f>
        <v>1.261081408880963E-5</v>
      </c>
      <c r="N2">
        <f>'Total Fuel Prices'!N89*(INDEX(Tax_share,MATCH('Total Fuel Prices'!$A$87,tax_fuel_labels,0),MATCH(N$1,'Tax_Share of Price'!$B$1:$AI$1,0)))</f>
        <v>1.2779633554523283E-5</v>
      </c>
      <c r="O2">
        <f>'Total Fuel Prices'!O89*(INDEX(Tax_share,MATCH('Total Fuel Prices'!$A$87,tax_fuel_labels,0),MATCH(O$1,'Tax_Share of Price'!$B$1:$AI$1,0)))</f>
        <v>1.3173545641188464E-5</v>
      </c>
      <c r="P2">
        <f>'Total Fuel Prices'!P89*(INDEX(Tax_share,MATCH('Total Fuel Prices'!$A$87,tax_fuel_labels,0),MATCH(P$1,'Tax_Share of Price'!$B$1:$AI$1,0)))</f>
        <v>1.3263582689569079E-5</v>
      </c>
      <c r="Q2">
        <f>'Total Fuel Prices'!Q89*(INDEX(Tax_share,MATCH('Total Fuel Prices'!$A$87,tax_fuel_labels,0),MATCH(Q$1,'Tax_Share of Price'!$B$1:$AI$1,0)))</f>
        <v>1.3381756315568632E-5</v>
      </c>
      <c r="R2">
        <f>'Total Fuel Prices'!R89*(INDEX(Tax_share,MATCH('Total Fuel Prices'!$A$87,tax_fuel_labels,0),MATCH(R$1,'Tax_Share of Price'!$B$1:$AI$1,0)))</f>
        <v>1.3618103567567741E-5</v>
      </c>
      <c r="S2">
        <f>'Total Fuel Prices'!S89*(INDEX(Tax_share,MATCH('Total Fuel Prices'!$A$87,tax_fuel_labels,0),MATCH(S$1,'Tax_Share of Price'!$B$1:$AI$1,0)))</f>
        <v>1.3837568872995485E-5</v>
      </c>
      <c r="T2">
        <f>'Total Fuel Prices'!T89*(INDEX(Tax_share,MATCH('Total Fuel Prices'!$A$87,tax_fuel_labels,0),MATCH(T$1,'Tax_Share of Price'!$B$1:$AI$1,0)))</f>
        <v>1.3983879076613984E-5</v>
      </c>
      <c r="U2">
        <f>'Total Fuel Prices'!U89*(INDEX(Tax_share,MATCH('Total Fuel Prices'!$A$87,tax_fuel_labels,0),MATCH(U$1,'Tax_Share of Price'!$B$1:$AI$1,0)))</f>
        <v>1.4152698542327632E-5</v>
      </c>
      <c r="V2">
        <f>'Total Fuel Prices'!V89*(INDEX(Tax_share,MATCH('Total Fuel Prices'!$A$87,tax_fuel_labels,0),MATCH(V$1,'Tax_Share of Price'!$B$1:$AI$1,0)))</f>
        <v>1.4192089750994152E-5</v>
      </c>
      <c r="W2">
        <f>'Total Fuel Prices'!W89*(INDEX(Tax_share,MATCH('Total Fuel Prices'!$A$87,tax_fuel_labels,0),MATCH(W$1,'Tax_Share of Price'!$B$1:$AI$1,0)))</f>
        <v>1.4349654585660223E-5</v>
      </c>
      <c r="X2">
        <f>'Total Fuel Prices'!X89*(INDEX(Tax_share,MATCH('Total Fuel Prices'!$A$87,tax_fuel_labels,0),MATCH(X$1,'Tax_Share of Price'!$B$1:$AI$1,0)))</f>
        <v>1.4540983313469025E-5</v>
      </c>
      <c r="Y2">
        <f>'Total Fuel Prices'!Y89*(INDEX(Tax_share,MATCH('Total Fuel Prices'!$A$87,tax_fuel_labels,0),MATCH(Y$1,'Tax_Share of Price'!$B$1:$AI$1,0)))</f>
        <v>1.4591629153183124E-5</v>
      </c>
      <c r="Z2">
        <f>'Total Fuel Prices'!Z89*(INDEX(Tax_share,MATCH('Total Fuel Prices'!$A$87,tax_fuel_labels,0),MATCH(Z$1,'Tax_Share of Price'!$B$1:$AI$1,0)))</f>
        <v>1.46985481481351E-5</v>
      </c>
      <c r="AA2">
        <f>'Total Fuel Prices'!AA89*(INDEX(Tax_share,MATCH('Total Fuel Prices'!$A$87,tax_fuel_labels,0),MATCH(AA$1,'Tax_Share of Price'!$B$1:$AI$1,0)))</f>
        <v>1.4923640769086633E-5</v>
      </c>
      <c r="AB2">
        <f>'Total Fuel Prices'!AB89*(INDEX(Tax_share,MATCH('Total Fuel Prices'!$A$87,tax_fuel_labels,0),MATCH(AB$1,'Tax_Share of Price'!$B$1:$AI$1,0)))</f>
        <v>1.5047441710609975E-5</v>
      </c>
      <c r="AC2">
        <f>'Total Fuel Prices'!AC89*(INDEX(Tax_share,MATCH('Total Fuel Prices'!$A$87,tax_fuel_labels,0),MATCH(AC$1,'Tax_Share of Price'!$B$1:$AI$1,0)))</f>
        <v>1.516561533660953E-5</v>
      </c>
      <c r="AD2">
        <f>'Total Fuel Prices'!AD89*(INDEX(Tax_share,MATCH('Total Fuel Prices'!$A$87,tax_fuel_labels,0),MATCH(AD$1,'Tax_Share of Price'!$B$1:$AI$1,0)))</f>
        <v>1.5356944064418332E-5</v>
      </c>
      <c r="AE2">
        <f>'Total Fuel Prices'!AE89*(INDEX(Tax_share,MATCH('Total Fuel Prices'!$A$87,tax_fuel_labels,0),MATCH(AE$1,'Tax_Share of Price'!$B$1:$AI$1,0)))</f>
        <v>1.5407589904132429E-5</v>
      </c>
      <c r="AF2">
        <f>$AE2</f>
        <v>1.5407589904132429E-5</v>
      </c>
      <c r="AG2">
        <f t="shared" ref="AG2:CC7" si="0">$AE2</f>
        <v>1.5407589904132429E-5</v>
      </c>
      <c r="AH2">
        <f t="shared" si="0"/>
        <v>1.5407589904132429E-5</v>
      </c>
      <c r="AI2">
        <f t="shared" si="0"/>
        <v>1.5407589904132429E-5</v>
      </c>
      <c r="AJ2">
        <f t="shared" si="0"/>
        <v>1.5407589904132429E-5</v>
      </c>
      <c r="AK2">
        <f t="shared" si="0"/>
        <v>1.5407589904132429E-5</v>
      </c>
      <c r="AL2">
        <f t="shared" si="0"/>
        <v>1.5407589904132429E-5</v>
      </c>
      <c r="AM2">
        <f t="shared" si="0"/>
        <v>1.5407589904132429E-5</v>
      </c>
      <c r="AN2">
        <f t="shared" si="0"/>
        <v>1.5407589904132429E-5</v>
      </c>
      <c r="AO2">
        <f t="shared" si="0"/>
        <v>1.5407589904132429E-5</v>
      </c>
      <c r="AP2">
        <f t="shared" si="0"/>
        <v>1.5407589904132429E-5</v>
      </c>
      <c r="AQ2">
        <f t="shared" si="0"/>
        <v>1.5407589904132429E-5</v>
      </c>
      <c r="AR2">
        <f t="shared" si="0"/>
        <v>1.5407589904132429E-5</v>
      </c>
      <c r="AS2">
        <f t="shared" si="0"/>
        <v>1.5407589904132429E-5</v>
      </c>
      <c r="AT2">
        <f t="shared" si="0"/>
        <v>1.5407589904132429E-5</v>
      </c>
      <c r="AU2">
        <f t="shared" si="0"/>
        <v>1.5407589904132429E-5</v>
      </c>
      <c r="AV2">
        <f t="shared" si="0"/>
        <v>1.5407589904132429E-5</v>
      </c>
      <c r="AW2">
        <f t="shared" si="0"/>
        <v>1.5407589904132429E-5</v>
      </c>
      <c r="AX2">
        <f t="shared" si="0"/>
        <v>1.5407589904132429E-5</v>
      </c>
      <c r="AY2">
        <f t="shared" si="0"/>
        <v>1.5407589904132429E-5</v>
      </c>
      <c r="AZ2">
        <f t="shared" si="0"/>
        <v>1.5407589904132429E-5</v>
      </c>
      <c r="BA2">
        <f t="shared" si="0"/>
        <v>1.5407589904132429E-5</v>
      </c>
      <c r="BB2">
        <f t="shared" si="0"/>
        <v>1.5407589904132429E-5</v>
      </c>
      <c r="BC2">
        <f t="shared" si="0"/>
        <v>1.5407589904132429E-5</v>
      </c>
      <c r="BD2">
        <f t="shared" si="0"/>
        <v>1.5407589904132429E-5</v>
      </c>
      <c r="BE2">
        <f t="shared" si="0"/>
        <v>1.5407589904132429E-5</v>
      </c>
      <c r="BF2">
        <f t="shared" si="0"/>
        <v>1.5407589904132429E-5</v>
      </c>
      <c r="BG2">
        <f t="shared" si="0"/>
        <v>1.5407589904132429E-5</v>
      </c>
      <c r="BH2">
        <f t="shared" si="0"/>
        <v>1.5407589904132429E-5</v>
      </c>
      <c r="BI2">
        <f t="shared" si="0"/>
        <v>1.5407589904132429E-5</v>
      </c>
      <c r="BJ2">
        <f t="shared" si="0"/>
        <v>1.5407589904132429E-5</v>
      </c>
      <c r="BK2">
        <f t="shared" si="0"/>
        <v>1.5407589904132429E-5</v>
      </c>
      <c r="BL2">
        <f t="shared" si="0"/>
        <v>1.5407589904132429E-5</v>
      </c>
      <c r="BM2">
        <f t="shared" si="0"/>
        <v>1.5407589904132429E-5</v>
      </c>
      <c r="BN2">
        <f t="shared" si="0"/>
        <v>1.5407589904132429E-5</v>
      </c>
      <c r="BO2">
        <f t="shared" si="0"/>
        <v>1.5407589904132429E-5</v>
      </c>
      <c r="BP2">
        <f t="shared" si="0"/>
        <v>1.5407589904132429E-5</v>
      </c>
      <c r="BQ2">
        <f t="shared" si="0"/>
        <v>1.5407589904132429E-5</v>
      </c>
      <c r="BR2">
        <f t="shared" si="0"/>
        <v>1.5407589904132429E-5</v>
      </c>
      <c r="BS2">
        <f t="shared" si="0"/>
        <v>1.5407589904132429E-5</v>
      </c>
      <c r="BT2">
        <f t="shared" si="0"/>
        <v>1.5407589904132429E-5</v>
      </c>
      <c r="BU2">
        <f t="shared" si="0"/>
        <v>1.5407589904132429E-5</v>
      </c>
      <c r="BV2">
        <f t="shared" si="0"/>
        <v>1.5407589904132429E-5</v>
      </c>
      <c r="BW2">
        <f t="shared" si="0"/>
        <v>1.5407589904132429E-5</v>
      </c>
      <c r="BX2">
        <f t="shared" si="0"/>
        <v>1.5407589904132429E-5</v>
      </c>
      <c r="BY2">
        <f t="shared" si="0"/>
        <v>1.5407589904132429E-5</v>
      </c>
      <c r="BZ2">
        <f t="shared" si="0"/>
        <v>1.5407589904132429E-5</v>
      </c>
      <c r="CA2">
        <f t="shared" si="0"/>
        <v>1.5407589904132429E-5</v>
      </c>
      <c r="CB2">
        <f t="shared" si="0"/>
        <v>1.5407589904132429E-5</v>
      </c>
      <c r="CC2">
        <f t="shared" si="0"/>
        <v>1.5407589904132429E-5</v>
      </c>
    </row>
    <row r="3" spans="1:81">
      <c r="A3" s="1" t="s">
        <v>1422</v>
      </c>
      <c r="B3">
        <f>'Total Fuel Prices'!B90*(INDEX(Tax_share,MATCH('Total Fuel Prices'!$A$87,tax_fuel_labels,0),MATCH(B$1,'Tax_Share of Price'!$B$1:$AI$1,0)))</f>
        <v>0</v>
      </c>
      <c r="C3">
        <f>'Total Fuel Prices'!C90*(INDEX(Tax_share,MATCH('Total Fuel Prices'!$A$87,tax_fuel_labels,0),MATCH(C$1,'Tax_Share of Price'!$B$1:$AI$1,0)))</f>
        <v>0</v>
      </c>
      <c r="D3">
        <f>'Total Fuel Prices'!D90*(INDEX(Tax_share,MATCH('Total Fuel Prices'!$A$87,tax_fuel_labels,0),MATCH(D$1,'Tax_Share of Price'!$B$1:$AI$1,0)))</f>
        <v>0</v>
      </c>
      <c r="E3">
        <f>'Total Fuel Prices'!E90*(INDEX(Tax_share,MATCH('Total Fuel Prices'!$A$87,tax_fuel_labels,0),MATCH(E$1,'Tax_Share of Price'!$B$1:$AI$1,0)))</f>
        <v>0</v>
      </c>
      <c r="F3">
        <f>'Total Fuel Prices'!F90*(INDEX(Tax_share,MATCH('Total Fuel Prices'!$A$87,tax_fuel_labels,0),MATCH(F$1,'Tax_Share of Price'!$B$1:$AI$1,0)))</f>
        <v>0</v>
      </c>
      <c r="G3">
        <f>'Total Fuel Prices'!G90*(INDEX(Tax_share,MATCH('Total Fuel Prices'!$A$87,tax_fuel_labels,0),MATCH(G$1,'Tax_Share of Price'!$B$1:$AI$1,0)))</f>
        <v>0</v>
      </c>
      <c r="H3">
        <f>'Total Fuel Prices'!H90*(INDEX(Tax_share,MATCH('Total Fuel Prices'!$A$87,tax_fuel_labels,0),MATCH(H$1,'Tax_Share of Price'!$B$1:$AI$1,0)))</f>
        <v>0</v>
      </c>
      <c r="I3">
        <f>'Total Fuel Prices'!I90*(INDEX(Tax_share,MATCH('Total Fuel Prices'!$A$87,tax_fuel_labels,0),MATCH(I$1,'Tax_Share of Price'!$B$1:$AI$1,0)))</f>
        <v>0</v>
      </c>
      <c r="J3">
        <f>'Total Fuel Prices'!J90*(INDEX(Tax_share,MATCH('Total Fuel Prices'!$A$87,tax_fuel_labels,0),MATCH(J$1,'Tax_Share of Price'!$B$1:$AI$1,0)))</f>
        <v>0</v>
      </c>
      <c r="K3">
        <f>'Total Fuel Prices'!K90*(INDEX(Tax_share,MATCH('Total Fuel Prices'!$A$87,tax_fuel_labels,0),MATCH(K$1,'Tax_Share of Price'!$B$1:$AI$1,0)))</f>
        <v>0</v>
      </c>
      <c r="L3">
        <f>'Total Fuel Prices'!L90*(INDEX(Tax_share,MATCH('Total Fuel Prices'!$A$87,tax_fuel_labels,0),MATCH(L$1,'Tax_Share of Price'!$B$1:$AI$1,0)))</f>
        <v>0</v>
      </c>
      <c r="M3">
        <f>'Total Fuel Prices'!M90*(INDEX(Tax_share,MATCH('Total Fuel Prices'!$A$87,tax_fuel_labels,0),MATCH(M$1,'Tax_Share of Price'!$B$1:$AI$1,0)))</f>
        <v>0</v>
      </c>
      <c r="N3">
        <f>'Total Fuel Prices'!N90*(INDEX(Tax_share,MATCH('Total Fuel Prices'!$A$87,tax_fuel_labels,0),MATCH(N$1,'Tax_Share of Price'!$B$1:$AI$1,0)))</f>
        <v>0</v>
      </c>
      <c r="O3">
        <f>'Total Fuel Prices'!O90*(INDEX(Tax_share,MATCH('Total Fuel Prices'!$A$87,tax_fuel_labels,0),MATCH(O$1,'Tax_Share of Price'!$B$1:$AI$1,0)))</f>
        <v>0</v>
      </c>
      <c r="P3">
        <f>'Total Fuel Prices'!P90*(INDEX(Tax_share,MATCH('Total Fuel Prices'!$A$87,tax_fuel_labels,0),MATCH(P$1,'Tax_Share of Price'!$B$1:$AI$1,0)))</f>
        <v>0</v>
      </c>
      <c r="Q3">
        <f>'Total Fuel Prices'!Q90*(INDEX(Tax_share,MATCH('Total Fuel Prices'!$A$87,tax_fuel_labels,0),MATCH(Q$1,'Tax_Share of Price'!$B$1:$AI$1,0)))</f>
        <v>0</v>
      </c>
      <c r="R3">
        <f>'Total Fuel Prices'!R90*(INDEX(Tax_share,MATCH('Total Fuel Prices'!$A$87,tax_fuel_labels,0),MATCH(R$1,'Tax_Share of Price'!$B$1:$AI$1,0)))</f>
        <v>0</v>
      </c>
      <c r="S3">
        <f>'Total Fuel Prices'!S90*(INDEX(Tax_share,MATCH('Total Fuel Prices'!$A$87,tax_fuel_labels,0),MATCH(S$1,'Tax_Share of Price'!$B$1:$AI$1,0)))</f>
        <v>0</v>
      </c>
      <c r="T3">
        <f>'Total Fuel Prices'!T90*(INDEX(Tax_share,MATCH('Total Fuel Prices'!$A$87,tax_fuel_labels,0),MATCH(T$1,'Tax_Share of Price'!$B$1:$AI$1,0)))</f>
        <v>0</v>
      </c>
      <c r="U3">
        <f>'Total Fuel Prices'!U90*(INDEX(Tax_share,MATCH('Total Fuel Prices'!$A$87,tax_fuel_labels,0),MATCH(U$1,'Tax_Share of Price'!$B$1:$AI$1,0)))</f>
        <v>0</v>
      </c>
      <c r="V3">
        <f>'Total Fuel Prices'!V90*(INDEX(Tax_share,MATCH('Total Fuel Prices'!$A$87,tax_fuel_labels,0),MATCH(V$1,'Tax_Share of Price'!$B$1:$AI$1,0)))</f>
        <v>0</v>
      </c>
      <c r="W3">
        <f>'Total Fuel Prices'!W90*(INDEX(Tax_share,MATCH('Total Fuel Prices'!$A$87,tax_fuel_labels,0),MATCH(W$1,'Tax_Share of Price'!$B$1:$AI$1,0)))</f>
        <v>0</v>
      </c>
      <c r="X3">
        <f>'Total Fuel Prices'!X90*(INDEX(Tax_share,MATCH('Total Fuel Prices'!$A$87,tax_fuel_labels,0),MATCH(X$1,'Tax_Share of Price'!$B$1:$AI$1,0)))</f>
        <v>0</v>
      </c>
      <c r="Y3">
        <f>'Total Fuel Prices'!Y90*(INDEX(Tax_share,MATCH('Total Fuel Prices'!$A$87,tax_fuel_labels,0),MATCH(Y$1,'Tax_Share of Price'!$B$1:$AI$1,0)))</f>
        <v>0</v>
      </c>
      <c r="Z3">
        <f>'Total Fuel Prices'!Z90*(INDEX(Tax_share,MATCH('Total Fuel Prices'!$A$87,tax_fuel_labels,0),MATCH(Z$1,'Tax_Share of Price'!$B$1:$AI$1,0)))</f>
        <v>0</v>
      </c>
      <c r="AA3">
        <f>'Total Fuel Prices'!AA90*(INDEX(Tax_share,MATCH('Total Fuel Prices'!$A$87,tax_fuel_labels,0),MATCH(AA$1,'Tax_Share of Price'!$B$1:$AI$1,0)))</f>
        <v>0</v>
      </c>
      <c r="AB3">
        <f>'Total Fuel Prices'!AB90*(INDEX(Tax_share,MATCH('Total Fuel Prices'!$A$87,tax_fuel_labels,0),MATCH(AB$1,'Tax_Share of Price'!$B$1:$AI$1,0)))</f>
        <v>0</v>
      </c>
      <c r="AC3">
        <f>'Total Fuel Prices'!AC90*(INDEX(Tax_share,MATCH('Total Fuel Prices'!$A$87,tax_fuel_labels,0),MATCH(AC$1,'Tax_Share of Price'!$B$1:$AI$1,0)))</f>
        <v>0</v>
      </c>
      <c r="AD3">
        <f>'Total Fuel Prices'!AD90*(INDEX(Tax_share,MATCH('Total Fuel Prices'!$A$87,tax_fuel_labels,0),MATCH(AD$1,'Tax_Share of Price'!$B$1:$AI$1,0)))</f>
        <v>0</v>
      </c>
      <c r="AE3">
        <f>'Total Fuel Prices'!AE90*(INDEX(Tax_share,MATCH('Total Fuel Prices'!$A$87,tax_fuel_labels,0),MATCH(AE$1,'Tax_Share of Price'!$B$1:$AI$1,0)))</f>
        <v>0</v>
      </c>
      <c r="AF3">
        <f>$AE3</f>
        <v>0</v>
      </c>
      <c r="AG3">
        <f t="shared" ref="AF3:AU9" si="1">$AE3</f>
        <v>0</v>
      </c>
      <c r="AH3">
        <f t="shared" si="1"/>
        <v>0</v>
      </c>
      <c r="AI3">
        <f t="shared" si="1"/>
        <v>0</v>
      </c>
      <c r="AJ3">
        <f t="shared" si="1"/>
        <v>0</v>
      </c>
      <c r="AK3">
        <f t="shared" si="1"/>
        <v>0</v>
      </c>
      <c r="AL3">
        <f t="shared" si="1"/>
        <v>0</v>
      </c>
      <c r="AM3">
        <f t="shared" si="1"/>
        <v>0</v>
      </c>
      <c r="AN3">
        <f t="shared" si="1"/>
        <v>0</v>
      </c>
      <c r="AO3">
        <f t="shared" si="1"/>
        <v>0</v>
      </c>
      <c r="AP3">
        <f t="shared" si="1"/>
        <v>0</v>
      </c>
      <c r="AQ3">
        <f t="shared" si="1"/>
        <v>0</v>
      </c>
      <c r="AR3">
        <f t="shared" si="1"/>
        <v>0</v>
      </c>
      <c r="AS3">
        <f t="shared" si="1"/>
        <v>0</v>
      </c>
      <c r="AT3">
        <f t="shared" si="1"/>
        <v>0</v>
      </c>
      <c r="AU3">
        <f t="shared" si="1"/>
        <v>0</v>
      </c>
      <c r="AV3">
        <f t="shared" si="0"/>
        <v>0</v>
      </c>
      <c r="AW3">
        <f t="shared" si="0"/>
        <v>0</v>
      </c>
      <c r="AX3">
        <f t="shared" si="0"/>
        <v>0</v>
      </c>
      <c r="AY3">
        <f t="shared" si="0"/>
        <v>0</v>
      </c>
      <c r="AZ3">
        <f t="shared" si="0"/>
        <v>0</v>
      </c>
      <c r="BA3">
        <f t="shared" si="0"/>
        <v>0</v>
      </c>
      <c r="BB3">
        <f t="shared" si="0"/>
        <v>0</v>
      </c>
      <c r="BC3">
        <f t="shared" si="0"/>
        <v>0</v>
      </c>
      <c r="BD3">
        <f t="shared" si="0"/>
        <v>0</v>
      </c>
      <c r="BE3">
        <f t="shared" si="0"/>
        <v>0</v>
      </c>
      <c r="BF3">
        <f t="shared" si="0"/>
        <v>0</v>
      </c>
      <c r="BG3">
        <f t="shared" si="0"/>
        <v>0</v>
      </c>
      <c r="BH3">
        <f t="shared" si="0"/>
        <v>0</v>
      </c>
      <c r="BI3">
        <f t="shared" si="0"/>
        <v>0</v>
      </c>
      <c r="BJ3">
        <f t="shared" si="0"/>
        <v>0</v>
      </c>
      <c r="BK3">
        <f t="shared" si="0"/>
        <v>0</v>
      </c>
      <c r="BL3">
        <f t="shared" si="0"/>
        <v>0</v>
      </c>
      <c r="BM3">
        <f t="shared" si="0"/>
        <v>0</v>
      </c>
      <c r="BN3">
        <f t="shared" si="0"/>
        <v>0</v>
      </c>
      <c r="BO3">
        <f t="shared" si="0"/>
        <v>0</v>
      </c>
      <c r="BP3">
        <f t="shared" si="0"/>
        <v>0</v>
      </c>
      <c r="BQ3">
        <f t="shared" si="0"/>
        <v>0</v>
      </c>
      <c r="BR3">
        <f t="shared" si="0"/>
        <v>0</v>
      </c>
      <c r="BS3">
        <f t="shared" si="0"/>
        <v>0</v>
      </c>
      <c r="BT3">
        <f t="shared" si="0"/>
        <v>0</v>
      </c>
      <c r="BU3">
        <f t="shared" si="0"/>
        <v>0</v>
      </c>
      <c r="BV3">
        <f t="shared" si="0"/>
        <v>0</v>
      </c>
      <c r="BW3">
        <f t="shared" si="0"/>
        <v>0</v>
      </c>
      <c r="BX3">
        <f t="shared" si="0"/>
        <v>0</v>
      </c>
      <c r="BY3">
        <f t="shared" si="0"/>
        <v>0</v>
      </c>
      <c r="BZ3">
        <f t="shared" si="0"/>
        <v>0</v>
      </c>
      <c r="CA3">
        <f t="shared" si="0"/>
        <v>0</v>
      </c>
      <c r="CB3">
        <f t="shared" si="0"/>
        <v>0</v>
      </c>
      <c r="CC3">
        <f t="shared" si="0"/>
        <v>0</v>
      </c>
    </row>
    <row r="4" spans="1:81">
      <c r="A4" s="1" t="s">
        <v>1423</v>
      </c>
      <c r="B4">
        <f>'Total Fuel Prices'!B91*(INDEX(Tax_share,MATCH('Total Fuel Prices'!$A$87,tax_fuel_labels,0),MATCH(B$1,'Tax_Share of Price'!$B$1:$AI$1,0)))</f>
        <v>0</v>
      </c>
      <c r="C4">
        <f>'Total Fuel Prices'!C91*(INDEX(Tax_share,MATCH('Total Fuel Prices'!$A$87,tax_fuel_labels,0),MATCH(C$1,'Tax_Share of Price'!$B$1:$AI$1,0)))</f>
        <v>0</v>
      </c>
      <c r="D4">
        <f>'Total Fuel Prices'!D91*(INDEX(Tax_share,MATCH('Total Fuel Prices'!$A$87,tax_fuel_labels,0),MATCH(D$1,'Tax_Share of Price'!$B$1:$AI$1,0)))</f>
        <v>0</v>
      </c>
      <c r="E4">
        <f>'Total Fuel Prices'!E91*(INDEX(Tax_share,MATCH('Total Fuel Prices'!$A$87,tax_fuel_labels,0),MATCH(E$1,'Tax_Share of Price'!$B$1:$AI$1,0)))</f>
        <v>0</v>
      </c>
      <c r="F4">
        <f>'Total Fuel Prices'!F91*(INDEX(Tax_share,MATCH('Total Fuel Prices'!$A$87,tax_fuel_labels,0),MATCH(F$1,'Tax_Share of Price'!$B$1:$AI$1,0)))</f>
        <v>0</v>
      </c>
      <c r="G4">
        <f>'Total Fuel Prices'!G91*(INDEX(Tax_share,MATCH('Total Fuel Prices'!$A$87,tax_fuel_labels,0),MATCH(G$1,'Tax_Share of Price'!$B$1:$AI$1,0)))</f>
        <v>0</v>
      </c>
      <c r="H4">
        <f>'Total Fuel Prices'!H91*(INDEX(Tax_share,MATCH('Total Fuel Prices'!$A$87,tax_fuel_labels,0),MATCH(H$1,'Tax_Share of Price'!$B$1:$AI$1,0)))</f>
        <v>0</v>
      </c>
      <c r="I4">
        <f>'Total Fuel Prices'!I91*(INDEX(Tax_share,MATCH('Total Fuel Prices'!$A$87,tax_fuel_labels,0),MATCH(I$1,'Tax_Share of Price'!$B$1:$AI$1,0)))</f>
        <v>0</v>
      </c>
      <c r="J4">
        <f>'Total Fuel Prices'!J91*(INDEX(Tax_share,MATCH('Total Fuel Prices'!$A$87,tax_fuel_labels,0),MATCH(J$1,'Tax_Share of Price'!$B$1:$AI$1,0)))</f>
        <v>0</v>
      </c>
      <c r="K4">
        <f>'Total Fuel Prices'!K91*(INDEX(Tax_share,MATCH('Total Fuel Prices'!$A$87,tax_fuel_labels,0),MATCH(K$1,'Tax_Share of Price'!$B$1:$AI$1,0)))</f>
        <v>0</v>
      </c>
      <c r="L4">
        <f>'Total Fuel Prices'!L91*(INDEX(Tax_share,MATCH('Total Fuel Prices'!$A$87,tax_fuel_labels,0),MATCH(L$1,'Tax_Share of Price'!$B$1:$AI$1,0)))</f>
        <v>0</v>
      </c>
      <c r="M4">
        <f>'Total Fuel Prices'!M91*(INDEX(Tax_share,MATCH('Total Fuel Prices'!$A$87,tax_fuel_labels,0),MATCH(M$1,'Tax_Share of Price'!$B$1:$AI$1,0)))</f>
        <v>0</v>
      </c>
      <c r="N4">
        <f>'Total Fuel Prices'!N91*(INDEX(Tax_share,MATCH('Total Fuel Prices'!$A$87,tax_fuel_labels,0),MATCH(N$1,'Tax_Share of Price'!$B$1:$AI$1,0)))</f>
        <v>0</v>
      </c>
      <c r="O4">
        <f>'Total Fuel Prices'!O91*(INDEX(Tax_share,MATCH('Total Fuel Prices'!$A$87,tax_fuel_labels,0),MATCH(O$1,'Tax_Share of Price'!$B$1:$AI$1,0)))</f>
        <v>0</v>
      </c>
      <c r="P4">
        <f>'Total Fuel Prices'!P91*(INDEX(Tax_share,MATCH('Total Fuel Prices'!$A$87,tax_fuel_labels,0),MATCH(P$1,'Tax_Share of Price'!$B$1:$AI$1,0)))</f>
        <v>0</v>
      </c>
      <c r="Q4">
        <f>'Total Fuel Prices'!Q91*(INDEX(Tax_share,MATCH('Total Fuel Prices'!$A$87,tax_fuel_labels,0),MATCH(Q$1,'Tax_Share of Price'!$B$1:$AI$1,0)))</f>
        <v>0</v>
      </c>
      <c r="R4">
        <f>'Total Fuel Prices'!R91*(INDEX(Tax_share,MATCH('Total Fuel Prices'!$A$87,tax_fuel_labels,0),MATCH(R$1,'Tax_Share of Price'!$B$1:$AI$1,0)))</f>
        <v>0</v>
      </c>
      <c r="S4">
        <f>'Total Fuel Prices'!S91*(INDEX(Tax_share,MATCH('Total Fuel Prices'!$A$87,tax_fuel_labels,0),MATCH(S$1,'Tax_Share of Price'!$B$1:$AI$1,0)))</f>
        <v>0</v>
      </c>
      <c r="T4">
        <f>'Total Fuel Prices'!T91*(INDEX(Tax_share,MATCH('Total Fuel Prices'!$A$87,tax_fuel_labels,0),MATCH(T$1,'Tax_Share of Price'!$B$1:$AI$1,0)))</f>
        <v>0</v>
      </c>
      <c r="U4">
        <f>'Total Fuel Prices'!U91*(INDEX(Tax_share,MATCH('Total Fuel Prices'!$A$87,tax_fuel_labels,0),MATCH(U$1,'Tax_Share of Price'!$B$1:$AI$1,0)))</f>
        <v>0</v>
      </c>
      <c r="V4">
        <f>'Total Fuel Prices'!V91*(INDEX(Tax_share,MATCH('Total Fuel Prices'!$A$87,tax_fuel_labels,0),MATCH(V$1,'Tax_Share of Price'!$B$1:$AI$1,0)))</f>
        <v>0</v>
      </c>
      <c r="W4">
        <f>'Total Fuel Prices'!W91*(INDEX(Tax_share,MATCH('Total Fuel Prices'!$A$87,tax_fuel_labels,0),MATCH(W$1,'Tax_Share of Price'!$B$1:$AI$1,0)))</f>
        <v>0</v>
      </c>
      <c r="X4">
        <f>'Total Fuel Prices'!X91*(INDEX(Tax_share,MATCH('Total Fuel Prices'!$A$87,tax_fuel_labels,0),MATCH(X$1,'Tax_Share of Price'!$B$1:$AI$1,0)))</f>
        <v>0</v>
      </c>
      <c r="Y4">
        <f>'Total Fuel Prices'!Y91*(INDEX(Tax_share,MATCH('Total Fuel Prices'!$A$87,tax_fuel_labels,0),MATCH(Y$1,'Tax_Share of Price'!$B$1:$AI$1,0)))</f>
        <v>0</v>
      </c>
      <c r="Z4">
        <f>'Total Fuel Prices'!Z91*(INDEX(Tax_share,MATCH('Total Fuel Prices'!$A$87,tax_fuel_labels,0),MATCH(Z$1,'Tax_Share of Price'!$B$1:$AI$1,0)))</f>
        <v>0</v>
      </c>
      <c r="AA4">
        <f>'Total Fuel Prices'!AA91*(INDEX(Tax_share,MATCH('Total Fuel Prices'!$A$87,tax_fuel_labels,0),MATCH(AA$1,'Tax_Share of Price'!$B$1:$AI$1,0)))</f>
        <v>0</v>
      </c>
      <c r="AB4">
        <f>'Total Fuel Prices'!AB91*(INDEX(Tax_share,MATCH('Total Fuel Prices'!$A$87,tax_fuel_labels,0),MATCH(AB$1,'Tax_Share of Price'!$B$1:$AI$1,0)))</f>
        <v>0</v>
      </c>
      <c r="AC4">
        <f>'Total Fuel Prices'!AC91*(INDEX(Tax_share,MATCH('Total Fuel Prices'!$A$87,tax_fuel_labels,0),MATCH(AC$1,'Tax_Share of Price'!$B$1:$AI$1,0)))</f>
        <v>0</v>
      </c>
      <c r="AD4">
        <f>'Total Fuel Prices'!AD91*(INDEX(Tax_share,MATCH('Total Fuel Prices'!$A$87,tax_fuel_labels,0),MATCH(AD$1,'Tax_Share of Price'!$B$1:$AI$1,0)))</f>
        <v>0</v>
      </c>
      <c r="AE4">
        <f>'Total Fuel Prices'!AE91*(INDEX(Tax_share,MATCH('Total Fuel Prices'!$A$87,tax_fuel_labels,0),MATCH(AE$1,'Tax_Share of Price'!$B$1:$AI$1,0)))</f>
        <v>0</v>
      </c>
      <c r="AF4">
        <f t="shared" si="1"/>
        <v>0</v>
      </c>
      <c r="AG4">
        <f t="shared" si="0"/>
        <v>0</v>
      </c>
      <c r="AH4">
        <f t="shared" si="0"/>
        <v>0</v>
      </c>
      <c r="AI4">
        <f t="shared" si="0"/>
        <v>0</v>
      </c>
      <c r="AJ4">
        <f t="shared" si="0"/>
        <v>0</v>
      </c>
      <c r="AK4">
        <f t="shared" si="0"/>
        <v>0</v>
      </c>
      <c r="AL4">
        <f t="shared" si="0"/>
        <v>0</v>
      </c>
      <c r="AM4">
        <f t="shared" si="0"/>
        <v>0</v>
      </c>
      <c r="AN4">
        <f t="shared" si="0"/>
        <v>0</v>
      </c>
      <c r="AO4">
        <f t="shared" si="0"/>
        <v>0</v>
      </c>
      <c r="AP4">
        <f t="shared" si="0"/>
        <v>0</v>
      </c>
      <c r="AQ4">
        <f t="shared" si="0"/>
        <v>0</v>
      </c>
      <c r="AR4">
        <f t="shared" si="0"/>
        <v>0</v>
      </c>
      <c r="AS4">
        <f t="shared" si="0"/>
        <v>0</v>
      </c>
      <c r="AT4">
        <f t="shared" si="0"/>
        <v>0</v>
      </c>
      <c r="AU4">
        <f t="shared" si="0"/>
        <v>0</v>
      </c>
      <c r="AV4">
        <f t="shared" si="0"/>
        <v>0</v>
      </c>
      <c r="AW4">
        <f t="shared" si="0"/>
        <v>0</v>
      </c>
      <c r="AX4">
        <f t="shared" si="0"/>
        <v>0</v>
      </c>
      <c r="AY4">
        <f t="shared" si="0"/>
        <v>0</v>
      </c>
      <c r="AZ4">
        <f t="shared" si="0"/>
        <v>0</v>
      </c>
      <c r="BA4">
        <f t="shared" si="0"/>
        <v>0</v>
      </c>
      <c r="BB4">
        <f t="shared" si="0"/>
        <v>0</v>
      </c>
      <c r="BC4">
        <f t="shared" si="0"/>
        <v>0</v>
      </c>
      <c r="BD4">
        <f t="shared" si="0"/>
        <v>0</v>
      </c>
      <c r="BE4">
        <f t="shared" si="0"/>
        <v>0</v>
      </c>
      <c r="BF4">
        <f t="shared" si="0"/>
        <v>0</v>
      </c>
      <c r="BG4">
        <f t="shared" si="0"/>
        <v>0</v>
      </c>
      <c r="BH4">
        <f t="shared" si="0"/>
        <v>0</v>
      </c>
      <c r="BI4">
        <f t="shared" si="0"/>
        <v>0</v>
      </c>
      <c r="BJ4">
        <f t="shared" si="0"/>
        <v>0</v>
      </c>
      <c r="BK4">
        <f t="shared" si="0"/>
        <v>0</v>
      </c>
      <c r="BL4">
        <f t="shared" si="0"/>
        <v>0</v>
      </c>
      <c r="BM4">
        <f t="shared" si="0"/>
        <v>0</v>
      </c>
      <c r="BN4">
        <f t="shared" si="0"/>
        <v>0</v>
      </c>
      <c r="BO4">
        <f t="shared" si="0"/>
        <v>0</v>
      </c>
      <c r="BP4">
        <f t="shared" si="0"/>
        <v>0</v>
      </c>
      <c r="BQ4">
        <f t="shared" si="0"/>
        <v>0</v>
      </c>
      <c r="BR4">
        <f t="shared" si="0"/>
        <v>0</v>
      </c>
      <c r="BS4">
        <f t="shared" si="0"/>
        <v>0</v>
      </c>
      <c r="BT4">
        <f t="shared" si="0"/>
        <v>0</v>
      </c>
      <c r="BU4">
        <f t="shared" si="0"/>
        <v>0</v>
      </c>
      <c r="BV4">
        <f t="shared" si="0"/>
        <v>0</v>
      </c>
      <c r="BW4">
        <f t="shared" si="0"/>
        <v>0</v>
      </c>
      <c r="BX4">
        <f t="shared" si="0"/>
        <v>0</v>
      </c>
      <c r="BY4">
        <f t="shared" si="0"/>
        <v>0</v>
      </c>
      <c r="BZ4">
        <f t="shared" si="0"/>
        <v>0</v>
      </c>
      <c r="CA4">
        <f t="shared" si="0"/>
        <v>0</v>
      </c>
      <c r="CB4">
        <f t="shared" si="0"/>
        <v>0</v>
      </c>
      <c r="CC4">
        <f t="shared" si="0"/>
        <v>0</v>
      </c>
    </row>
    <row r="5" spans="1:81">
      <c r="A5" s="1" t="s">
        <v>1424</v>
      </c>
      <c r="B5">
        <f>'Total Fuel Prices'!B92*(INDEX(Tax_share,MATCH('Total Fuel Prices'!$A$87,tax_fuel_labels,0),MATCH(B$1,'Tax_Share of Price'!$B$1:$AI$1,0)))</f>
        <v>0</v>
      </c>
      <c r="C5">
        <f>'Total Fuel Prices'!C92*(INDEX(Tax_share,MATCH('Total Fuel Prices'!$A$87,tax_fuel_labels,0),MATCH(C$1,'Tax_Share of Price'!$B$1:$AI$1,0)))</f>
        <v>0</v>
      </c>
      <c r="D5">
        <f>'Total Fuel Prices'!D92*(INDEX(Tax_share,MATCH('Total Fuel Prices'!$A$87,tax_fuel_labels,0),MATCH(D$1,'Tax_Share of Price'!$B$1:$AI$1,0)))</f>
        <v>0</v>
      </c>
      <c r="E5">
        <f>'Total Fuel Prices'!E92*(INDEX(Tax_share,MATCH('Total Fuel Prices'!$A$87,tax_fuel_labels,0),MATCH(E$1,'Tax_Share of Price'!$B$1:$AI$1,0)))</f>
        <v>0</v>
      </c>
      <c r="F5">
        <f>'Total Fuel Prices'!F92*(INDEX(Tax_share,MATCH('Total Fuel Prices'!$A$87,tax_fuel_labels,0),MATCH(F$1,'Tax_Share of Price'!$B$1:$AI$1,0)))</f>
        <v>0</v>
      </c>
      <c r="G5">
        <f>'Total Fuel Prices'!G92*(INDEX(Tax_share,MATCH('Total Fuel Prices'!$A$87,tax_fuel_labels,0),MATCH(G$1,'Tax_Share of Price'!$B$1:$AI$1,0)))</f>
        <v>0</v>
      </c>
      <c r="H5">
        <f>'Total Fuel Prices'!H92*(INDEX(Tax_share,MATCH('Total Fuel Prices'!$A$87,tax_fuel_labels,0),MATCH(H$1,'Tax_Share of Price'!$B$1:$AI$1,0)))</f>
        <v>0</v>
      </c>
      <c r="I5">
        <f>'Total Fuel Prices'!I92*(INDEX(Tax_share,MATCH('Total Fuel Prices'!$A$87,tax_fuel_labels,0),MATCH(I$1,'Tax_Share of Price'!$B$1:$AI$1,0)))</f>
        <v>0</v>
      </c>
      <c r="J5">
        <f>'Total Fuel Prices'!J92*(INDEX(Tax_share,MATCH('Total Fuel Prices'!$A$87,tax_fuel_labels,0),MATCH(J$1,'Tax_Share of Price'!$B$1:$AI$1,0)))</f>
        <v>0</v>
      </c>
      <c r="K5">
        <f>'Total Fuel Prices'!K92*(INDEX(Tax_share,MATCH('Total Fuel Prices'!$A$87,tax_fuel_labels,0),MATCH(K$1,'Tax_Share of Price'!$B$1:$AI$1,0)))</f>
        <v>0</v>
      </c>
      <c r="L5">
        <f>'Total Fuel Prices'!L92*(INDEX(Tax_share,MATCH('Total Fuel Prices'!$A$87,tax_fuel_labels,0),MATCH(L$1,'Tax_Share of Price'!$B$1:$AI$1,0)))</f>
        <v>0</v>
      </c>
      <c r="M5">
        <f>'Total Fuel Prices'!M92*(INDEX(Tax_share,MATCH('Total Fuel Prices'!$A$87,tax_fuel_labels,0),MATCH(M$1,'Tax_Share of Price'!$B$1:$AI$1,0)))</f>
        <v>0</v>
      </c>
      <c r="N5">
        <f>'Total Fuel Prices'!N92*(INDEX(Tax_share,MATCH('Total Fuel Prices'!$A$87,tax_fuel_labels,0),MATCH(N$1,'Tax_Share of Price'!$B$1:$AI$1,0)))</f>
        <v>0</v>
      </c>
      <c r="O5">
        <f>'Total Fuel Prices'!O92*(INDEX(Tax_share,MATCH('Total Fuel Prices'!$A$87,tax_fuel_labels,0),MATCH(O$1,'Tax_Share of Price'!$B$1:$AI$1,0)))</f>
        <v>0</v>
      </c>
      <c r="P5">
        <f>'Total Fuel Prices'!P92*(INDEX(Tax_share,MATCH('Total Fuel Prices'!$A$87,tax_fuel_labels,0),MATCH(P$1,'Tax_Share of Price'!$B$1:$AI$1,0)))</f>
        <v>0</v>
      </c>
      <c r="Q5">
        <f>'Total Fuel Prices'!Q92*(INDEX(Tax_share,MATCH('Total Fuel Prices'!$A$87,tax_fuel_labels,0),MATCH(Q$1,'Tax_Share of Price'!$B$1:$AI$1,0)))</f>
        <v>0</v>
      </c>
      <c r="R5">
        <f>'Total Fuel Prices'!R92*(INDEX(Tax_share,MATCH('Total Fuel Prices'!$A$87,tax_fuel_labels,0),MATCH(R$1,'Tax_Share of Price'!$B$1:$AI$1,0)))</f>
        <v>0</v>
      </c>
      <c r="S5">
        <f>'Total Fuel Prices'!S92*(INDEX(Tax_share,MATCH('Total Fuel Prices'!$A$87,tax_fuel_labels,0),MATCH(S$1,'Tax_Share of Price'!$B$1:$AI$1,0)))</f>
        <v>0</v>
      </c>
      <c r="T5">
        <f>'Total Fuel Prices'!T92*(INDEX(Tax_share,MATCH('Total Fuel Prices'!$A$87,tax_fuel_labels,0),MATCH(T$1,'Tax_Share of Price'!$B$1:$AI$1,0)))</f>
        <v>0</v>
      </c>
      <c r="U5">
        <f>'Total Fuel Prices'!U92*(INDEX(Tax_share,MATCH('Total Fuel Prices'!$A$87,tax_fuel_labels,0),MATCH(U$1,'Tax_Share of Price'!$B$1:$AI$1,0)))</f>
        <v>0</v>
      </c>
      <c r="V5">
        <f>'Total Fuel Prices'!V92*(INDEX(Tax_share,MATCH('Total Fuel Prices'!$A$87,tax_fuel_labels,0),MATCH(V$1,'Tax_Share of Price'!$B$1:$AI$1,0)))</f>
        <v>0</v>
      </c>
      <c r="W5">
        <f>'Total Fuel Prices'!W92*(INDEX(Tax_share,MATCH('Total Fuel Prices'!$A$87,tax_fuel_labels,0),MATCH(W$1,'Tax_Share of Price'!$B$1:$AI$1,0)))</f>
        <v>0</v>
      </c>
      <c r="X5">
        <f>'Total Fuel Prices'!X92*(INDEX(Tax_share,MATCH('Total Fuel Prices'!$A$87,tax_fuel_labels,0),MATCH(X$1,'Tax_Share of Price'!$B$1:$AI$1,0)))</f>
        <v>0</v>
      </c>
      <c r="Y5">
        <f>'Total Fuel Prices'!Y92*(INDEX(Tax_share,MATCH('Total Fuel Prices'!$A$87,tax_fuel_labels,0),MATCH(Y$1,'Tax_Share of Price'!$B$1:$AI$1,0)))</f>
        <v>0</v>
      </c>
      <c r="Z5">
        <f>'Total Fuel Prices'!Z92*(INDEX(Tax_share,MATCH('Total Fuel Prices'!$A$87,tax_fuel_labels,0),MATCH(Z$1,'Tax_Share of Price'!$B$1:$AI$1,0)))</f>
        <v>0</v>
      </c>
      <c r="AA5">
        <f>'Total Fuel Prices'!AA92*(INDEX(Tax_share,MATCH('Total Fuel Prices'!$A$87,tax_fuel_labels,0),MATCH(AA$1,'Tax_Share of Price'!$B$1:$AI$1,0)))</f>
        <v>0</v>
      </c>
      <c r="AB5">
        <f>'Total Fuel Prices'!AB92*(INDEX(Tax_share,MATCH('Total Fuel Prices'!$A$87,tax_fuel_labels,0),MATCH(AB$1,'Tax_Share of Price'!$B$1:$AI$1,0)))</f>
        <v>0</v>
      </c>
      <c r="AC5">
        <f>'Total Fuel Prices'!AC92*(INDEX(Tax_share,MATCH('Total Fuel Prices'!$A$87,tax_fuel_labels,0),MATCH(AC$1,'Tax_Share of Price'!$B$1:$AI$1,0)))</f>
        <v>0</v>
      </c>
      <c r="AD5">
        <f>'Total Fuel Prices'!AD92*(INDEX(Tax_share,MATCH('Total Fuel Prices'!$A$87,tax_fuel_labels,0),MATCH(AD$1,'Tax_Share of Price'!$B$1:$AI$1,0)))</f>
        <v>0</v>
      </c>
      <c r="AE5">
        <f>'Total Fuel Prices'!AE92*(INDEX(Tax_share,MATCH('Total Fuel Prices'!$A$87,tax_fuel_labels,0),MATCH(AE$1,'Tax_Share of Price'!$B$1:$AI$1,0)))</f>
        <v>0</v>
      </c>
      <c r="AF5">
        <f t="shared" si="1"/>
        <v>0</v>
      </c>
      <c r="AG5">
        <f t="shared" si="0"/>
        <v>0</v>
      </c>
      <c r="AH5">
        <f t="shared" si="0"/>
        <v>0</v>
      </c>
      <c r="AI5">
        <f t="shared" si="0"/>
        <v>0</v>
      </c>
      <c r="AJ5">
        <f t="shared" si="0"/>
        <v>0</v>
      </c>
      <c r="AK5">
        <f t="shared" si="0"/>
        <v>0</v>
      </c>
      <c r="AL5">
        <f t="shared" si="0"/>
        <v>0</v>
      </c>
      <c r="AM5">
        <f t="shared" si="0"/>
        <v>0</v>
      </c>
      <c r="AN5">
        <f t="shared" si="0"/>
        <v>0</v>
      </c>
      <c r="AO5">
        <f t="shared" si="0"/>
        <v>0</v>
      </c>
      <c r="AP5">
        <f t="shared" si="0"/>
        <v>0</v>
      </c>
      <c r="AQ5">
        <f t="shared" si="0"/>
        <v>0</v>
      </c>
      <c r="AR5">
        <f t="shared" si="0"/>
        <v>0</v>
      </c>
      <c r="AS5">
        <f t="shared" si="0"/>
        <v>0</v>
      </c>
      <c r="AT5">
        <f t="shared" si="0"/>
        <v>0</v>
      </c>
      <c r="AU5">
        <f t="shared" si="0"/>
        <v>0</v>
      </c>
      <c r="AV5">
        <f t="shared" si="0"/>
        <v>0</v>
      </c>
      <c r="AW5">
        <f t="shared" si="0"/>
        <v>0</v>
      </c>
      <c r="AX5">
        <f t="shared" si="0"/>
        <v>0</v>
      </c>
      <c r="AY5">
        <f t="shared" si="0"/>
        <v>0</v>
      </c>
      <c r="AZ5">
        <f t="shared" si="0"/>
        <v>0</v>
      </c>
      <c r="BA5">
        <f t="shared" si="0"/>
        <v>0</v>
      </c>
      <c r="BB5">
        <f t="shared" si="0"/>
        <v>0</v>
      </c>
      <c r="BC5">
        <f t="shared" si="0"/>
        <v>0</v>
      </c>
      <c r="BD5">
        <f t="shared" si="0"/>
        <v>0</v>
      </c>
      <c r="BE5">
        <f t="shared" si="0"/>
        <v>0</v>
      </c>
      <c r="BF5">
        <f t="shared" si="0"/>
        <v>0</v>
      </c>
      <c r="BG5">
        <f t="shared" si="0"/>
        <v>0</v>
      </c>
      <c r="BH5">
        <f t="shared" si="0"/>
        <v>0</v>
      </c>
      <c r="BI5">
        <f t="shared" si="0"/>
        <v>0</v>
      </c>
      <c r="BJ5">
        <f t="shared" si="0"/>
        <v>0</v>
      </c>
      <c r="BK5">
        <f t="shared" si="0"/>
        <v>0</v>
      </c>
      <c r="BL5">
        <f t="shared" si="0"/>
        <v>0</v>
      </c>
      <c r="BM5">
        <f t="shared" si="0"/>
        <v>0</v>
      </c>
      <c r="BN5">
        <f t="shared" si="0"/>
        <v>0</v>
      </c>
      <c r="BO5">
        <f t="shared" si="0"/>
        <v>0</v>
      </c>
      <c r="BP5">
        <f t="shared" si="0"/>
        <v>0</v>
      </c>
      <c r="BQ5">
        <f t="shared" si="0"/>
        <v>0</v>
      </c>
      <c r="BR5">
        <f t="shared" si="0"/>
        <v>0</v>
      </c>
      <c r="BS5">
        <f t="shared" si="0"/>
        <v>0</v>
      </c>
      <c r="BT5">
        <f t="shared" si="0"/>
        <v>0</v>
      </c>
      <c r="BU5">
        <f t="shared" si="0"/>
        <v>0</v>
      </c>
      <c r="BV5">
        <f t="shared" si="0"/>
        <v>0</v>
      </c>
      <c r="BW5">
        <f t="shared" si="0"/>
        <v>0</v>
      </c>
      <c r="BX5">
        <f t="shared" si="0"/>
        <v>0</v>
      </c>
      <c r="BY5">
        <f t="shared" si="0"/>
        <v>0</v>
      </c>
      <c r="BZ5">
        <f t="shared" si="0"/>
        <v>0</v>
      </c>
      <c r="CA5">
        <f t="shared" si="0"/>
        <v>0</v>
      </c>
      <c r="CB5">
        <f t="shared" si="0"/>
        <v>0</v>
      </c>
      <c r="CC5">
        <f t="shared" si="0"/>
        <v>0</v>
      </c>
    </row>
    <row r="6" spans="1:81">
      <c r="A6" s="1" t="s">
        <v>1425</v>
      </c>
      <c r="B6">
        <f>'Total Fuel Prices'!B93*(INDEX(Tax_share,MATCH('Total Fuel Prices'!$A$87,tax_fuel_labels,0),MATCH(B$1,'Tax_Share of Price'!$B$1:$AI$1,0)))</f>
        <v>0</v>
      </c>
      <c r="C6">
        <f>'Total Fuel Prices'!C93*(INDEX(Tax_share,MATCH('Total Fuel Prices'!$A$87,tax_fuel_labels,0),MATCH(C$1,'Tax_Share of Price'!$B$1:$AI$1,0)))</f>
        <v>0</v>
      </c>
      <c r="D6">
        <f>'Total Fuel Prices'!D93*(INDEX(Tax_share,MATCH('Total Fuel Prices'!$A$87,tax_fuel_labels,0),MATCH(D$1,'Tax_Share of Price'!$B$1:$AI$1,0)))</f>
        <v>0</v>
      </c>
      <c r="E6">
        <f>'Total Fuel Prices'!E93*(INDEX(Tax_share,MATCH('Total Fuel Prices'!$A$87,tax_fuel_labels,0),MATCH(E$1,'Tax_Share of Price'!$B$1:$AI$1,0)))</f>
        <v>0</v>
      </c>
      <c r="F6">
        <f>'Total Fuel Prices'!F93*(INDEX(Tax_share,MATCH('Total Fuel Prices'!$A$87,tax_fuel_labels,0),MATCH(F$1,'Tax_Share of Price'!$B$1:$AI$1,0)))</f>
        <v>0</v>
      </c>
      <c r="G6">
        <f>'Total Fuel Prices'!G93*(INDEX(Tax_share,MATCH('Total Fuel Prices'!$A$87,tax_fuel_labels,0),MATCH(G$1,'Tax_Share of Price'!$B$1:$AI$1,0)))</f>
        <v>0</v>
      </c>
      <c r="H6">
        <f>'Total Fuel Prices'!H93*(INDEX(Tax_share,MATCH('Total Fuel Prices'!$A$87,tax_fuel_labels,0),MATCH(H$1,'Tax_Share of Price'!$B$1:$AI$1,0)))</f>
        <v>0</v>
      </c>
      <c r="I6">
        <f>'Total Fuel Prices'!I93*(INDEX(Tax_share,MATCH('Total Fuel Prices'!$A$87,tax_fuel_labels,0),MATCH(I$1,'Tax_Share of Price'!$B$1:$AI$1,0)))</f>
        <v>0</v>
      </c>
      <c r="J6">
        <f>'Total Fuel Prices'!J93*(INDEX(Tax_share,MATCH('Total Fuel Prices'!$A$87,tax_fuel_labels,0),MATCH(J$1,'Tax_Share of Price'!$B$1:$AI$1,0)))</f>
        <v>0</v>
      </c>
      <c r="K6">
        <f>'Total Fuel Prices'!K93*(INDEX(Tax_share,MATCH('Total Fuel Prices'!$A$87,tax_fuel_labels,0),MATCH(K$1,'Tax_Share of Price'!$B$1:$AI$1,0)))</f>
        <v>0</v>
      </c>
      <c r="L6">
        <f>'Total Fuel Prices'!L93*(INDEX(Tax_share,MATCH('Total Fuel Prices'!$A$87,tax_fuel_labels,0),MATCH(L$1,'Tax_Share of Price'!$B$1:$AI$1,0)))</f>
        <v>0</v>
      </c>
      <c r="M6">
        <f>'Total Fuel Prices'!M93*(INDEX(Tax_share,MATCH('Total Fuel Prices'!$A$87,tax_fuel_labels,0),MATCH(M$1,'Tax_Share of Price'!$B$1:$AI$1,0)))</f>
        <v>0</v>
      </c>
      <c r="N6">
        <f>'Total Fuel Prices'!N93*(INDEX(Tax_share,MATCH('Total Fuel Prices'!$A$87,tax_fuel_labels,0),MATCH(N$1,'Tax_Share of Price'!$B$1:$AI$1,0)))</f>
        <v>0</v>
      </c>
      <c r="O6">
        <f>'Total Fuel Prices'!O93*(INDEX(Tax_share,MATCH('Total Fuel Prices'!$A$87,tax_fuel_labels,0),MATCH(O$1,'Tax_Share of Price'!$B$1:$AI$1,0)))</f>
        <v>0</v>
      </c>
      <c r="P6">
        <f>'Total Fuel Prices'!P93*(INDEX(Tax_share,MATCH('Total Fuel Prices'!$A$87,tax_fuel_labels,0),MATCH(P$1,'Tax_Share of Price'!$B$1:$AI$1,0)))</f>
        <v>0</v>
      </c>
      <c r="Q6">
        <f>'Total Fuel Prices'!Q93*(INDEX(Tax_share,MATCH('Total Fuel Prices'!$A$87,tax_fuel_labels,0),MATCH(Q$1,'Tax_Share of Price'!$B$1:$AI$1,0)))</f>
        <v>0</v>
      </c>
      <c r="R6">
        <f>'Total Fuel Prices'!R93*(INDEX(Tax_share,MATCH('Total Fuel Prices'!$A$87,tax_fuel_labels,0),MATCH(R$1,'Tax_Share of Price'!$B$1:$AI$1,0)))</f>
        <v>0</v>
      </c>
      <c r="S6">
        <f>'Total Fuel Prices'!S93*(INDEX(Tax_share,MATCH('Total Fuel Prices'!$A$87,tax_fuel_labels,0),MATCH(S$1,'Tax_Share of Price'!$B$1:$AI$1,0)))</f>
        <v>0</v>
      </c>
      <c r="T6">
        <f>'Total Fuel Prices'!T93*(INDEX(Tax_share,MATCH('Total Fuel Prices'!$A$87,tax_fuel_labels,0),MATCH(T$1,'Tax_Share of Price'!$B$1:$AI$1,0)))</f>
        <v>0</v>
      </c>
      <c r="U6">
        <f>'Total Fuel Prices'!U93*(INDEX(Tax_share,MATCH('Total Fuel Prices'!$A$87,tax_fuel_labels,0),MATCH(U$1,'Tax_Share of Price'!$B$1:$AI$1,0)))</f>
        <v>0</v>
      </c>
      <c r="V6">
        <f>'Total Fuel Prices'!V93*(INDEX(Tax_share,MATCH('Total Fuel Prices'!$A$87,tax_fuel_labels,0),MATCH(V$1,'Tax_Share of Price'!$B$1:$AI$1,0)))</f>
        <v>0</v>
      </c>
      <c r="W6">
        <f>'Total Fuel Prices'!W93*(INDEX(Tax_share,MATCH('Total Fuel Prices'!$A$87,tax_fuel_labels,0),MATCH(W$1,'Tax_Share of Price'!$B$1:$AI$1,0)))</f>
        <v>0</v>
      </c>
      <c r="X6">
        <f>'Total Fuel Prices'!X93*(INDEX(Tax_share,MATCH('Total Fuel Prices'!$A$87,tax_fuel_labels,0),MATCH(X$1,'Tax_Share of Price'!$B$1:$AI$1,0)))</f>
        <v>0</v>
      </c>
      <c r="Y6">
        <f>'Total Fuel Prices'!Y93*(INDEX(Tax_share,MATCH('Total Fuel Prices'!$A$87,tax_fuel_labels,0),MATCH(Y$1,'Tax_Share of Price'!$B$1:$AI$1,0)))</f>
        <v>0</v>
      </c>
      <c r="Z6">
        <f>'Total Fuel Prices'!Z93*(INDEX(Tax_share,MATCH('Total Fuel Prices'!$A$87,tax_fuel_labels,0),MATCH(Z$1,'Tax_Share of Price'!$B$1:$AI$1,0)))</f>
        <v>0</v>
      </c>
      <c r="AA6">
        <f>'Total Fuel Prices'!AA93*(INDEX(Tax_share,MATCH('Total Fuel Prices'!$A$87,tax_fuel_labels,0),MATCH(AA$1,'Tax_Share of Price'!$B$1:$AI$1,0)))</f>
        <v>0</v>
      </c>
      <c r="AB6">
        <f>'Total Fuel Prices'!AB93*(INDEX(Tax_share,MATCH('Total Fuel Prices'!$A$87,tax_fuel_labels,0),MATCH(AB$1,'Tax_Share of Price'!$B$1:$AI$1,0)))</f>
        <v>0</v>
      </c>
      <c r="AC6">
        <f>'Total Fuel Prices'!AC93*(INDEX(Tax_share,MATCH('Total Fuel Prices'!$A$87,tax_fuel_labels,0),MATCH(AC$1,'Tax_Share of Price'!$B$1:$AI$1,0)))</f>
        <v>0</v>
      </c>
      <c r="AD6">
        <f>'Total Fuel Prices'!AD93*(INDEX(Tax_share,MATCH('Total Fuel Prices'!$A$87,tax_fuel_labels,0),MATCH(AD$1,'Tax_Share of Price'!$B$1:$AI$1,0)))</f>
        <v>0</v>
      </c>
      <c r="AE6">
        <f>'Total Fuel Prices'!AE93*(INDEX(Tax_share,MATCH('Total Fuel Prices'!$A$87,tax_fuel_labels,0),MATCH(AE$1,'Tax_Share of Price'!$B$1:$AI$1,0)))</f>
        <v>0</v>
      </c>
      <c r="AF6">
        <f t="shared" si="1"/>
        <v>0</v>
      </c>
      <c r="AG6">
        <f t="shared" si="0"/>
        <v>0</v>
      </c>
      <c r="AH6">
        <f t="shared" si="0"/>
        <v>0</v>
      </c>
      <c r="AI6">
        <f t="shared" si="0"/>
        <v>0</v>
      </c>
      <c r="AJ6">
        <f t="shared" si="0"/>
        <v>0</v>
      </c>
      <c r="AK6">
        <f t="shared" si="0"/>
        <v>0</v>
      </c>
      <c r="AL6">
        <f t="shared" si="0"/>
        <v>0</v>
      </c>
      <c r="AM6">
        <f t="shared" si="0"/>
        <v>0</v>
      </c>
      <c r="AN6">
        <f t="shared" si="0"/>
        <v>0</v>
      </c>
      <c r="AO6">
        <f t="shared" si="0"/>
        <v>0</v>
      </c>
      <c r="AP6">
        <f t="shared" si="0"/>
        <v>0</v>
      </c>
      <c r="AQ6">
        <f t="shared" si="0"/>
        <v>0</v>
      </c>
      <c r="AR6">
        <f t="shared" si="0"/>
        <v>0</v>
      </c>
      <c r="AS6">
        <f t="shared" si="0"/>
        <v>0</v>
      </c>
      <c r="AT6">
        <f t="shared" si="0"/>
        <v>0</v>
      </c>
      <c r="AU6">
        <f t="shared" si="0"/>
        <v>0</v>
      </c>
      <c r="AV6">
        <f t="shared" si="0"/>
        <v>0</v>
      </c>
      <c r="AW6">
        <f t="shared" si="0"/>
        <v>0</v>
      </c>
      <c r="AX6">
        <f t="shared" si="0"/>
        <v>0</v>
      </c>
      <c r="AY6">
        <f t="shared" si="0"/>
        <v>0</v>
      </c>
      <c r="AZ6">
        <f t="shared" si="0"/>
        <v>0</v>
      </c>
      <c r="BA6">
        <f t="shared" si="0"/>
        <v>0</v>
      </c>
      <c r="BB6">
        <f t="shared" si="0"/>
        <v>0</v>
      </c>
      <c r="BC6">
        <f t="shared" si="0"/>
        <v>0</v>
      </c>
      <c r="BD6">
        <f t="shared" si="0"/>
        <v>0</v>
      </c>
      <c r="BE6">
        <f t="shared" si="0"/>
        <v>0</v>
      </c>
      <c r="BF6">
        <f t="shared" si="0"/>
        <v>0</v>
      </c>
      <c r="BG6">
        <f t="shared" si="0"/>
        <v>0</v>
      </c>
      <c r="BH6">
        <f t="shared" si="0"/>
        <v>0</v>
      </c>
      <c r="BI6">
        <f t="shared" si="0"/>
        <v>0</v>
      </c>
      <c r="BJ6">
        <f t="shared" si="0"/>
        <v>0</v>
      </c>
      <c r="BK6">
        <f t="shared" si="0"/>
        <v>0</v>
      </c>
      <c r="BL6">
        <f t="shared" si="0"/>
        <v>0</v>
      </c>
      <c r="BM6">
        <f t="shared" si="0"/>
        <v>0</v>
      </c>
      <c r="BN6">
        <f t="shared" si="0"/>
        <v>0</v>
      </c>
      <c r="BO6">
        <f t="shared" si="0"/>
        <v>0</v>
      </c>
      <c r="BP6">
        <f t="shared" si="0"/>
        <v>0</v>
      </c>
      <c r="BQ6">
        <f t="shared" si="0"/>
        <v>0</v>
      </c>
      <c r="BR6">
        <f t="shared" si="0"/>
        <v>0</v>
      </c>
      <c r="BS6">
        <f t="shared" si="0"/>
        <v>0</v>
      </c>
      <c r="BT6">
        <f t="shared" si="0"/>
        <v>0</v>
      </c>
      <c r="BU6">
        <f t="shared" si="0"/>
        <v>0</v>
      </c>
      <c r="BV6">
        <f t="shared" si="0"/>
        <v>0</v>
      </c>
      <c r="BW6">
        <f t="shared" si="0"/>
        <v>0</v>
      </c>
      <c r="BX6">
        <f t="shared" si="0"/>
        <v>0</v>
      </c>
      <c r="BY6">
        <f t="shared" si="0"/>
        <v>0</v>
      </c>
      <c r="BZ6">
        <f t="shared" si="0"/>
        <v>0</v>
      </c>
      <c r="CA6">
        <f t="shared" si="0"/>
        <v>0</v>
      </c>
      <c r="CB6">
        <f t="shared" si="0"/>
        <v>0</v>
      </c>
      <c r="CC6">
        <f t="shared" si="0"/>
        <v>0</v>
      </c>
    </row>
    <row r="7" spans="1:81">
      <c r="A7" s="1" t="s">
        <v>1426</v>
      </c>
      <c r="B7">
        <f>'Total Fuel Prices'!B94*(INDEX(Tax_share,MATCH('Total Fuel Prices'!$A$87,tax_fuel_labels,0),MATCH(B$1,'Tax_Share of Price'!$B$1:$AI$1,0)))</f>
        <v>0</v>
      </c>
      <c r="C7">
        <f>'Total Fuel Prices'!C94*(INDEX(Tax_share,MATCH('Total Fuel Prices'!$A$87,tax_fuel_labels,0),MATCH(C$1,'Tax_Share of Price'!$B$1:$AI$1,0)))</f>
        <v>0</v>
      </c>
      <c r="D7">
        <f>'Total Fuel Prices'!D94*(INDEX(Tax_share,MATCH('Total Fuel Prices'!$A$87,tax_fuel_labels,0),MATCH(D$1,'Tax_Share of Price'!$B$1:$AI$1,0)))</f>
        <v>0</v>
      </c>
      <c r="E7">
        <f>'Total Fuel Prices'!E94*(INDEX(Tax_share,MATCH('Total Fuel Prices'!$A$87,tax_fuel_labels,0),MATCH(E$1,'Tax_Share of Price'!$B$1:$AI$1,0)))</f>
        <v>0</v>
      </c>
      <c r="F7">
        <f>'Total Fuel Prices'!F94*(INDEX(Tax_share,MATCH('Total Fuel Prices'!$A$87,tax_fuel_labels,0),MATCH(F$1,'Tax_Share of Price'!$B$1:$AI$1,0)))</f>
        <v>0</v>
      </c>
      <c r="G7">
        <f>'Total Fuel Prices'!G94*(INDEX(Tax_share,MATCH('Total Fuel Prices'!$A$87,tax_fuel_labels,0),MATCH(G$1,'Tax_Share of Price'!$B$1:$AI$1,0)))</f>
        <v>0</v>
      </c>
      <c r="H7">
        <f>'Total Fuel Prices'!H94*(INDEX(Tax_share,MATCH('Total Fuel Prices'!$A$87,tax_fuel_labels,0),MATCH(H$1,'Tax_Share of Price'!$B$1:$AI$1,0)))</f>
        <v>0</v>
      </c>
      <c r="I7">
        <f>'Total Fuel Prices'!I94*(INDEX(Tax_share,MATCH('Total Fuel Prices'!$A$87,tax_fuel_labels,0),MATCH(I$1,'Tax_Share of Price'!$B$1:$AI$1,0)))</f>
        <v>0</v>
      </c>
      <c r="J7">
        <f>'Total Fuel Prices'!J94*(INDEX(Tax_share,MATCH('Total Fuel Prices'!$A$87,tax_fuel_labels,0),MATCH(J$1,'Tax_Share of Price'!$B$1:$AI$1,0)))</f>
        <v>0</v>
      </c>
      <c r="K7">
        <f>'Total Fuel Prices'!K94*(INDEX(Tax_share,MATCH('Total Fuel Prices'!$A$87,tax_fuel_labels,0),MATCH(K$1,'Tax_Share of Price'!$B$1:$AI$1,0)))</f>
        <v>0</v>
      </c>
      <c r="L7">
        <f>'Total Fuel Prices'!L94*(INDEX(Tax_share,MATCH('Total Fuel Prices'!$A$87,tax_fuel_labels,0),MATCH(L$1,'Tax_Share of Price'!$B$1:$AI$1,0)))</f>
        <v>0</v>
      </c>
      <c r="M7">
        <f>'Total Fuel Prices'!M94*(INDEX(Tax_share,MATCH('Total Fuel Prices'!$A$87,tax_fuel_labels,0),MATCH(M$1,'Tax_Share of Price'!$B$1:$AI$1,0)))</f>
        <v>0</v>
      </c>
      <c r="N7">
        <f>'Total Fuel Prices'!N94*(INDEX(Tax_share,MATCH('Total Fuel Prices'!$A$87,tax_fuel_labels,0),MATCH(N$1,'Tax_Share of Price'!$B$1:$AI$1,0)))</f>
        <v>0</v>
      </c>
      <c r="O7">
        <f>'Total Fuel Prices'!O94*(INDEX(Tax_share,MATCH('Total Fuel Prices'!$A$87,tax_fuel_labels,0),MATCH(O$1,'Tax_Share of Price'!$B$1:$AI$1,0)))</f>
        <v>0</v>
      </c>
      <c r="P7">
        <f>'Total Fuel Prices'!P94*(INDEX(Tax_share,MATCH('Total Fuel Prices'!$A$87,tax_fuel_labels,0),MATCH(P$1,'Tax_Share of Price'!$B$1:$AI$1,0)))</f>
        <v>0</v>
      </c>
      <c r="Q7">
        <f>'Total Fuel Prices'!Q94*(INDEX(Tax_share,MATCH('Total Fuel Prices'!$A$87,tax_fuel_labels,0),MATCH(Q$1,'Tax_Share of Price'!$B$1:$AI$1,0)))</f>
        <v>0</v>
      </c>
      <c r="R7">
        <f>'Total Fuel Prices'!R94*(INDEX(Tax_share,MATCH('Total Fuel Prices'!$A$87,tax_fuel_labels,0),MATCH(R$1,'Tax_Share of Price'!$B$1:$AI$1,0)))</f>
        <v>0</v>
      </c>
      <c r="S7">
        <f>'Total Fuel Prices'!S94*(INDEX(Tax_share,MATCH('Total Fuel Prices'!$A$87,tax_fuel_labels,0),MATCH(S$1,'Tax_Share of Price'!$B$1:$AI$1,0)))</f>
        <v>0</v>
      </c>
      <c r="T7">
        <f>'Total Fuel Prices'!T94*(INDEX(Tax_share,MATCH('Total Fuel Prices'!$A$87,tax_fuel_labels,0),MATCH(T$1,'Tax_Share of Price'!$B$1:$AI$1,0)))</f>
        <v>0</v>
      </c>
      <c r="U7">
        <f>'Total Fuel Prices'!U94*(INDEX(Tax_share,MATCH('Total Fuel Prices'!$A$87,tax_fuel_labels,0),MATCH(U$1,'Tax_Share of Price'!$B$1:$AI$1,0)))</f>
        <v>0</v>
      </c>
      <c r="V7">
        <f>'Total Fuel Prices'!V94*(INDEX(Tax_share,MATCH('Total Fuel Prices'!$A$87,tax_fuel_labels,0),MATCH(V$1,'Tax_Share of Price'!$B$1:$AI$1,0)))</f>
        <v>0</v>
      </c>
      <c r="W7">
        <f>'Total Fuel Prices'!W94*(INDEX(Tax_share,MATCH('Total Fuel Prices'!$A$87,tax_fuel_labels,0),MATCH(W$1,'Tax_Share of Price'!$B$1:$AI$1,0)))</f>
        <v>0</v>
      </c>
      <c r="X7">
        <f>'Total Fuel Prices'!X94*(INDEX(Tax_share,MATCH('Total Fuel Prices'!$A$87,tax_fuel_labels,0),MATCH(X$1,'Tax_Share of Price'!$B$1:$AI$1,0)))</f>
        <v>0</v>
      </c>
      <c r="Y7">
        <f>'Total Fuel Prices'!Y94*(INDEX(Tax_share,MATCH('Total Fuel Prices'!$A$87,tax_fuel_labels,0),MATCH(Y$1,'Tax_Share of Price'!$B$1:$AI$1,0)))</f>
        <v>0</v>
      </c>
      <c r="Z7">
        <f>'Total Fuel Prices'!Z94*(INDEX(Tax_share,MATCH('Total Fuel Prices'!$A$87,tax_fuel_labels,0),MATCH(Z$1,'Tax_Share of Price'!$B$1:$AI$1,0)))</f>
        <v>0</v>
      </c>
      <c r="AA7">
        <f>'Total Fuel Prices'!AA94*(INDEX(Tax_share,MATCH('Total Fuel Prices'!$A$87,tax_fuel_labels,0),MATCH(AA$1,'Tax_Share of Price'!$B$1:$AI$1,0)))</f>
        <v>0</v>
      </c>
      <c r="AB7">
        <f>'Total Fuel Prices'!AB94*(INDEX(Tax_share,MATCH('Total Fuel Prices'!$A$87,tax_fuel_labels,0),MATCH(AB$1,'Tax_Share of Price'!$B$1:$AI$1,0)))</f>
        <v>0</v>
      </c>
      <c r="AC7">
        <f>'Total Fuel Prices'!AC94*(INDEX(Tax_share,MATCH('Total Fuel Prices'!$A$87,tax_fuel_labels,0),MATCH(AC$1,'Tax_Share of Price'!$B$1:$AI$1,0)))</f>
        <v>0</v>
      </c>
      <c r="AD7">
        <f>'Total Fuel Prices'!AD94*(INDEX(Tax_share,MATCH('Total Fuel Prices'!$A$87,tax_fuel_labels,0),MATCH(AD$1,'Tax_Share of Price'!$B$1:$AI$1,0)))</f>
        <v>0</v>
      </c>
      <c r="AE7">
        <f>'Total Fuel Prices'!AE94*(INDEX(Tax_share,MATCH('Total Fuel Prices'!$A$87,tax_fuel_labels,0),MATCH(AE$1,'Tax_Share of Price'!$B$1:$AI$1,0)))</f>
        <v>0</v>
      </c>
      <c r="AF7">
        <f t="shared" si="1"/>
        <v>0</v>
      </c>
      <c r="AG7">
        <f t="shared" si="0"/>
        <v>0</v>
      </c>
      <c r="AH7">
        <f t="shared" si="0"/>
        <v>0</v>
      </c>
      <c r="AI7">
        <f t="shared" si="0"/>
        <v>0</v>
      </c>
      <c r="AJ7">
        <f t="shared" si="0"/>
        <v>0</v>
      </c>
      <c r="AK7">
        <f t="shared" si="0"/>
        <v>0</v>
      </c>
      <c r="AL7">
        <f t="shared" si="0"/>
        <v>0</v>
      </c>
      <c r="AM7">
        <f t="shared" si="0"/>
        <v>0</v>
      </c>
      <c r="AN7">
        <f t="shared" si="0"/>
        <v>0</v>
      </c>
      <c r="AO7">
        <f t="shared" si="0"/>
        <v>0</v>
      </c>
      <c r="AP7">
        <f t="shared" si="0"/>
        <v>0</v>
      </c>
      <c r="AQ7">
        <f t="shared" si="0"/>
        <v>0</v>
      </c>
      <c r="AR7">
        <f t="shared" si="0"/>
        <v>0</v>
      </c>
      <c r="AS7">
        <f t="shared" si="0"/>
        <v>0</v>
      </c>
      <c r="AT7">
        <f t="shared" si="0"/>
        <v>0</v>
      </c>
      <c r="AU7">
        <f t="shared" si="0"/>
        <v>0</v>
      </c>
      <c r="AV7">
        <f t="shared" si="0"/>
        <v>0</v>
      </c>
      <c r="AW7">
        <f t="shared" si="0"/>
        <v>0</v>
      </c>
      <c r="AX7">
        <f t="shared" si="0"/>
        <v>0</v>
      </c>
      <c r="AY7">
        <f t="shared" si="0"/>
        <v>0</v>
      </c>
      <c r="AZ7">
        <f t="shared" si="0"/>
        <v>0</v>
      </c>
      <c r="BA7">
        <f t="shared" si="0"/>
        <v>0</v>
      </c>
      <c r="BB7">
        <f t="shared" si="0"/>
        <v>0</v>
      </c>
      <c r="BC7">
        <f t="shared" si="0"/>
        <v>0</v>
      </c>
      <c r="BD7">
        <f t="shared" si="0"/>
        <v>0</v>
      </c>
      <c r="BE7">
        <f t="shared" si="0"/>
        <v>0</v>
      </c>
      <c r="BF7">
        <f t="shared" ref="AG7:CC9" si="2">$AE7</f>
        <v>0</v>
      </c>
      <c r="BG7">
        <f t="shared" si="2"/>
        <v>0</v>
      </c>
      <c r="BH7">
        <f t="shared" si="2"/>
        <v>0</v>
      </c>
      <c r="BI7">
        <f t="shared" si="2"/>
        <v>0</v>
      </c>
      <c r="BJ7">
        <f t="shared" si="2"/>
        <v>0</v>
      </c>
      <c r="BK7">
        <f t="shared" si="2"/>
        <v>0</v>
      </c>
      <c r="BL7">
        <f t="shared" si="2"/>
        <v>0</v>
      </c>
      <c r="BM7">
        <f t="shared" si="2"/>
        <v>0</v>
      </c>
      <c r="BN7">
        <f t="shared" si="2"/>
        <v>0</v>
      </c>
      <c r="BO7">
        <f t="shared" si="2"/>
        <v>0</v>
      </c>
      <c r="BP7">
        <f t="shared" si="2"/>
        <v>0</v>
      </c>
      <c r="BQ7">
        <f t="shared" si="2"/>
        <v>0</v>
      </c>
      <c r="BR7">
        <f t="shared" si="2"/>
        <v>0</v>
      </c>
      <c r="BS7">
        <f t="shared" si="2"/>
        <v>0</v>
      </c>
      <c r="BT7">
        <f t="shared" si="2"/>
        <v>0</v>
      </c>
      <c r="BU7">
        <f t="shared" si="2"/>
        <v>0</v>
      </c>
      <c r="BV7">
        <f t="shared" si="2"/>
        <v>0</v>
      </c>
      <c r="BW7">
        <f t="shared" si="2"/>
        <v>0</v>
      </c>
      <c r="BX7">
        <f t="shared" si="2"/>
        <v>0</v>
      </c>
      <c r="BY7">
        <f t="shared" si="2"/>
        <v>0</v>
      </c>
      <c r="BZ7">
        <f t="shared" si="2"/>
        <v>0</v>
      </c>
      <c r="CA7">
        <f t="shared" si="2"/>
        <v>0</v>
      </c>
      <c r="CB7">
        <f t="shared" si="2"/>
        <v>0</v>
      </c>
      <c r="CC7">
        <f t="shared" si="2"/>
        <v>0</v>
      </c>
    </row>
    <row r="8" spans="1:81">
      <c r="A8" s="1" t="s">
        <v>1427</v>
      </c>
      <c r="B8">
        <f>'Total Fuel Prices'!B95*(INDEX(Tax_share,MATCH('Total Fuel Prices'!$A$87,tax_fuel_labels,0),MATCH(B$1,'Tax_Share of Price'!$B$1:$AI$1,0)))</f>
        <v>0</v>
      </c>
      <c r="C8">
        <f>'Total Fuel Prices'!C95*(INDEX(Tax_share,MATCH('Total Fuel Prices'!$A$87,tax_fuel_labels,0),MATCH(C$1,'Tax_Share of Price'!$B$1:$AI$1,0)))</f>
        <v>0</v>
      </c>
      <c r="D8">
        <f>'Total Fuel Prices'!D95*(INDEX(Tax_share,MATCH('Total Fuel Prices'!$A$87,tax_fuel_labels,0),MATCH(D$1,'Tax_Share of Price'!$B$1:$AI$1,0)))</f>
        <v>0</v>
      </c>
      <c r="E8">
        <f>'Total Fuel Prices'!E95*(INDEX(Tax_share,MATCH('Total Fuel Prices'!$A$87,tax_fuel_labels,0),MATCH(E$1,'Tax_Share of Price'!$B$1:$AI$1,0)))</f>
        <v>0</v>
      </c>
      <c r="F8">
        <f>'Total Fuel Prices'!F95*(INDEX(Tax_share,MATCH('Total Fuel Prices'!$A$87,tax_fuel_labels,0),MATCH(F$1,'Tax_Share of Price'!$B$1:$AI$1,0)))</f>
        <v>0</v>
      </c>
      <c r="G8">
        <f>'Total Fuel Prices'!G95*(INDEX(Tax_share,MATCH('Total Fuel Prices'!$A$87,tax_fuel_labels,0),MATCH(G$1,'Tax_Share of Price'!$B$1:$AI$1,0)))</f>
        <v>0</v>
      </c>
      <c r="H8">
        <f>'Total Fuel Prices'!H95*(INDEX(Tax_share,MATCH('Total Fuel Prices'!$A$87,tax_fuel_labels,0),MATCH(H$1,'Tax_Share of Price'!$B$1:$AI$1,0)))</f>
        <v>0</v>
      </c>
      <c r="I8">
        <f>'Total Fuel Prices'!I95*(INDEX(Tax_share,MATCH('Total Fuel Prices'!$A$87,tax_fuel_labels,0),MATCH(I$1,'Tax_Share of Price'!$B$1:$AI$1,0)))</f>
        <v>0</v>
      </c>
      <c r="J8">
        <f>'Total Fuel Prices'!J95*(INDEX(Tax_share,MATCH('Total Fuel Prices'!$A$87,tax_fuel_labels,0),MATCH(J$1,'Tax_Share of Price'!$B$1:$AI$1,0)))</f>
        <v>0</v>
      </c>
      <c r="K8">
        <f>'Total Fuel Prices'!K95*(INDEX(Tax_share,MATCH('Total Fuel Prices'!$A$87,tax_fuel_labels,0),MATCH(K$1,'Tax_Share of Price'!$B$1:$AI$1,0)))</f>
        <v>0</v>
      </c>
      <c r="L8">
        <f>'Total Fuel Prices'!L95*(INDEX(Tax_share,MATCH('Total Fuel Prices'!$A$87,tax_fuel_labels,0),MATCH(L$1,'Tax_Share of Price'!$B$1:$AI$1,0)))</f>
        <v>0</v>
      </c>
      <c r="M8">
        <f>'Total Fuel Prices'!M95*(INDEX(Tax_share,MATCH('Total Fuel Prices'!$A$87,tax_fuel_labels,0),MATCH(M$1,'Tax_Share of Price'!$B$1:$AI$1,0)))</f>
        <v>0</v>
      </c>
      <c r="N8">
        <f>'Total Fuel Prices'!N95*(INDEX(Tax_share,MATCH('Total Fuel Prices'!$A$87,tax_fuel_labels,0),MATCH(N$1,'Tax_Share of Price'!$B$1:$AI$1,0)))</f>
        <v>0</v>
      </c>
      <c r="O8">
        <f>'Total Fuel Prices'!O95*(INDEX(Tax_share,MATCH('Total Fuel Prices'!$A$87,tax_fuel_labels,0),MATCH(O$1,'Tax_Share of Price'!$B$1:$AI$1,0)))</f>
        <v>0</v>
      </c>
      <c r="P8">
        <f>'Total Fuel Prices'!P95*(INDEX(Tax_share,MATCH('Total Fuel Prices'!$A$87,tax_fuel_labels,0),MATCH(P$1,'Tax_Share of Price'!$B$1:$AI$1,0)))</f>
        <v>0</v>
      </c>
      <c r="Q8">
        <f>'Total Fuel Prices'!Q95*(INDEX(Tax_share,MATCH('Total Fuel Prices'!$A$87,tax_fuel_labels,0),MATCH(Q$1,'Tax_Share of Price'!$B$1:$AI$1,0)))</f>
        <v>0</v>
      </c>
      <c r="R8">
        <f>'Total Fuel Prices'!R95*(INDEX(Tax_share,MATCH('Total Fuel Prices'!$A$87,tax_fuel_labels,0),MATCH(R$1,'Tax_Share of Price'!$B$1:$AI$1,0)))</f>
        <v>0</v>
      </c>
      <c r="S8">
        <f>'Total Fuel Prices'!S95*(INDEX(Tax_share,MATCH('Total Fuel Prices'!$A$87,tax_fuel_labels,0),MATCH(S$1,'Tax_Share of Price'!$B$1:$AI$1,0)))</f>
        <v>0</v>
      </c>
      <c r="T8">
        <f>'Total Fuel Prices'!T95*(INDEX(Tax_share,MATCH('Total Fuel Prices'!$A$87,tax_fuel_labels,0),MATCH(T$1,'Tax_Share of Price'!$B$1:$AI$1,0)))</f>
        <v>0</v>
      </c>
      <c r="U8">
        <f>'Total Fuel Prices'!U95*(INDEX(Tax_share,MATCH('Total Fuel Prices'!$A$87,tax_fuel_labels,0),MATCH(U$1,'Tax_Share of Price'!$B$1:$AI$1,0)))</f>
        <v>0</v>
      </c>
      <c r="V8">
        <f>'Total Fuel Prices'!V95*(INDEX(Tax_share,MATCH('Total Fuel Prices'!$A$87,tax_fuel_labels,0),MATCH(V$1,'Tax_Share of Price'!$B$1:$AI$1,0)))</f>
        <v>0</v>
      </c>
      <c r="W8">
        <f>'Total Fuel Prices'!W95*(INDEX(Tax_share,MATCH('Total Fuel Prices'!$A$87,tax_fuel_labels,0),MATCH(W$1,'Tax_Share of Price'!$B$1:$AI$1,0)))</f>
        <v>0</v>
      </c>
      <c r="X8">
        <f>'Total Fuel Prices'!X95*(INDEX(Tax_share,MATCH('Total Fuel Prices'!$A$87,tax_fuel_labels,0),MATCH(X$1,'Tax_Share of Price'!$B$1:$AI$1,0)))</f>
        <v>0</v>
      </c>
      <c r="Y8">
        <f>'Total Fuel Prices'!Y95*(INDEX(Tax_share,MATCH('Total Fuel Prices'!$A$87,tax_fuel_labels,0),MATCH(Y$1,'Tax_Share of Price'!$B$1:$AI$1,0)))</f>
        <v>0</v>
      </c>
      <c r="Z8">
        <f>'Total Fuel Prices'!Z95*(INDEX(Tax_share,MATCH('Total Fuel Prices'!$A$87,tax_fuel_labels,0),MATCH(Z$1,'Tax_Share of Price'!$B$1:$AI$1,0)))</f>
        <v>0</v>
      </c>
      <c r="AA8">
        <f>'Total Fuel Prices'!AA95*(INDEX(Tax_share,MATCH('Total Fuel Prices'!$A$87,tax_fuel_labels,0),MATCH(AA$1,'Tax_Share of Price'!$B$1:$AI$1,0)))</f>
        <v>0</v>
      </c>
      <c r="AB8">
        <f>'Total Fuel Prices'!AB95*(INDEX(Tax_share,MATCH('Total Fuel Prices'!$A$87,tax_fuel_labels,0),MATCH(AB$1,'Tax_Share of Price'!$B$1:$AI$1,0)))</f>
        <v>0</v>
      </c>
      <c r="AC8">
        <f>'Total Fuel Prices'!AC95*(INDEX(Tax_share,MATCH('Total Fuel Prices'!$A$87,tax_fuel_labels,0),MATCH(AC$1,'Tax_Share of Price'!$B$1:$AI$1,0)))</f>
        <v>0</v>
      </c>
      <c r="AD8">
        <f>'Total Fuel Prices'!AD95*(INDEX(Tax_share,MATCH('Total Fuel Prices'!$A$87,tax_fuel_labels,0),MATCH(AD$1,'Tax_Share of Price'!$B$1:$AI$1,0)))</f>
        <v>0</v>
      </c>
      <c r="AE8">
        <f>'Total Fuel Prices'!AE95*(INDEX(Tax_share,MATCH('Total Fuel Prices'!$A$87,tax_fuel_labels,0),MATCH(AE$1,'Tax_Share of Price'!$B$1:$AI$1,0)))</f>
        <v>0</v>
      </c>
      <c r="AF8">
        <f t="shared" si="1"/>
        <v>0</v>
      </c>
      <c r="AG8">
        <f t="shared" si="2"/>
        <v>0</v>
      </c>
      <c r="AH8">
        <f t="shared" si="2"/>
        <v>0</v>
      </c>
      <c r="AI8">
        <f t="shared" si="2"/>
        <v>0</v>
      </c>
      <c r="AJ8">
        <f t="shared" si="2"/>
        <v>0</v>
      </c>
      <c r="AK8">
        <f t="shared" si="2"/>
        <v>0</v>
      </c>
      <c r="AL8">
        <f t="shared" si="2"/>
        <v>0</v>
      </c>
      <c r="AM8">
        <f t="shared" si="2"/>
        <v>0</v>
      </c>
      <c r="AN8">
        <f t="shared" si="2"/>
        <v>0</v>
      </c>
      <c r="AO8">
        <f t="shared" si="2"/>
        <v>0</v>
      </c>
      <c r="AP8">
        <f t="shared" si="2"/>
        <v>0</v>
      </c>
      <c r="AQ8">
        <f t="shared" si="2"/>
        <v>0</v>
      </c>
      <c r="AR8">
        <f t="shared" si="2"/>
        <v>0</v>
      </c>
      <c r="AS8">
        <f t="shared" si="2"/>
        <v>0</v>
      </c>
      <c r="AT8">
        <f t="shared" si="2"/>
        <v>0</v>
      </c>
      <c r="AU8">
        <f t="shared" si="2"/>
        <v>0</v>
      </c>
      <c r="AV8">
        <f t="shared" si="2"/>
        <v>0</v>
      </c>
      <c r="AW8">
        <f t="shared" si="2"/>
        <v>0</v>
      </c>
      <c r="AX8">
        <f t="shared" si="2"/>
        <v>0</v>
      </c>
      <c r="AY8">
        <f t="shared" si="2"/>
        <v>0</v>
      </c>
      <c r="AZ8">
        <f t="shared" si="2"/>
        <v>0</v>
      </c>
      <c r="BA8">
        <f t="shared" si="2"/>
        <v>0</v>
      </c>
      <c r="BB8">
        <f t="shared" si="2"/>
        <v>0</v>
      </c>
      <c r="BC8">
        <f t="shared" si="2"/>
        <v>0</v>
      </c>
      <c r="BD8">
        <f t="shared" si="2"/>
        <v>0</v>
      </c>
      <c r="BE8">
        <f t="shared" si="2"/>
        <v>0</v>
      </c>
      <c r="BF8">
        <f t="shared" si="2"/>
        <v>0</v>
      </c>
      <c r="BG8">
        <f t="shared" si="2"/>
        <v>0</v>
      </c>
      <c r="BH8">
        <f t="shared" si="2"/>
        <v>0</v>
      </c>
      <c r="BI8">
        <f t="shared" si="2"/>
        <v>0</v>
      </c>
      <c r="BJ8">
        <f t="shared" si="2"/>
        <v>0</v>
      </c>
      <c r="BK8">
        <f t="shared" si="2"/>
        <v>0</v>
      </c>
      <c r="BL8">
        <f t="shared" si="2"/>
        <v>0</v>
      </c>
      <c r="BM8">
        <f t="shared" si="2"/>
        <v>0</v>
      </c>
      <c r="BN8">
        <f t="shared" si="2"/>
        <v>0</v>
      </c>
      <c r="BO8">
        <f t="shared" si="2"/>
        <v>0</v>
      </c>
      <c r="BP8">
        <f t="shared" si="2"/>
        <v>0</v>
      </c>
      <c r="BQ8">
        <f t="shared" si="2"/>
        <v>0</v>
      </c>
      <c r="BR8">
        <f t="shared" si="2"/>
        <v>0</v>
      </c>
      <c r="BS8">
        <f t="shared" si="2"/>
        <v>0</v>
      </c>
      <c r="BT8">
        <f t="shared" si="2"/>
        <v>0</v>
      </c>
      <c r="BU8">
        <f t="shared" si="2"/>
        <v>0</v>
      </c>
      <c r="BV8">
        <f t="shared" si="2"/>
        <v>0</v>
      </c>
      <c r="BW8">
        <f t="shared" si="2"/>
        <v>0</v>
      </c>
      <c r="BX8">
        <f t="shared" si="2"/>
        <v>0</v>
      </c>
      <c r="BY8">
        <f t="shared" si="2"/>
        <v>0</v>
      </c>
      <c r="BZ8">
        <f t="shared" si="2"/>
        <v>0</v>
      </c>
      <c r="CA8">
        <f t="shared" si="2"/>
        <v>0</v>
      </c>
      <c r="CB8">
        <f t="shared" si="2"/>
        <v>0</v>
      </c>
      <c r="CC8">
        <f t="shared" si="2"/>
        <v>0</v>
      </c>
    </row>
    <row r="9" spans="1:81">
      <c r="A9" s="1" t="s">
        <v>1428</v>
      </c>
      <c r="B9">
        <f>'Total Fuel Prices'!B96*(INDEX(Tax_share,MATCH('Total Fuel Prices'!$A$87,tax_fuel_labels,0),MATCH(B$1,'Tax_Share of Price'!$B$1:$AI$1,0)))</f>
        <v>0</v>
      </c>
      <c r="C9">
        <f>'Total Fuel Prices'!C96*(INDEX(Tax_share,MATCH('Total Fuel Prices'!$A$87,tax_fuel_labels,0),MATCH(C$1,'Tax_Share of Price'!$B$1:$AI$1,0)))</f>
        <v>0</v>
      </c>
      <c r="D9">
        <f>'Total Fuel Prices'!D96*(INDEX(Tax_share,MATCH('Total Fuel Prices'!$A$87,tax_fuel_labels,0),MATCH(D$1,'Tax_Share of Price'!$B$1:$AI$1,0)))</f>
        <v>0</v>
      </c>
      <c r="E9">
        <f>'Total Fuel Prices'!E96*(INDEX(Tax_share,MATCH('Total Fuel Prices'!$A$87,tax_fuel_labels,0),MATCH(E$1,'Tax_Share of Price'!$B$1:$AI$1,0)))</f>
        <v>0</v>
      </c>
      <c r="F9">
        <f>'Total Fuel Prices'!F96*(INDEX(Tax_share,MATCH('Total Fuel Prices'!$A$87,tax_fuel_labels,0),MATCH(F$1,'Tax_Share of Price'!$B$1:$AI$1,0)))</f>
        <v>0</v>
      </c>
      <c r="G9">
        <f>'Total Fuel Prices'!G96*(INDEX(Tax_share,MATCH('Total Fuel Prices'!$A$87,tax_fuel_labels,0),MATCH(G$1,'Tax_Share of Price'!$B$1:$AI$1,0)))</f>
        <v>0</v>
      </c>
      <c r="H9">
        <f>'Total Fuel Prices'!H96*(INDEX(Tax_share,MATCH('Total Fuel Prices'!$A$87,tax_fuel_labels,0),MATCH(H$1,'Tax_Share of Price'!$B$1:$AI$1,0)))</f>
        <v>0</v>
      </c>
      <c r="I9">
        <f>'Total Fuel Prices'!I96*(INDEX(Tax_share,MATCH('Total Fuel Prices'!$A$87,tax_fuel_labels,0),MATCH(I$1,'Tax_Share of Price'!$B$1:$AI$1,0)))</f>
        <v>0</v>
      </c>
      <c r="J9">
        <f>'Total Fuel Prices'!J96*(INDEX(Tax_share,MATCH('Total Fuel Prices'!$A$87,tax_fuel_labels,0),MATCH(J$1,'Tax_Share of Price'!$B$1:$AI$1,0)))</f>
        <v>0</v>
      </c>
      <c r="K9">
        <f>'Total Fuel Prices'!K96*(INDEX(Tax_share,MATCH('Total Fuel Prices'!$A$87,tax_fuel_labels,0),MATCH(K$1,'Tax_Share of Price'!$B$1:$AI$1,0)))</f>
        <v>0</v>
      </c>
      <c r="L9">
        <f>'Total Fuel Prices'!L96*(INDEX(Tax_share,MATCH('Total Fuel Prices'!$A$87,tax_fuel_labels,0),MATCH(L$1,'Tax_Share of Price'!$B$1:$AI$1,0)))</f>
        <v>0</v>
      </c>
      <c r="M9">
        <f>'Total Fuel Prices'!M96*(INDEX(Tax_share,MATCH('Total Fuel Prices'!$A$87,tax_fuel_labels,0),MATCH(M$1,'Tax_Share of Price'!$B$1:$AI$1,0)))</f>
        <v>0</v>
      </c>
      <c r="N9">
        <f>'Total Fuel Prices'!N96*(INDEX(Tax_share,MATCH('Total Fuel Prices'!$A$87,tax_fuel_labels,0),MATCH(N$1,'Tax_Share of Price'!$B$1:$AI$1,0)))</f>
        <v>0</v>
      </c>
      <c r="O9">
        <f>'Total Fuel Prices'!O96*(INDEX(Tax_share,MATCH('Total Fuel Prices'!$A$87,tax_fuel_labels,0),MATCH(O$1,'Tax_Share of Price'!$B$1:$AI$1,0)))</f>
        <v>0</v>
      </c>
      <c r="P9">
        <f>'Total Fuel Prices'!P96*(INDEX(Tax_share,MATCH('Total Fuel Prices'!$A$87,tax_fuel_labels,0),MATCH(P$1,'Tax_Share of Price'!$B$1:$AI$1,0)))</f>
        <v>0</v>
      </c>
      <c r="Q9">
        <f>'Total Fuel Prices'!Q96*(INDEX(Tax_share,MATCH('Total Fuel Prices'!$A$87,tax_fuel_labels,0),MATCH(Q$1,'Tax_Share of Price'!$B$1:$AI$1,0)))</f>
        <v>0</v>
      </c>
      <c r="R9">
        <f>'Total Fuel Prices'!R96*(INDEX(Tax_share,MATCH('Total Fuel Prices'!$A$87,tax_fuel_labels,0),MATCH(R$1,'Tax_Share of Price'!$B$1:$AI$1,0)))</f>
        <v>0</v>
      </c>
      <c r="S9">
        <f>'Total Fuel Prices'!S96*(INDEX(Tax_share,MATCH('Total Fuel Prices'!$A$87,tax_fuel_labels,0),MATCH(S$1,'Tax_Share of Price'!$B$1:$AI$1,0)))</f>
        <v>0</v>
      </c>
      <c r="T9">
        <f>'Total Fuel Prices'!T96*(INDEX(Tax_share,MATCH('Total Fuel Prices'!$A$87,tax_fuel_labels,0),MATCH(T$1,'Tax_Share of Price'!$B$1:$AI$1,0)))</f>
        <v>0</v>
      </c>
      <c r="U9">
        <f>'Total Fuel Prices'!U96*(INDEX(Tax_share,MATCH('Total Fuel Prices'!$A$87,tax_fuel_labels,0),MATCH(U$1,'Tax_Share of Price'!$B$1:$AI$1,0)))</f>
        <v>0</v>
      </c>
      <c r="V9">
        <f>'Total Fuel Prices'!V96*(INDEX(Tax_share,MATCH('Total Fuel Prices'!$A$87,tax_fuel_labels,0),MATCH(V$1,'Tax_Share of Price'!$B$1:$AI$1,0)))</f>
        <v>0</v>
      </c>
      <c r="W9">
        <f>'Total Fuel Prices'!W96*(INDEX(Tax_share,MATCH('Total Fuel Prices'!$A$87,tax_fuel_labels,0),MATCH(W$1,'Tax_Share of Price'!$B$1:$AI$1,0)))</f>
        <v>0</v>
      </c>
      <c r="X9">
        <f>'Total Fuel Prices'!X96*(INDEX(Tax_share,MATCH('Total Fuel Prices'!$A$87,tax_fuel_labels,0),MATCH(X$1,'Tax_Share of Price'!$B$1:$AI$1,0)))</f>
        <v>0</v>
      </c>
      <c r="Y9">
        <f>'Total Fuel Prices'!Y96*(INDEX(Tax_share,MATCH('Total Fuel Prices'!$A$87,tax_fuel_labels,0),MATCH(Y$1,'Tax_Share of Price'!$B$1:$AI$1,0)))</f>
        <v>0</v>
      </c>
      <c r="Z9">
        <f>'Total Fuel Prices'!Z96*(INDEX(Tax_share,MATCH('Total Fuel Prices'!$A$87,tax_fuel_labels,0),MATCH(Z$1,'Tax_Share of Price'!$B$1:$AI$1,0)))</f>
        <v>0</v>
      </c>
      <c r="AA9">
        <f>'Total Fuel Prices'!AA96*(INDEX(Tax_share,MATCH('Total Fuel Prices'!$A$87,tax_fuel_labels,0),MATCH(AA$1,'Tax_Share of Price'!$B$1:$AI$1,0)))</f>
        <v>0</v>
      </c>
      <c r="AB9">
        <f>'Total Fuel Prices'!AB96*(INDEX(Tax_share,MATCH('Total Fuel Prices'!$A$87,tax_fuel_labels,0),MATCH(AB$1,'Tax_Share of Price'!$B$1:$AI$1,0)))</f>
        <v>0</v>
      </c>
      <c r="AC9">
        <f>'Total Fuel Prices'!AC96*(INDEX(Tax_share,MATCH('Total Fuel Prices'!$A$87,tax_fuel_labels,0),MATCH(AC$1,'Tax_Share of Price'!$B$1:$AI$1,0)))</f>
        <v>0</v>
      </c>
      <c r="AD9">
        <f>'Total Fuel Prices'!AD96*(INDEX(Tax_share,MATCH('Total Fuel Prices'!$A$87,tax_fuel_labels,0),MATCH(AD$1,'Tax_Share of Price'!$B$1:$AI$1,0)))</f>
        <v>0</v>
      </c>
      <c r="AE9">
        <f>'Total Fuel Prices'!AE96*(INDEX(Tax_share,MATCH('Total Fuel Prices'!$A$87,tax_fuel_labels,0),MATCH(AE$1,'Tax_Share of Price'!$B$1:$AI$1,0)))</f>
        <v>0</v>
      </c>
      <c r="AF9">
        <f t="shared" si="1"/>
        <v>0</v>
      </c>
      <c r="AG9">
        <f t="shared" si="2"/>
        <v>0</v>
      </c>
      <c r="AH9">
        <f t="shared" si="2"/>
        <v>0</v>
      </c>
      <c r="AI9">
        <f t="shared" si="2"/>
        <v>0</v>
      </c>
      <c r="AJ9">
        <f t="shared" si="2"/>
        <v>0</v>
      </c>
      <c r="AK9">
        <f t="shared" si="2"/>
        <v>0</v>
      </c>
      <c r="AL9">
        <f t="shared" si="2"/>
        <v>0</v>
      </c>
      <c r="AM9">
        <f t="shared" si="2"/>
        <v>0</v>
      </c>
      <c r="AN9">
        <f t="shared" si="2"/>
        <v>0</v>
      </c>
      <c r="AO9">
        <f t="shared" si="2"/>
        <v>0</v>
      </c>
      <c r="AP9">
        <f t="shared" si="2"/>
        <v>0</v>
      </c>
      <c r="AQ9">
        <f t="shared" si="2"/>
        <v>0</v>
      </c>
      <c r="AR9">
        <f t="shared" si="2"/>
        <v>0</v>
      </c>
      <c r="AS9">
        <f t="shared" si="2"/>
        <v>0</v>
      </c>
      <c r="AT9">
        <f t="shared" si="2"/>
        <v>0</v>
      </c>
      <c r="AU9">
        <f t="shared" si="2"/>
        <v>0</v>
      </c>
      <c r="AV9">
        <f t="shared" si="2"/>
        <v>0</v>
      </c>
      <c r="AW9">
        <f t="shared" si="2"/>
        <v>0</v>
      </c>
      <c r="AX9">
        <f t="shared" si="2"/>
        <v>0</v>
      </c>
      <c r="AY9">
        <f t="shared" si="2"/>
        <v>0</v>
      </c>
      <c r="AZ9">
        <f t="shared" si="2"/>
        <v>0</v>
      </c>
      <c r="BA9">
        <f t="shared" si="2"/>
        <v>0</v>
      </c>
      <c r="BB9">
        <f t="shared" si="2"/>
        <v>0</v>
      </c>
      <c r="BC9">
        <f t="shared" si="2"/>
        <v>0</v>
      </c>
      <c r="BD9">
        <f t="shared" si="2"/>
        <v>0</v>
      </c>
      <c r="BE9">
        <f t="shared" si="2"/>
        <v>0</v>
      </c>
      <c r="BF9">
        <f t="shared" si="2"/>
        <v>0</v>
      </c>
      <c r="BG9">
        <f t="shared" si="2"/>
        <v>0</v>
      </c>
      <c r="BH9">
        <f t="shared" si="2"/>
        <v>0</v>
      </c>
      <c r="BI9">
        <f t="shared" si="2"/>
        <v>0</v>
      </c>
      <c r="BJ9">
        <f t="shared" si="2"/>
        <v>0</v>
      </c>
      <c r="BK9">
        <f t="shared" si="2"/>
        <v>0</v>
      </c>
      <c r="BL9">
        <f t="shared" si="2"/>
        <v>0</v>
      </c>
      <c r="BM9">
        <f t="shared" si="2"/>
        <v>0</v>
      </c>
      <c r="BN9">
        <f t="shared" si="2"/>
        <v>0</v>
      </c>
      <c r="BO9">
        <f t="shared" si="2"/>
        <v>0</v>
      </c>
      <c r="BP9">
        <f t="shared" si="2"/>
        <v>0</v>
      </c>
      <c r="BQ9">
        <f t="shared" si="2"/>
        <v>0</v>
      </c>
      <c r="BR9">
        <f t="shared" si="2"/>
        <v>0</v>
      </c>
      <c r="BS9">
        <f t="shared" si="2"/>
        <v>0</v>
      </c>
      <c r="BT9">
        <f t="shared" si="2"/>
        <v>0</v>
      </c>
      <c r="BU9">
        <f t="shared" si="2"/>
        <v>0</v>
      </c>
      <c r="BV9">
        <f t="shared" si="2"/>
        <v>0</v>
      </c>
      <c r="BW9">
        <f t="shared" si="2"/>
        <v>0</v>
      </c>
      <c r="BX9">
        <f t="shared" si="2"/>
        <v>0</v>
      </c>
      <c r="BY9">
        <f t="shared" si="2"/>
        <v>0</v>
      </c>
      <c r="BZ9">
        <f t="shared" si="2"/>
        <v>0</v>
      </c>
      <c r="CA9">
        <f t="shared" si="2"/>
        <v>0</v>
      </c>
      <c r="CB9">
        <f t="shared" si="2"/>
        <v>0</v>
      </c>
      <c r="CC9">
        <f t="shared" si="2"/>
        <v>0</v>
      </c>
    </row>
  </sheetData>
  <pageMargins left="0.7" right="0.7" top="0.75" bottom="0.75" header="0.3" footer="0.3"/>
  <pageSetup orientation="portrait" r:id="rId1"/>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sheetPr>
    <tabColor rgb="FF002060"/>
  </sheetPr>
  <dimension ref="A1:CC9"/>
  <sheetViews>
    <sheetView topLeftCell="X1" workbookViewId="0">
      <selection activeCell="AF4" sqref="AF4"/>
    </sheetView>
  </sheetViews>
  <sheetFormatPr defaultColWidth="9.140625" defaultRowHeight="15"/>
  <cols>
    <col min="1" max="1" width="41.42578125" customWidth="1"/>
    <col min="2" max="3" width="10.85546875" customWidth="1"/>
    <col min="4" max="27" width="10" customWidth="1"/>
  </cols>
  <sheetData>
    <row r="1" spans="1:81">
      <c r="A1" s="1" t="s">
        <v>1439</v>
      </c>
      <c r="B1" s="1">
        <v>2021</v>
      </c>
      <c r="C1" s="1">
        <v>2022</v>
      </c>
      <c r="D1" s="1">
        <v>2023</v>
      </c>
      <c r="E1" s="1">
        <v>2024</v>
      </c>
      <c r="F1" s="1">
        <v>2025</v>
      </c>
      <c r="G1" s="1">
        <v>2026</v>
      </c>
      <c r="H1" s="1">
        <v>2027</v>
      </c>
      <c r="I1" s="1">
        <v>2028</v>
      </c>
      <c r="J1" s="1">
        <v>2029</v>
      </c>
      <c r="K1" s="1">
        <v>2030</v>
      </c>
      <c r="L1" s="1">
        <v>2031</v>
      </c>
      <c r="M1" s="1">
        <v>2032</v>
      </c>
      <c r="N1" s="1">
        <v>2033</v>
      </c>
      <c r="O1" s="1">
        <v>2034</v>
      </c>
      <c r="P1" s="1">
        <v>2035</v>
      </c>
      <c r="Q1" s="1">
        <v>2036</v>
      </c>
      <c r="R1" s="1">
        <v>2037</v>
      </c>
      <c r="S1" s="1">
        <v>2038</v>
      </c>
      <c r="T1" s="1">
        <v>2039</v>
      </c>
      <c r="U1" s="1">
        <v>2040</v>
      </c>
      <c r="V1" s="1">
        <v>2041</v>
      </c>
      <c r="W1" s="1">
        <v>2042</v>
      </c>
      <c r="X1" s="1">
        <v>2043</v>
      </c>
      <c r="Y1" s="1">
        <v>2044</v>
      </c>
      <c r="Z1" s="1">
        <v>2045</v>
      </c>
      <c r="AA1" s="1">
        <v>2046</v>
      </c>
      <c r="AB1" s="1">
        <v>2047</v>
      </c>
      <c r="AC1" s="1">
        <v>2048</v>
      </c>
      <c r="AD1" s="1">
        <v>2049</v>
      </c>
      <c r="AE1" s="1">
        <v>2050</v>
      </c>
      <c r="AF1" s="1">
        <v>2051</v>
      </c>
      <c r="AG1" s="1">
        <v>2052</v>
      </c>
      <c r="AH1" s="1">
        <v>2053</v>
      </c>
      <c r="AI1" s="1">
        <v>2054</v>
      </c>
      <c r="AJ1" s="1">
        <v>2055</v>
      </c>
      <c r="AK1" s="1">
        <v>2056</v>
      </c>
      <c r="AL1" s="1">
        <v>2057</v>
      </c>
      <c r="AM1" s="1">
        <v>2058</v>
      </c>
      <c r="AN1" s="1">
        <v>2059</v>
      </c>
      <c r="AO1" s="1">
        <v>2060</v>
      </c>
      <c r="AP1" s="1">
        <v>2061</v>
      </c>
      <c r="AQ1" s="1">
        <v>2062</v>
      </c>
      <c r="AR1" s="1">
        <v>2063</v>
      </c>
      <c r="AS1" s="1">
        <v>2064</v>
      </c>
      <c r="AT1" s="1">
        <v>2065</v>
      </c>
      <c r="AU1" s="1">
        <v>2066</v>
      </c>
      <c r="AV1" s="1">
        <v>2067</v>
      </c>
      <c r="AW1" s="1">
        <v>2068</v>
      </c>
      <c r="AX1" s="1">
        <v>2069</v>
      </c>
      <c r="AY1" s="1">
        <v>2070</v>
      </c>
      <c r="AZ1" s="1">
        <v>2071</v>
      </c>
      <c r="BA1" s="1">
        <v>2072</v>
      </c>
      <c r="BB1" s="1">
        <v>2073</v>
      </c>
      <c r="BC1" s="1">
        <v>2074</v>
      </c>
      <c r="BD1" s="1">
        <v>2075</v>
      </c>
      <c r="BE1" s="1">
        <v>2076</v>
      </c>
      <c r="BF1" s="1">
        <v>2077</v>
      </c>
      <c r="BG1" s="1">
        <v>2078</v>
      </c>
      <c r="BH1" s="1">
        <v>2079</v>
      </c>
      <c r="BI1" s="1">
        <v>2080</v>
      </c>
      <c r="BJ1" s="1">
        <v>2081</v>
      </c>
      <c r="BK1" s="1">
        <v>2082</v>
      </c>
      <c r="BL1" s="1">
        <v>2083</v>
      </c>
      <c r="BM1" s="1">
        <v>2084</v>
      </c>
      <c r="BN1" s="1">
        <v>2085</v>
      </c>
      <c r="BO1" s="1">
        <v>2086</v>
      </c>
      <c r="BP1" s="1">
        <v>2087</v>
      </c>
      <c r="BQ1" s="1">
        <v>2088</v>
      </c>
      <c r="BR1" s="1">
        <v>2089</v>
      </c>
      <c r="BS1" s="1">
        <v>2090</v>
      </c>
      <c r="BT1" s="1">
        <v>2091</v>
      </c>
      <c r="BU1" s="1">
        <v>2092</v>
      </c>
      <c r="BV1" s="1">
        <v>2093</v>
      </c>
      <c r="BW1" s="1">
        <v>2094</v>
      </c>
      <c r="BX1" s="1">
        <v>2095</v>
      </c>
      <c r="BY1" s="1">
        <v>2096</v>
      </c>
      <c r="BZ1" s="1">
        <v>2097</v>
      </c>
      <c r="CA1" s="1">
        <v>2098</v>
      </c>
      <c r="CB1" s="1">
        <v>2099</v>
      </c>
      <c r="CC1" s="1">
        <v>2100</v>
      </c>
    </row>
    <row r="2" spans="1:81">
      <c r="A2" s="1" t="s">
        <v>1421</v>
      </c>
      <c r="B2">
        <f>'Total Fuel Prices'!B99*(INDEX(Tax_share,MATCH('Total Fuel Prices'!$A$97,tax_fuel_labels,0),MATCH(B$1,'Tax_Share of Price'!$B$1:$AI$1,0)))</f>
        <v>8.2905591362092975E-6</v>
      </c>
      <c r="C2">
        <f>'Total Fuel Prices'!C99*(INDEX(Tax_share,MATCH('Total Fuel Prices'!$A$97,tax_fuel_labels,0),MATCH(C$1,'Tax_Share of Price'!$B$1:$AI$1,0)))</f>
        <v>8.2905591362092975E-6</v>
      </c>
      <c r="D2">
        <f>'Total Fuel Prices'!D99*(INDEX(Tax_share,MATCH('Total Fuel Prices'!$A$97,tax_fuel_labels,0),MATCH(D$1,'Tax_Share of Price'!$B$1:$AI$1,0)))</f>
        <v>8.589703022567365E-6</v>
      </c>
      <c r="E2">
        <f>'Total Fuel Prices'!E99*(INDEX(Tax_share,MATCH('Total Fuel Prices'!$A$97,tax_fuel_labels,0),MATCH(E$1,'Tax_Share of Price'!$B$1:$AI$1,0)))</f>
        <v>8.2905591362092975E-6</v>
      </c>
      <c r="F2">
        <f>'Total Fuel Prices'!F99*(INDEX(Tax_share,MATCH('Total Fuel Prices'!$A$97,tax_fuel_labels,0),MATCH(F$1,'Tax_Share of Price'!$B$1:$AI$1,0)))</f>
        <v>8.3371789626547117E-6</v>
      </c>
      <c r="G2">
        <f>'Total Fuel Prices'!G99*(INDEX(Tax_share,MATCH('Total Fuel Prices'!$A$97,tax_fuel_labels,0),MATCH(G$1,'Tax_Share of Price'!$B$1:$AI$1,0)))</f>
        <v>8.4653834853795965E-6</v>
      </c>
      <c r="H2">
        <f>'Total Fuel Prices'!H99*(INDEX(Tax_share,MATCH('Total Fuel Prices'!$A$97,tax_fuel_labels,0),MATCH(H$1,'Tax_Share of Price'!$B$1:$AI$1,0)))</f>
        <v>8.5158882973621289E-6</v>
      </c>
      <c r="I2">
        <f>'Total Fuel Prices'!I99*(INDEX(Tax_share,MATCH('Total Fuel Prices'!$A$97,tax_fuel_labels,0),MATCH(I$1,'Tax_Share of Price'!$B$1:$AI$1,0)))</f>
        <v>8.6674027333097209E-6</v>
      </c>
      <c r="J2">
        <f>'Total Fuel Prices'!J99*(INDEX(Tax_share,MATCH('Total Fuel Prices'!$A$97,tax_fuel_labels,0),MATCH(J$1,'Tax_Share of Price'!$B$1:$AI$1,0)))</f>
        <v>8.7217925308293696E-6</v>
      </c>
      <c r="K2">
        <f>'Total Fuel Prices'!K99*(INDEX(Tax_share,MATCH('Total Fuel Prices'!$A$97,tax_fuel_labels,0),MATCH(K$1,'Tax_Share of Price'!$B$1:$AI$1,0)))</f>
        <v>8.8810769378511979E-6</v>
      </c>
      <c r="L2">
        <f>'Total Fuel Prices'!L99*(INDEX(Tax_share,MATCH('Total Fuel Prices'!$A$97,tax_fuel_labels,0),MATCH(L$1,'Tax_Share of Price'!$B$1:$AI$1,0)))</f>
        <v>8.9005018655367868E-6</v>
      </c>
      <c r="M2">
        <f>'Total Fuel Prices'!M99*(INDEX(Tax_share,MATCH('Total Fuel Prices'!$A$97,tax_fuel_labels,0),MATCH(M$1,'Tax_Share of Price'!$B$1:$AI$1,0)))</f>
        <v>9.0403613448730261E-6</v>
      </c>
      <c r="N2">
        <f>'Total Fuel Prices'!N99*(INDEX(Tax_share,MATCH('Total Fuel Prices'!$A$97,tax_fuel_labels,0),MATCH(N$1,'Tax_Share of Price'!$B$1:$AI$1,0)))</f>
        <v>9.1219460411524984E-6</v>
      </c>
      <c r="O2">
        <f>'Total Fuel Prices'!O99*(INDEX(Tax_share,MATCH('Total Fuel Prices'!$A$97,tax_fuel_labels,0),MATCH(O$1,'Tax_Share of Price'!$B$1:$AI$1,0)))</f>
        <v>9.3123103324712684E-6</v>
      </c>
      <c r="P2">
        <f>'Total Fuel Prices'!P99*(INDEX(Tax_share,MATCH('Total Fuel Prices'!$A$97,tax_fuel_labels,0),MATCH(P$1,'Tax_Share of Price'!$B$1:$AI$1,0)))</f>
        <v>9.4172049419734478E-6</v>
      </c>
      <c r="Q2">
        <f>'Total Fuel Prices'!Q99*(INDEX(Tax_share,MATCH('Total Fuel Prices'!$A$97,tax_fuel_labels,0),MATCH(Q$1,'Tax_Share of Price'!$B$1:$AI$1,0)))</f>
        <v>9.4871346816415691E-6</v>
      </c>
      <c r="R2">
        <f>'Total Fuel Prices'!R99*(INDEX(Tax_share,MATCH('Total Fuel Prices'!$A$97,tax_fuel_labels,0),MATCH(R$1,'Tax_Share of Price'!$B$1:$AI$1,0)))</f>
        <v>9.6386491175891611E-6</v>
      </c>
      <c r="S2">
        <f>'Total Fuel Prices'!S99*(INDEX(Tax_share,MATCH('Total Fuel Prices'!$A$97,tax_fuel_labels,0),MATCH(S$1,'Tax_Share of Price'!$B$1:$AI$1,0)))</f>
        <v>9.7163488283315153E-6</v>
      </c>
      <c r="T2">
        <f>'Total Fuel Prices'!T99*(INDEX(Tax_share,MATCH('Total Fuel Prices'!$A$97,tax_fuel_labels,0),MATCH(T$1,'Tax_Share of Price'!$B$1:$AI$1,0)))</f>
        <v>9.8018185101481074E-6</v>
      </c>
      <c r="U2">
        <f>'Total Fuel Prices'!U99*(INDEX(Tax_share,MATCH('Total Fuel Prices'!$A$97,tax_fuel_labels,0),MATCH(U$1,'Tax_Share of Price'!$B$1:$AI$1,0)))</f>
        <v>9.9028281341131671E-6</v>
      </c>
      <c r="V2">
        <f>'Total Fuel Prices'!V99*(INDEX(Tax_share,MATCH('Total Fuel Prices'!$A$97,tax_fuel_labels,0),MATCH(V$1,'Tax_Share of Price'!$B$1:$AI$1,0)))</f>
        <v>9.9688728882441702E-6</v>
      </c>
      <c r="W2">
        <f>'Total Fuel Prices'!W99*(INDEX(Tax_share,MATCH('Total Fuel Prices'!$A$97,tax_fuel_labels,0),MATCH(W$1,'Tax_Share of Price'!$B$1:$AI$1,0)))</f>
        <v>1.0054342570060761E-5</v>
      </c>
      <c r="X2">
        <f>'Total Fuel Prices'!X99*(INDEX(Tax_share,MATCH('Total Fuel Prices'!$A$97,tax_fuel_labels,0),MATCH(X$1,'Tax_Share of Price'!$B$1:$AI$1,0)))</f>
        <v>1.0139812251877353E-5</v>
      </c>
      <c r="Y2">
        <f>'Total Fuel Prices'!Y99*(INDEX(Tax_share,MATCH('Total Fuel Prices'!$A$97,tax_fuel_labels,0),MATCH(Y$1,'Tax_Share of Price'!$B$1:$AI$1,0)))</f>
        <v>1.0139812251877353E-5</v>
      </c>
      <c r="Z2">
        <f>'Total Fuel Prices'!Z99*(INDEX(Tax_share,MATCH('Total Fuel Prices'!$A$97,tax_fuel_labels,0),MATCH(Z$1,'Tax_Share of Price'!$B$1:$AI$1,0)))</f>
        <v>1.0205857006008354E-5</v>
      </c>
      <c r="AA2">
        <f>'Total Fuel Prices'!AA99*(INDEX(Tax_share,MATCH('Total Fuel Prices'!$A$97,tax_fuel_labels,0),MATCH(AA$1,'Tax_Share of Price'!$B$1:$AI$1,0)))</f>
        <v>1.0357371441955946E-5</v>
      </c>
      <c r="AB2">
        <f>'Total Fuel Prices'!AB99*(INDEX(Tax_share,MATCH('Total Fuel Prices'!$A$97,tax_fuel_labels,0),MATCH(AB$1,'Tax_Share of Price'!$B$1:$AI$1,0)))</f>
        <v>1.0419531210549831E-5</v>
      </c>
      <c r="AC2">
        <f>'Total Fuel Prices'!AC99*(INDEX(Tax_share,MATCH('Total Fuel Prices'!$A$97,tax_fuel_labels,0),MATCH(AC$1,'Tax_Share of Price'!$B$1:$AI$1,0)))</f>
        <v>1.0501115906829304E-5</v>
      </c>
      <c r="AD2">
        <f>'Total Fuel Prices'!AD99*(INDEX(Tax_share,MATCH('Total Fuel Prices'!$A$97,tax_fuel_labels,0),MATCH(AD$1,'Tax_Share of Price'!$B$1:$AI$1,0)))</f>
        <v>1.0644860371702661E-5</v>
      </c>
      <c r="AE2">
        <f>'Total Fuel Prices'!AE99*(INDEX(Tax_share,MATCH('Total Fuel Prices'!$A$97,tax_fuel_labels,0),MATCH(AE$1,'Tax_Share of Price'!$B$1:$AI$1,0)))</f>
        <v>1.0648745357239779E-5</v>
      </c>
      <c r="AF2">
        <f>$AE2</f>
        <v>1.0648745357239779E-5</v>
      </c>
      <c r="AG2">
        <f t="shared" ref="AG2:CC7" si="0">$AE2</f>
        <v>1.0648745357239779E-5</v>
      </c>
      <c r="AH2">
        <f t="shared" si="0"/>
        <v>1.0648745357239779E-5</v>
      </c>
      <c r="AI2">
        <f t="shared" si="0"/>
        <v>1.0648745357239779E-5</v>
      </c>
      <c r="AJ2">
        <f t="shared" si="0"/>
        <v>1.0648745357239779E-5</v>
      </c>
      <c r="AK2">
        <f t="shared" si="0"/>
        <v>1.0648745357239779E-5</v>
      </c>
      <c r="AL2">
        <f t="shared" si="0"/>
        <v>1.0648745357239779E-5</v>
      </c>
      <c r="AM2">
        <f t="shared" si="0"/>
        <v>1.0648745357239779E-5</v>
      </c>
      <c r="AN2">
        <f t="shared" si="0"/>
        <v>1.0648745357239779E-5</v>
      </c>
      <c r="AO2">
        <f t="shared" si="0"/>
        <v>1.0648745357239779E-5</v>
      </c>
      <c r="AP2">
        <f t="shared" si="0"/>
        <v>1.0648745357239779E-5</v>
      </c>
      <c r="AQ2">
        <f t="shared" si="0"/>
        <v>1.0648745357239779E-5</v>
      </c>
      <c r="AR2">
        <f t="shared" si="0"/>
        <v>1.0648745357239779E-5</v>
      </c>
      <c r="AS2">
        <f t="shared" si="0"/>
        <v>1.0648745357239779E-5</v>
      </c>
      <c r="AT2">
        <f t="shared" si="0"/>
        <v>1.0648745357239779E-5</v>
      </c>
      <c r="AU2">
        <f t="shared" si="0"/>
        <v>1.0648745357239779E-5</v>
      </c>
      <c r="AV2">
        <f t="shared" si="0"/>
        <v>1.0648745357239779E-5</v>
      </c>
      <c r="AW2">
        <f t="shared" si="0"/>
        <v>1.0648745357239779E-5</v>
      </c>
      <c r="AX2">
        <f t="shared" si="0"/>
        <v>1.0648745357239779E-5</v>
      </c>
      <c r="AY2">
        <f t="shared" si="0"/>
        <v>1.0648745357239779E-5</v>
      </c>
      <c r="AZ2">
        <f t="shared" si="0"/>
        <v>1.0648745357239779E-5</v>
      </c>
      <c r="BA2">
        <f t="shared" si="0"/>
        <v>1.0648745357239779E-5</v>
      </c>
      <c r="BB2">
        <f t="shared" si="0"/>
        <v>1.0648745357239779E-5</v>
      </c>
      <c r="BC2">
        <f t="shared" si="0"/>
        <v>1.0648745357239779E-5</v>
      </c>
      <c r="BD2">
        <f t="shared" si="0"/>
        <v>1.0648745357239779E-5</v>
      </c>
      <c r="BE2">
        <f t="shared" si="0"/>
        <v>1.0648745357239779E-5</v>
      </c>
      <c r="BF2">
        <f t="shared" si="0"/>
        <v>1.0648745357239779E-5</v>
      </c>
      <c r="BG2">
        <f t="shared" si="0"/>
        <v>1.0648745357239779E-5</v>
      </c>
      <c r="BH2">
        <f t="shared" si="0"/>
        <v>1.0648745357239779E-5</v>
      </c>
      <c r="BI2">
        <f t="shared" si="0"/>
        <v>1.0648745357239779E-5</v>
      </c>
      <c r="BJ2">
        <f t="shared" si="0"/>
        <v>1.0648745357239779E-5</v>
      </c>
      <c r="BK2">
        <f t="shared" si="0"/>
        <v>1.0648745357239779E-5</v>
      </c>
      <c r="BL2">
        <f t="shared" si="0"/>
        <v>1.0648745357239779E-5</v>
      </c>
      <c r="BM2">
        <f t="shared" si="0"/>
        <v>1.0648745357239779E-5</v>
      </c>
      <c r="BN2">
        <f t="shared" si="0"/>
        <v>1.0648745357239779E-5</v>
      </c>
      <c r="BO2">
        <f t="shared" si="0"/>
        <v>1.0648745357239779E-5</v>
      </c>
      <c r="BP2">
        <f t="shared" si="0"/>
        <v>1.0648745357239779E-5</v>
      </c>
      <c r="BQ2">
        <f t="shared" si="0"/>
        <v>1.0648745357239779E-5</v>
      </c>
      <c r="BR2">
        <f t="shared" si="0"/>
        <v>1.0648745357239779E-5</v>
      </c>
      <c r="BS2">
        <f t="shared" si="0"/>
        <v>1.0648745357239779E-5</v>
      </c>
      <c r="BT2">
        <f t="shared" si="0"/>
        <v>1.0648745357239779E-5</v>
      </c>
      <c r="BU2">
        <f t="shared" si="0"/>
        <v>1.0648745357239779E-5</v>
      </c>
      <c r="BV2">
        <f t="shared" si="0"/>
        <v>1.0648745357239779E-5</v>
      </c>
      <c r="BW2">
        <f t="shared" si="0"/>
        <v>1.0648745357239779E-5</v>
      </c>
      <c r="BX2">
        <f t="shared" si="0"/>
        <v>1.0648745357239779E-5</v>
      </c>
      <c r="BY2">
        <f t="shared" si="0"/>
        <v>1.0648745357239779E-5</v>
      </c>
      <c r="BZ2">
        <f t="shared" si="0"/>
        <v>1.0648745357239779E-5</v>
      </c>
      <c r="CA2">
        <f t="shared" si="0"/>
        <v>1.0648745357239779E-5</v>
      </c>
      <c r="CB2">
        <f t="shared" si="0"/>
        <v>1.0648745357239779E-5</v>
      </c>
      <c r="CC2">
        <f t="shared" si="0"/>
        <v>1.0648745357239779E-5</v>
      </c>
    </row>
    <row r="3" spans="1:81">
      <c r="A3" s="1" t="s">
        <v>1422</v>
      </c>
      <c r="B3">
        <f>'Total Fuel Prices'!B100*(INDEX(Tax_share,MATCH('Total Fuel Prices'!$A$97,tax_fuel_labels,0),MATCH(B$1,'Tax_Share of Price'!$B$1:$AI$1,0)))</f>
        <v>8.2905591362092975E-6</v>
      </c>
      <c r="C3">
        <f>'Total Fuel Prices'!C100*(INDEX(Tax_share,MATCH('Total Fuel Prices'!$A$97,tax_fuel_labels,0),MATCH(C$1,'Tax_Share of Price'!$B$1:$AI$1,0)))</f>
        <v>8.2905591362092975E-6</v>
      </c>
      <c r="D3">
        <f>'Total Fuel Prices'!D100*(INDEX(Tax_share,MATCH('Total Fuel Prices'!$A$97,tax_fuel_labels,0),MATCH(D$1,'Tax_Share of Price'!$B$1:$AI$1,0)))</f>
        <v>8.5200959682301089E-6</v>
      </c>
      <c r="E3">
        <f>'Total Fuel Prices'!E100*(INDEX(Tax_share,MATCH('Total Fuel Prices'!$A$97,tax_fuel_labels,0),MATCH(E$1,'Tax_Share of Price'!$B$1:$AI$1,0)))</f>
        <v>8.2905591362092975E-6</v>
      </c>
      <c r="F3">
        <f>'Total Fuel Prices'!F100*(INDEX(Tax_share,MATCH('Total Fuel Prices'!$A$97,tax_fuel_labels,0),MATCH(F$1,'Tax_Share of Price'!$B$1:$AI$1,0)))</f>
        <v>8.002665482488281E-6</v>
      </c>
      <c r="G3">
        <f>'Total Fuel Prices'!G100*(INDEX(Tax_share,MATCH('Total Fuel Prices'!$A$97,tax_fuel_labels,0),MATCH(G$1,'Tax_Share of Price'!$B$1:$AI$1,0)))</f>
        <v>7.7809095600274967E-6</v>
      </c>
      <c r="H3">
        <f>'Total Fuel Prices'!H100*(INDEX(Tax_share,MATCH('Total Fuel Prices'!$A$97,tax_fuel_labels,0),MATCH(H$1,'Tax_Share of Price'!$B$1:$AI$1,0)))</f>
        <v>7.5202490897665759E-6</v>
      </c>
      <c r="I3">
        <f>'Total Fuel Prices'!I100*(INDEX(Tax_share,MATCH('Total Fuel Prices'!$A$97,tax_fuel_labels,0),MATCH(I$1,'Tax_Share of Price'!$B$1:$AI$1,0)))</f>
        <v>7.3607404437860143E-6</v>
      </c>
      <c r="J3">
        <f>'Total Fuel Prices'!J100*(INDEX(Tax_share,MATCH('Total Fuel Prices'!$A$97,tax_fuel_labels,0),MATCH(J$1,'Tax_Share of Price'!$B$1:$AI$1,0)))</f>
        <v>7.1039704283051055E-6</v>
      </c>
      <c r="K3">
        <f>'Total Fuel Prices'!K100*(INDEX(Tax_share,MATCH('Total Fuel Prices'!$A$97,tax_fuel_labels,0),MATCH(K$1,'Tax_Share of Price'!$B$1:$AI$1,0)))</f>
        <v>7.1895604334654079E-6</v>
      </c>
      <c r="L3">
        <f>'Total Fuel Prices'!L100*(INDEX(Tax_share,MATCH('Total Fuel Prices'!$A$97,tax_fuel_labels,0),MATCH(L$1,'Tax_Share of Price'!$B$1:$AI$1,0)))</f>
        <v>7.1701081595653392E-6</v>
      </c>
      <c r="M3">
        <f>'Total Fuel Prices'!M100*(INDEX(Tax_share,MATCH('Total Fuel Prices'!$A$97,tax_fuel_labels,0),MATCH(M$1,'Tax_Share of Price'!$B$1:$AI$1,0)))</f>
        <v>7.2868218029657509E-6</v>
      </c>
      <c r="N3">
        <f>'Total Fuel Prices'!N100*(INDEX(Tax_share,MATCH('Total Fuel Prices'!$A$97,tax_fuel_labels,0),MATCH(N$1,'Tax_Share of Price'!$B$1:$AI$1,0)))</f>
        <v>7.3607404437860143E-6</v>
      </c>
      <c r="O3">
        <f>'Total Fuel Prices'!O100*(INDEX(Tax_share,MATCH('Total Fuel Prices'!$A$97,tax_fuel_labels,0),MATCH(O$1,'Tax_Share of Price'!$B$1:$AI$1,0)))</f>
        <v>7.3996449915861499E-6</v>
      </c>
      <c r="P3">
        <f>'Total Fuel Prices'!P100*(INDEX(Tax_share,MATCH('Total Fuel Prices'!$A$97,tax_fuel_labels,0),MATCH(P$1,'Tax_Share of Price'!$B$1:$AI$1,0)))</f>
        <v>7.4696731776263981E-6</v>
      </c>
      <c r="Q3">
        <f>'Total Fuel Prices'!Q100*(INDEX(Tax_share,MATCH('Total Fuel Prices'!$A$97,tax_fuel_labels,0),MATCH(Q$1,'Tax_Share of Price'!$B$1:$AI$1,0)))</f>
        <v>7.5280299993266047E-6</v>
      </c>
      <c r="R3">
        <f>'Total Fuel Prices'!R100*(INDEX(Tax_share,MATCH('Total Fuel Prices'!$A$97,tax_fuel_labels,0),MATCH(R$1,'Tax_Share of Price'!$B$1:$AI$1,0)))</f>
        <v>7.6719768261871121E-6</v>
      </c>
      <c r="S3">
        <f>'Total Fuel Prices'!S100*(INDEX(Tax_share,MATCH('Total Fuel Prices'!$A$97,tax_fuel_labels,0),MATCH(S$1,'Tax_Share of Price'!$B$1:$AI$1,0)))</f>
        <v>7.769238195687456E-6</v>
      </c>
      <c r="T3">
        <f>'Total Fuel Prices'!T100*(INDEX(Tax_share,MATCH('Total Fuel Prices'!$A$97,tax_fuel_labels,0),MATCH(T$1,'Tax_Share of Price'!$B$1:$AI$1,0)))</f>
        <v>7.8626091104077864E-6</v>
      </c>
      <c r="U3">
        <f>'Total Fuel Prices'!U100*(INDEX(Tax_share,MATCH('Total Fuel Prices'!$A$97,tax_fuel_labels,0),MATCH(U$1,'Tax_Share of Price'!$B$1:$AI$1,0)))</f>
        <v>7.9715418442481709E-6</v>
      </c>
      <c r="V3">
        <f>'Total Fuel Prices'!V100*(INDEX(Tax_share,MATCH('Total Fuel Prices'!$A$97,tax_fuel_labels,0),MATCH(V$1,'Tax_Share of Price'!$B$1:$AI$1,0)))</f>
        <v>8.0260082111683623E-6</v>
      </c>
      <c r="W3">
        <f>'Total Fuel Prices'!W100*(INDEX(Tax_share,MATCH('Total Fuel Prices'!$A$97,tax_fuel_labels,0),MATCH(W$1,'Tax_Share of Price'!$B$1:$AI$1,0)))</f>
        <v>8.0649127589685013E-6</v>
      </c>
      <c r="X3">
        <f>'Total Fuel Prices'!X100*(INDEX(Tax_share,MATCH('Total Fuel Prices'!$A$97,tax_fuel_labels,0),MATCH(X$1,'Tax_Share of Price'!$B$1:$AI$1,0)))</f>
        <v>8.1582836736888299E-6</v>
      </c>
      <c r="Y3">
        <f>'Total Fuel Prices'!Y100*(INDEX(Tax_share,MATCH('Total Fuel Prices'!$A$97,tax_fuel_labels,0),MATCH(Y$1,'Tax_Share of Price'!$B$1:$AI$1,0)))</f>
        <v>8.1816264023689146E-6</v>
      </c>
      <c r="Z3">
        <f>'Total Fuel Prices'!Z100*(INDEX(Tax_share,MATCH('Total Fuel Prices'!$A$97,tax_fuel_labels,0),MATCH(Z$1,'Tax_Share of Price'!$B$1:$AI$1,0)))</f>
        <v>8.2594354979691891E-6</v>
      </c>
      <c r="AA3">
        <f>'Total Fuel Prices'!AA100*(INDEX(Tax_share,MATCH('Total Fuel Prices'!$A$97,tax_fuel_labels,0),MATCH(AA$1,'Tax_Share of Price'!$B$1:$AI$1,0)))</f>
        <v>8.4072727796097125E-6</v>
      </c>
      <c r="AB3">
        <f>'Total Fuel Prices'!AB100*(INDEX(Tax_share,MATCH('Total Fuel Prices'!$A$97,tax_fuel_labels,0),MATCH(AB$1,'Tax_Share of Price'!$B$1:$AI$1,0)))</f>
        <v>8.4656296013099192E-6</v>
      </c>
      <c r="AC3">
        <f>'Total Fuel Prices'!AC100*(INDEX(Tax_share,MATCH('Total Fuel Prices'!$A$97,tax_fuel_labels,0),MATCH(AC$1,'Tax_Share of Price'!$B$1:$AI$1,0)))</f>
        <v>8.5395482421301784E-6</v>
      </c>
      <c r="AD3">
        <f>'Total Fuel Prices'!AD100*(INDEX(Tax_share,MATCH('Total Fuel Prices'!$A$97,tax_fuel_labels,0),MATCH(AD$1,'Tax_Share of Price'!$B$1:$AI$1,0)))</f>
        <v>8.695166433330729E-6</v>
      </c>
      <c r="AE3">
        <f>'Total Fuel Prices'!AE100*(INDEX(Tax_share,MATCH('Total Fuel Prices'!$A$97,tax_fuel_labels,0),MATCH(AE$1,'Tax_Share of Price'!$B$1:$AI$1,0)))</f>
        <v>8.7301805263508526E-6</v>
      </c>
      <c r="AF3">
        <f>$AE3</f>
        <v>8.7301805263508526E-6</v>
      </c>
      <c r="AG3">
        <f t="shared" ref="AF3:AU9" si="1">$AE3</f>
        <v>8.7301805263508526E-6</v>
      </c>
      <c r="AH3">
        <f t="shared" si="1"/>
        <v>8.7301805263508526E-6</v>
      </c>
      <c r="AI3">
        <f t="shared" si="1"/>
        <v>8.7301805263508526E-6</v>
      </c>
      <c r="AJ3">
        <f t="shared" si="1"/>
        <v>8.7301805263508526E-6</v>
      </c>
      <c r="AK3">
        <f t="shared" si="1"/>
        <v>8.7301805263508526E-6</v>
      </c>
      <c r="AL3">
        <f t="shared" si="1"/>
        <v>8.7301805263508526E-6</v>
      </c>
      <c r="AM3">
        <f t="shared" si="1"/>
        <v>8.7301805263508526E-6</v>
      </c>
      <c r="AN3">
        <f t="shared" si="1"/>
        <v>8.7301805263508526E-6</v>
      </c>
      <c r="AO3">
        <f t="shared" si="1"/>
        <v>8.7301805263508526E-6</v>
      </c>
      <c r="AP3">
        <f t="shared" si="1"/>
        <v>8.7301805263508526E-6</v>
      </c>
      <c r="AQ3">
        <f t="shared" si="1"/>
        <v>8.7301805263508526E-6</v>
      </c>
      <c r="AR3">
        <f t="shared" si="1"/>
        <v>8.7301805263508526E-6</v>
      </c>
      <c r="AS3">
        <f t="shared" si="1"/>
        <v>8.7301805263508526E-6</v>
      </c>
      <c r="AT3">
        <f t="shared" si="1"/>
        <v>8.7301805263508526E-6</v>
      </c>
      <c r="AU3">
        <f t="shared" si="1"/>
        <v>8.7301805263508526E-6</v>
      </c>
      <c r="AV3">
        <f t="shared" si="0"/>
        <v>8.7301805263508526E-6</v>
      </c>
      <c r="AW3">
        <f t="shared" si="0"/>
        <v>8.7301805263508526E-6</v>
      </c>
      <c r="AX3">
        <f t="shared" si="0"/>
        <v>8.7301805263508526E-6</v>
      </c>
      <c r="AY3">
        <f t="shared" si="0"/>
        <v>8.7301805263508526E-6</v>
      </c>
      <c r="AZ3">
        <f t="shared" si="0"/>
        <v>8.7301805263508526E-6</v>
      </c>
      <c r="BA3">
        <f t="shared" si="0"/>
        <v>8.7301805263508526E-6</v>
      </c>
      <c r="BB3">
        <f t="shared" si="0"/>
        <v>8.7301805263508526E-6</v>
      </c>
      <c r="BC3">
        <f t="shared" si="0"/>
        <v>8.7301805263508526E-6</v>
      </c>
      <c r="BD3">
        <f t="shared" si="0"/>
        <v>8.7301805263508526E-6</v>
      </c>
      <c r="BE3">
        <f t="shared" si="0"/>
        <v>8.7301805263508526E-6</v>
      </c>
      <c r="BF3">
        <f t="shared" si="0"/>
        <v>8.7301805263508526E-6</v>
      </c>
      <c r="BG3">
        <f t="shared" si="0"/>
        <v>8.7301805263508526E-6</v>
      </c>
      <c r="BH3">
        <f t="shared" si="0"/>
        <v>8.7301805263508526E-6</v>
      </c>
      <c r="BI3">
        <f t="shared" si="0"/>
        <v>8.7301805263508526E-6</v>
      </c>
      <c r="BJ3">
        <f t="shared" si="0"/>
        <v>8.7301805263508526E-6</v>
      </c>
      <c r="BK3">
        <f t="shared" si="0"/>
        <v>8.7301805263508526E-6</v>
      </c>
      <c r="BL3">
        <f t="shared" si="0"/>
        <v>8.7301805263508526E-6</v>
      </c>
      <c r="BM3">
        <f t="shared" si="0"/>
        <v>8.7301805263508526E-6</v>
      </c>
      <c r="BN3">
        <f t="shared" si="0"/>
        <v>8.7301805263508526E-6</v>
      </c>
      <c r="BO3">
        <f t="shared" si="0"/>
        <v>8.7301805263508526E-6</v>
      </c>
      <c r="BP3">
        <f t="shared" si="0"/>
        <v>8.7301805263508526E-6</v>
      </c>
      <c r="BQ3">
        <f t="shared" si="0"/>
        <v>8.7301805263508526E-6</v>
      </c>
      <c r="BR3">
        <f t="shared" si="0"/>
        <v>8.7301805263508526E-6</v>
      </c>
      <c r="BS3">
        <f t="shared" si="0"/>
        <v>8.7301805263508526E-6</v>
      </c>
      <c r="BT3">
        <f t="shared" si="0"/>
        <v>8.7301805263508526E-6</v>
      </c>
      <c r="BU3">
        <f t="shared" si="0"/>
        <v>8.7301805263508526E-6</v>
      </c>
      <c r="BV3">
        <f t="shared" si="0"/>
        <v>8.7301805263508526E-6</v>
      </c>
      <c r="BW3">
        <f t="shared" si="0"/>
        <v>8.7301805263508526E-6</v>
      </c>
      <c r="BX3">
        <f t="shared" si="0"/>
        <v>8.7301805263508526E-6</v>
      </c>
      <c r="BY3">
        <f t="shared" si="0"/>
        <v>8.7301805263508526E-6</v>
      </c>
      <c r="BZ3">
        <f t="shared" si="0"/>
        <v>8.7301805263508526E-6</v>
      </c>
      <c r="CA3">
        <f t="shared" si="0"/>
        <v>8.7301805263508526E-6</v>
      </c>
      <c r="CB3">
        <f t="shared" si="0"/>
        <v>8.7301805263508526E-6</v>
      </c>
      <c r="CC3">
        <f t="shared" si="0"/>
        <v>8.7301805263508526E-6</v>
      </c>
    </row>
    <row r="4" spans="1:81">
      <c r="A4" s="1" t="s">
        <v>1423</v>
      </c>
      <c r="B4">
        <f>'Total Fuel Prices'!B101*(INDEX(Tax_share,MATCH('Total Fuel Prices'!$A$97,tax_fuel_labels,0),MATCH(B$1,'Tax_Share of Price'!$B$1:$AI$1,0)))</f>
        <v>5.5939513073414185E-6</v>
      </c>
      <c r="C4">
        <f>'Total Fuel Prices'!C101*(INDEX(Tax_share,MATCH('Total Fuel Prices'!$A$97,tax_fuel_labels,0),MATCH(C$1,'Tax_Share of Price'!$B$1:$AI$1,0)))</f>
        <v>5.5939513073414185E-6</v>
      </c>
      <c r="D4">
        <f>'Total Fuel Prices'!D101*(INDEX(Tax_share,MATCH('Total Fuel Prices'!$A$97,tax_fuel_labels,0),MATCH(D$1,'Tax_Share of Price'!$B$1:$AI$1,0)))</f>
        <v>5.7489011322865559E-6</v>
      </c>
      <c r="E4">
        <f>'Total Fuel Prices'!E101*(INDEX(Tax_share,MATCH('Total Fuel Prices'!$A$97,tax_fuel_labels,0),MATCH(E$1,'Tax_Share of Price'!$B$1:$AI$1,0)))</f>
        <v>5.5939513073414185E-6</v>
      </c>
      <c r="F4">
        <f>'Total Fuel Prices'!F101*(INDEX(Tax_share,MATCH('Total Fuel Prices'!$A$97,tax_fuel_labels,0),MATCH(F$1,'Tax_Share of Price'!$B$1:$AI$1,0)))</f>
        <v>5.6806181585819196E-6</v>
      </c>
      <c r="G4">
        <f>'Total Fuel Prices'!G101*(INDEX(Tax_share,MATCH('Total Fuel Prices'!$A$97,tax_fuel_labels,0),MATCH(G$1,'Tax_Share of Price'!$B$1:$AI$1,0)))</f>
        <v>5.8329417153076478E-6</v>
      </c>
      <c r="H4">
        <f>'Total Fuel Prices'!H101*(INDEX(Tax_share,MATCH('Total Fuel Prices'!$A$97,tax_fuel_labels,0),MATCH(H$1,'Tax_Share of Price'!$B$1:$AI$1,0)))</f>
        <v>5.937992444084012E-6</v>
      </c>
      <c r="I4">
        <f>'Total Fuel Prices'!I101*(INDEX(Tax_share,MATCH('Total Fuel Prices'!$A$97,tax_fuel_labels,0),MATCH(I$1,'Tax_Share of Price'!$B$1:$AI$1,0)))</f>
        <v>6.111326146565015E-6</v>
      </c>
      <c r="J4">
        <f>'Total Fuel Prices'!J101*(INDEX(Tax_share,MATCH('Total Fuel Prices'!$A$97,tax_fuel_labels,0),MATCH(J$1,'Tax_Share of Price'!$B$1:$AI$1,0)))</f>
        <v>6.2268819482190154E-6</v>
      </c>
      <c r="K4">
        <f>'Total Fuel Prices'!K101*(INDEX(Tax_share,MATCH('Total Fuel Prices'!$A$97,tax_fuel_labels,0),MATCH(K$1,'Tax_Share of Price'!$B$1:$AI$1,0)))</f>
        <v>6.3214276041177434E-6</v>
      </c>
      <c r="L4">
        <f>'Total Fuel Prices'!L101*(INDEX(Tax_share,MATCH('Total Fuel Prices'!$A$97,tax_fuel_labels,0),MATCH(L$1,'Tax_Share of Price'!$B$1:$AI$1,0)))</f>
        <v>6.3293064087759712E-6</v>
      </c>
      <c r="M4">
        <f>'Total Fuel Prices'!M101*(INDEX(Tax_share,MATCH('Total Fuel Prices'!$A$97,tax_fuel_labels,0),MATCH(M$1,'Tax_Share of Price'!$B$1:$AI$1,0)))</f>
        <v>6.4185995282358807E-6</v>
      </c>
      <c r="N4">
        <f>'Total Fuel Prices'!N101*(INDEX(Tax_share,MATCH('Total Fuel Prices'!$A$97,tax_fuel_labels,0),MATCH(N$1,'Tax_Share of Price'!$B$1:$AI$1,0)))</f>
        <v>6.4711248926240632E-6</v>
      </c>
      <c r="O4">
        <f>'Total Fuel Prices'!O101*(INDEX(Tax_share,MATCH('Total Fuel Prices'!$A$97,tax_fuel_labels,0),MATCH(O$1,'Tax_Share of Price'!$B$1:$AI$1,0)))</f>
        <v>6.5026401112569734E-6</v>
      </c>
      <c r="P4">
        <f>'Total Fuel Prices'!P101*(INDEX(Tax_share,MATCH('Total Fuel Prices'!$A$97,tax_fuel_labels,0),MATCH(P$1,'Tax_Share of Price'!$B$1:$AI$1,0)))</f>
        <v>6.5735493531810182E-6</v>
      </c>
      <c r="Q4">
        <f>'Total Fuel Prices'!Q101*(INDEX(Tax_share,MATCH('Total Fuel Prices'!$A$97,tax_fuel_labels,0),MATCH(Q$1,'Tax_Share of Price'!$B$1:$AI$1,0)))</f>
        <v>6.6181959129109738E-6</v>
      </c>
      <c r="R4">
        <f>'Total Fuel Prices'!R101*(INDEX(Tax_share,MATCH('Total Fuel Prices'!$A$97,tax_fuel_labels,0),MATCH(R$1,'Tax_Share of Price'!$B$1:$AI$1,0)))</f>
        <v>6.7022364959320648E-6</v>
      </c>
      <c r="S4">
        <f>'Total Fuel Prices'!S101*(INDEX(Tax_share,MATCH('Total Fuel Prices'!$A$97,tax_fuel_labels,0),MATCH(S$1,'Tax_Share of Price'!$B$1:$AI$1,0)))</f>
        <v>6.7600143967590658E-6</v>
      </c>
      <c r="T4">
        <f>'Total Fuel Prices'!T101*(INDEX(Tax_share,MATCH('Total Fuel Prices'!$A$97,tax_fuel_labels,0),MATCH(T$1,'Tax_Share of Price'!$B$1:$AI$1,0)))</f>
        <v>6.8151660293666567E-6</v>
      </c>
      <c r="U4">
        <f>'Total Fuel Prices'!U101*(INDEX(Tax_share,MATCH('Total Fuel Prices'!$A$97,tax_fuel_labels,0),MATCH(U$1,'Tax_Share of Price'!$B$1:$AI$1,0)))</f>
        <v>6.8781964666324763E-6</v>
      </c>
      <c r="V4">
        <f>'Total Fuel Prices'!V101*(INDEX(Tax_share,MATCH('Total Fuel Prices'!$A$97,tax_fuel_labels,0),MATCH(V$1,'Tax_Share of Price'!$B$1:$AI$1,0)))</f>
        <v>6.9202167581430218E-6</v>
      </c>
      <c r="W4">
        <f>'Total Fuel Prices'!W101*(INDEX(Tax_share,MATCH('Total Fuel Prices'!$A$97,tax_fuel_labels,0),MATCH(W$1,'Tax_Share of Price'!$B$1:$AI$1,0)))</f>
        <v>6.9753683907506127E-6</v>
      </c>
      <c r="X4">
        <f>'Total Fuel Prices'!X101*(INDEX(Tax_share,MATCH('Total Fuel Prices'!$A$97,tax_fuel_labels,0),MATCH(X$1,'Tax_Share of Price'!$B$1:$AI$1,0)))</f>
        <v>7.0331462915776154E-6</v>
      </c>
      <c r="Y4">
        <f>'Total Fuel Prices'!Y101*(INDEX(Tax_share,MATCH('Total Fuel Prices'!$A$97,tax_fuel_labels,0),MATCH(Y$1,'Tax_Share of Price'!$B$1:$AI$1,0)))</f>
        <v>7.035772559797023E-6</v>
      </c>
      <c r="Z4">
        <f>'Total Fuel Prices'!Z101*(INDEX(Tax_share,MATCH('Total Fuel Prices'!$A$97,tax_fuel_labels,0),MATCH(Z$1,'Tax_Share of Price'!$B$1:$AI$1,0)))</f>
        <v>7.0856716559657971E-6</v>
      </c>
      <c r="AA4">
        <f>'Total Fuel Prices'!AA101*(INDEX(Tax_share,MATCH('Total Fuel Prices'!$A$97,tax_fuel_labels,0),MATCH(AA$1,'Tax_Share of Price'!$B$1:$AI$1,0)))</f>
        <v>7.1828435800839335E-6</v>
      </c>
      <c r="AB4">
        <f>'Total Fuel Prices'!AB101*(INDEX(Tax_share,MATCH('Total Fuel Prices'!$A$97,tax_fuel_labels,0),MATCH(AB$1,'Tax_Share of Price'!$B$1:$AI$1,0)))</f>
        <v>7.2248638715944799E-6</v>
      </c>
      <c r="AC4">
        <f>'Total Fuel Prices'!AC101*(INDEX(Tax_share,MATCH('Total Fuel Prices'!$A$97,tax_fuel_labels,0),MATCH(AC$1,'Tax_Share of Price'!$B$1:$AI$1,0)))</f>
        <v>7.2773892359826616E-6</v>
      </c>
      <c r="AD4">
        <f>'Total Fuel Prices'!AD101*(INDEX(Tax_share,MATCH('Total Fuel Prices'!$A$97,tax_fuel_labels,0),MATCH(AD$1,'Tax_Share of Price'!$B$1:$AI$1,0)))</f>
        <v>7.3693086236619812E-6</v>
      </c>
      <c r="AE4">
        <f>'Total Fuel Prices'!AE101*(INDEX(Tax_share,MATCH('Total Fuel Prices'!$A$97,tax_fuel_labels,0),MATCH(AE$1,'Tax_Share of Price'!$B$1:$AI$1,0)))</f>
        <v>7.3824399647590266E-6</v>
      </c>
      <c r="AF4">
        <f t="shared" si="1"/>
        <v>7.3824399647590266E-6</v>
      </c>
      <c r="AG4">
        <f t="shared" si="0"/>
        <v>7.3824399647590266E-6</v>
      </c>
      <c r="AH4">
        <f t="shared" si="0"/>
        <v>7.3824399647590266E-6</v>
      </c>
      <c r="AI4">
        <f t="shared" si="0"/>
        <v>7.3824399647590266E-6</v>
      </c>
      <c r="AJ4">
        <f t="shared" si="0"/>
        <v>7.3824399647590266E-6</v>
      </c>
      <c r="AK4">
        <f t="shared" si="0"/>
        <v>7.3824399647590266E-6</v>
      </c>
      <c r="AL4">
        <f t="shared" si="0"/>
        <v>7.3824399647590266E-6</v>
      </c>
      <c r="AM4">
        <f t="shared" si="0"/>
        <v>7.3824399647590266E-6</v>
      </c>
      <c r="AN4">
        <f t="shared" si="0"/>
        <v>7.3824399647590266E-6</v>
      </c>
      <c r="AO4">
        <f t="shared" si="0"/>
        <v>7.3824399647590266E-6</v>
      </c>
      <c r="AP4">
        <f t="shared" si="0"/>
        <v>7.3824399647590266E-6</v>
      </c>
      <c r="AQ4">
        <f t="shared" si="0"/>
        <v>7.3824399647590266E-6</v>
      </c>
      <c r="AR4">
        <f t="shared" si="0"/>
        <v>7.3824399647590266E-6</v>
      </c>
      <c r="AS4">
        <f t="shared" si="0"/>
        <v>7.3824399647590266E-6</v>
      </c>
      <c r="AT4">
        <f t="shared" si="0"/>
        <v>7.3824399647590266E-6</v>
      </c>
      <c r="AU4">
        <f t="shared" si="0"/>
        <v>7.3824399647590266E-6</v>
      </c>
      <c r="AV4">
        <f t="shared" si="0"/>
        <v>7.3824399647590266E-6</v>
      </c>
      <c r="AW4">
        <f t="shared" si="0"/>
        <v>7.3824399647590266E-6</v>
      </c>
      <c r="AX4">
        <f t="shared" si="0"/>
        <v>7.3824399647590266E-6</v>
      </c>
      <c r="AY4">
        <f t="shared" si="0"/>
        <v>7.3824399647590266E-6</v>
      </c>
      <c r="AZ4">
        <f t="shared" si="0"/>
        <v>7.3824399647590266E-6</v>
      </c>
      <c r="BA4">
        <f t="shared" si="0"/>
        <v>7.3824399647590266E-6</v>
      </c>
      <c r="BB4">
        <f t="shared" si="0"/>
        <v>7.3824399647590266E-6</v>
      </c>
      <c r="BC4">
        <f t="shared" si="0"/>
        <v>7.3824399647590266E-6</v>
      </c>
      <c r="BD4">
        <f t="shared" si="0"/>
        <v>7.3824399647590266E-6</v>
      </c>
      <c r="BE4">
        <f t="shared" si="0"/>
        <v>7.3824399647590266E-6</v>
      </c>
      <c r="BF4">
        <f t="shared" si="0"/>
        <v>7.3824399647590266E-6</v>
      </c>
      <c r="BG4">
        <f t="shared" si="0"/>
        <v>7.3824399647590266E-6</v>
      </c>
      <c r="BH4">
        <f t="shared" si="0"/>
        <v>7.3824399647590266E-6</v>
      </c>
      <c r="BI4">
        <f t="shared" si="0"/>
        <v>7.3824399647590266E-6</v>
      </c>
      <c r="BJ4">
        <f t="shared" si="0"/>
        <v>7.3824399647590266E-6</v>
      </c>
      <c r="BK4">
        <f t="shared" si="0"/>
        <v>7.3824399647590266E-6</v>
      </c>
      <c r="BL4">
        <f t="shared" si="0"/>
        <v>7.3824399647590266E-6</v>
      </c>
      <c r="BM4">
        <f t="shared" si="0"/>
        <v>7.3824399647590266E-6</v>
      </c>
      <c r="BN4">
        <f t="shared" si="0"/>
        <v>7.3824399647590266E-6</v>
      </c>
      <c r="BO4">
        <f t="shared" si="0"/>
        <v>7.3824399647590266E-6</v>
      </c>
      <c r="BP4">
        <f t="shared" si="0"/>
        <v>7.3824399647590266E-6</v>
      </c>
      <c r="BQ4">
        <f t="shared" si="0"/>
        <v>7.3824399647590266E-6</v>
      </c>
      <c r="BR4">
        <f t="shared" si="0"/>
        <v>7.3824399647590266E-6</v>
      </c>
      <c r="BS4">
        <f t="shared" si="0"/>
        <v>7.3824399647590266E-6</v>
      </c>
      <c r="BT4">
        <f t="shared" si="0"/>
        <v>7.3824399647590266E-6</v>
      </c>
      <c r="BU4">
        <f t="shared" si="0"/>
        <v>7.3824399647590266E-6</v>
      </c>
      <c r="BV4">
        <f t="shared" si="0"/>
        <v>7.3824399647590266E-6</v>
      </c>
      <c r="BW4">
        <f t="shared" si="0"/>
        <v>7.3824399647590266E-6</v>
      </c>
      <c r="BX4">
        <f t="shared" si="0"/>
        <v>7.3824399647590266E-6</v>
      </c>
      <c r="BY4">
        <f t="shared" si="0"/>
        <v>7.3824399647590266E-6</v>
      </c>
      <c r="BZ4">
        <f t="shared" si="0"/>
        <v>7.3824399647590266E-6</v>
      </c>
      <c r="CA4">
        <f t="shared" si="0"/>
        <v>7.3824399647590266E-6</v>
      </c>
      <c r="CB4">
        <f t="shared" si="0"/>
        <v>7.3824399647590266E-6</v>
      </c>
      <c r="CC4">
        <f t="shared" si="0"/>
        <v>7.3824399647590266E-6</v>
      </c>
    </row>
    <row r="5" spans="1:81">
      <c r="A5" s="1" t="s">
        <v>1424</v>
      </c>
      <c r="B5">
        <f>'Total Fuel Prices'!B102*(INDEX(Tax_share,MATCH('Total Fuel Prices'!$A$97,tax_fuel_labels,0),MATCH(B$1,'Tax_Share of Price'!$B$1:$AI$1,0)))</f>
        <v>8.2905591362092975E-6</v>
      </c>
      <c r="C5">
        <f>'Total Fuel Prices'!C102*(INDEX(Tax_share,MATCH('Total Fuel Prices'!$A$97,tax_fuel_labels,0),MATCH(C$1,'Tax_Share of Price'!$B$1:$AI$1,0)))</f>
        <v>8.2905591362092975E-6</v>
      </c>
      <c r="D5">
        <f>'Total Fuel Prices'!D102*(INDEX(Tax_share,MATCH('Total Fuel Prices'!$A$97,tax_fuel_labels,0),MATCH(D$1,'Tax_Share of Price'!$B$1:$AI$1,0)))</f>
        <v>8.5193444444582912E-6</v>
      </c>
      <c r="E5">
        <f>'Total Fuel Prices'!E102*(INDEX(Tax_share,MATCH('Total Fuel Prices'!$A$97,tax_fuel_labels,0),MATCH(E$1,'Tax_Share of Price'!$B$1:$AI$1,0)))</f>
        <v>8.2905591362092975E-6</v>
      </c>
      <c r="F5">
        <f>'Total Fuel Prices'!F102*(INDEX(Tax_share,MATCH('Total Fuel Prices'!$A$97,tax_fuel_labels,0),MATCH(F$1,'Tax_Share of Price'!$B$1:$AI$1,0)))</f>
        <v>8.0385075254265093E-6</v>
      </c>
      <c r="G5">
        <f>'Total Fuel Prices'!G102*(INDEX(Tax_share,MATCH('Total Fuel Prices'!$A$97,tax_fuel_labels,0),MATCH(G$1,'Tax_Share of Price'!$B$1:$AI$1,0)))</f>
        <v>7.8795211247789024E-6</v>
      </c>
      <c r="H5">
        <f>'Total Fuel Prices'!H102*(INDEX(Tax_share,MATCH('Total Fuel Prices'!$A$97,tax_fuel_labels,0),MATCH(H$1,'Tax_Share of Price'!$B$1:$AI$1,0)))</f>
        <v>7.6546135336188747E-6</v>
      </c>
      <c r="I5">
        <f>'Total Fuel Prices'!I102*(INDEX(Tax_share,MATCH('Total Fuel Prices'!$A$97,tax_fuel_labels,0),MATCH(I$1,'Tax_Share of Price'!$B$1:$AI$1,0)))</f>
        <v>7.5266488696829968E-6</v>
      </c>
      <c r="J5">
        <f>'Total Fuel Prices'!J102*(INDEX(Tax_share,MATCH('Total Fuel Prices'!$A$97,tax_fuel_labels,0),MATCH(J$1,'Tax_Share of Price'!$B$1:$AI$1,0)))</f>
        <v>7.3056189956119359E-6</v>
      </c>
      <c r="K5">
        <f>'Total Fuel Prices'!K102*(INDEX(Tax_share,MATCH('Total Fuel Prices'!$A$97,tax_fuel_labels,0),MATCH(K$1,'Tax_Share of Price'!$B$1:$AI$1,0)))</f>
        <v>7.452972244992644E-6</v>
      </c>
      <c r="L5">
        <f>'Total Fuel Prices'!L102*(INDEX(Tax_share,MATCH('Total Fuel Prices'!$A$97,tax_fuel_labels,0),MATCH(L$1,'Tax_Share of Price'!$B$1:$AI$1,0)))</f>
        <v>7.4684831133485081E-6</v>
      </c>
      <c r="M5">
        <f>'Total Fuel Prices'!M102*(INDEX(Tax_share,MATCH('Total Fuel Prices'!$A$97,tax_fuel_labels,0),MATCH(M$1,'Tax_Share of Price'!$B$1:$AI$1,0)))</f>
        <v>7.6003254943733529E-6</v>
      </c>
      <c r="N5">
        <f>'Total Fuel Prices'!N102*(INDEX(Tax_share,MATCH('Total Fuel Prices'!$A$97,tax_fuel_labels,0),MATCH(N$1,'Tax_Share of Price'!$B$1:$AI$1,0)))</f>
        <v>7.6817575532416369E-6</v>
      </c>
      <c r="O5">
        <f>'Total Fuel Prices'!O102*(INDEX(Tax_share,MATCH('Total Fuel Prices'!$A$97,tax_fuel_labels,0),MATCH(O$1,'Tax_Share of Price'!$B$1:$AI$1,0)))</f>
        <v>7.8446216709782098E-6</v>
      </c>
      <c r="P5">
        <f>'Total Fuel Prices'!P102*(INDEX(Tax_share,MATCH('Total Fuel Prices'!$A$97,tax_fuel_labels,0),MATCH(P$1,'Tax_Share of Price'!$B$1:$AI$1,0)))</f>
        <v>7.9493200323802908E-6</v>
      </c>
      <c r="Q5">
        <f>'Total Fuel Prices'!Q102*(INDEX(Tax_share,MATCH('Total Fuel Prices'!$A$97,tax_fuel_labels,0),MATCH(Q$1,'Tax_Share of Price'!$B$1:$AI$1,0)))</f>
        <v>8.0152412228927149E-6</v>
      </c>
      <c r="R5">
        <f>'Total Fuel Prices'!R102*(INDEX(Tax_share,MATCH('Total Fuel Prices'!$A$97,tax_fuel_labels,0),MATCH(R$1,'Tax_Share of Price'!$B$1:$AI$1,0)))</f>
        <v>8.1664721893623864E-6</v>
      </c>
      <c r="S5">
        <f>'Total Fuel Prices'!S102*(INDEX(Tax_share,MATCH('Total Fuel Prices'!$A$97,tax_fuel_labels,0),MATCH(S$1,'Tax_Share of Price'!$B$1:$AI$1,0)))</f>
        <v>8.2479042482306729E-6</v>
      </c>
      <c r="T5">
        <f>'Total Fuel Prices'!T102*(INDEX(Tax_share,MATCH('Total Fuel Prices'!$A$97,tax_fuel_labels,0),MATCH(T$1,'Tax_Share of Price'!$B$1:$AI$1,0)))</f>
        <v>8.3332140241879254E-6</v>
      </c>
      <c r="U5">
        <f>'Total Fuel Prices'!U102*(INDEX(Tax_share,MATCH('Total Fuel Prices'!$A$97,tax_fuel_labels,0),MATCH(U$1,'Tax_Share of Price'!$B$1:$AI$1,0)))</f>
        <v>8.4340346685010403E-6</v>
      </c>
      <c r="V5">
        <f>'Total Fuel Prices'!V102*(INDEX(Tax_share,MATCH('Total Fuel Prices'!$A$97,tax_fuel_labels,0),MATCH(V$1,'Tax_Share of Price'!$B$1:$AI$1,0)))</f>
        <v>8.492200424835529E-6</v>
      </c>
      <c r="W5">
        <f>'Total Fuel Prices'!W102*(INDEX(Tax_share,MATCH('Total Fuel Prices'!$A$97,tax_fuel_labels,0),MATCH(W$1,'Tax_Share of Price'!$B$1:$AI$1,0)))</f>
        <v>8.5736324837038155E-6</v>
      </c>
      <c r="X5">
        <f>'Total Fuel Prices'!X102*(INDEX(Tax_share,MATCH('Total Fuel Prices'!$A$97,tax_fuel_labels,0),MATCH(X$1,'Tax_Share of Price'!$B$1:$AI$1,0)))</f>
        <v>8.6666976938390001E-6</v>
      </c>
      <c r="Y5">
        <f>'Total Fuel Prices'!Y102*(INDEX(Tax_share,MATCH('Total Fuel Prices'!$A$97,tax_fuel_labels,0),MATCH(Y$1,'Tax_Share of Price'!$B$1:$AI$1,0)))</f>
        <v>8.6705754109279661E-6</v>
      </c>
      <c r="Z5">
        <f>'Total Fuel Prices'!Z102*(INDEX(Tax_share,MATCH('Total Fuel Prices'!$A$97,tax_fuel_labels,0),MATCH(Z$1,'Tax_Share of Price'!$B$1:$AI$1,0)))</f>
        <v>8.7481297527072849E-6</v>
      </c>
      <c r="AA5">
        <f>'Total Fuel Prices'!AA102*(INDEX(Tax_share,MATCH('Total Fuel Prices'!$A$97,tax_fuel_labels,0),MATCH(AA$1,'Tax_Share of Price'!$B$1:$AI$1,0)))</f>
        <v>8.8916052849990277E-6</v>
      </c>
      <c r="AB5">
        <f>'Total Fuel Prices'!AB102*(INDEX(Tax_share,MATCH('Total Fuel Prices'!$A$97,tax_fuel_labels,0),MATCH(AB$1,'Tax_Share of Price'!$B$1:$AI$1,0)))</f>
        <v>8.9575264755114518E-6</v>
      </c>
      <c r="AC5">
        <f>'Total Fuel Prices'!AC102*(INDEX(Tax_share,MATCH('Total Fuel Prices'!$A$97,tax_fuel_labels,0),MATCH(AC$1,'Tax_Share of Price'!$B$1:$AI$1,0)))</f>
        <v>9.0350808172907689E-6</v>
      </c>
      <c r="AD5">
        <f>'Total Fuel Prices'!AD102*(INDEX(Tax_share,MATCH('Total Fuel Prices'!$A$97,tax_fuel_labels,0),MATCH(AD$1,'Tax_Share of Price'!$B$1:$AI$1,0)))</f>
        <v>9.1785563495825118E-6</v>
      </c>
      <c r="AE5">
        <f>'Total Fuel Prices'!AE102*(INDEX(Tax_share,MATCH('Total Fuel Prices'!$A$97,tax_fuel_labels,0),MATCH(AE$1,'Tax_Share of Price'!$B$1:$AI$1,0)))</f>
        <v>9.1979449350273402E-6</v>
      </c>
      <c r="AF5">
        <f t="shared" si="1"/>
        <v>9.1979449350273402E-6</v>
      </c>
      <c r="AG5">
        <f t="shared" si="0"/>
        <v>9.1979449350273402E-6</v>
      </c>
      <c r="AH5">
        <f t="shared" si="0"/>
        <v>9.1979449350273402E-6</v>
      </c>
      <c r="AI5">
        <f t="shared" si="0"/>
        <v>9.1979449350273402E-6</v>
      </c>
      <c r="AJ5">
        <f t="shared" si="0"/>
        <v>9.1979449350273402E-6</v>
      </c>
      <c r="AK5">
        <f t="shared" si="0"/>
        <v>9.1979449350273402E-6</v>
      </c>
      <c r="AL5">
        <f t="shared" si="0"/>
        <v>9.1979449350273402E-6</v>
      </c>
      <c r="AM5">
        <f t="shared" si="0"/>
        <v>9.1979449350273402E-6</v>
      </c>
      <c r="AN5">
        <f t="shared" si="0"/>
        <v>9.1979449350273402E-6</v>
      </c>
      <c r="AO5">
        <f t="shared" si="0"/>
        <v>9.1979449350273402E-6</v>
      </c>
      <c r="AP5">
        <f t="shared" si="0"/>
        <v>9.1979449350273402E-6</v>
      </c>
      <c r="AQ5">
        <f t="shared" si="0"/>
        <v>9.1979449350273402E-6</v>
      </c>
      <c r="AR5">
        <f t="shared" si="0"/>
        <v>9.1979449350273402E-6</v>
      </c>
      <c r="AS5">
        <f t="shared" si="0"/>
        <v>9.1979449350273402E-6</v>
      </c>
      <c r="AT5">
        <f t="shared" si="0"/>
        <v>9.1979449350273402E-6</v>
      </c>
      <c r="AU5">
        <f t="shared" si="0"/>
        <v>9.1979449350273402E-6</v>
      </c>
      <c r="AV5">
        <f t="shared" si="0"/>
        <v>9.1979449350273402E-6</v>
      </c>
      <c r="AW5">
        <f t="shared" si="0"/>
        <v>9.1979449350273402E-6</v>
      </c>
      <c r="AX5">
        <f t="shared" si="0"/>
        <v>9.1979449350273402E-6</v>
      </c>
      <c r="AY5">
        <f t="shared" si="0"/>
        <v>9.1979449350273402E-6</v>
      </c>
      <c r="AZ5">
        <f t="shared" si="0"/>
        <v>9.1979449350273402E-6</v>
      </c>
      <c r="BA5">
        <f t="shared" si="0"/>
        <v>9.1979449350273402E-6</v>
      </c>
      <c r="BB5">
        <f t="shared" si="0"/>
        <v>9.1979449350273402E-6</v>
      </c>
      <c r="BC5">
        <f t="shared" si="0"/>
        <v>9.1979449350273402E-6</v>
      </c>
      <c r="BD5">
        <f t="shared" si="0"/>
        <v>9.1979449350273402E-6</v>
      </c>
      <c r="BE5">
        <f t="shared" si="0"/>
        <v>9.1979449350273402E-6</v>
      </c>
      <c r="BF5">
        <f t="shared" si="0"/>
        <v>9.1979449350273402E-6</v>
      </c>
      <c r="BG5">
        <f t="shared" si="0"/>
        <v>9.1979449350273402E-6</v>
      </c>
      <c r="BH5">
        <f t="shared" si="0"/>
        <v>9.1979449350273402E-6</v>
      </c>
      <c r="BI5">
        <f t="shared" si="0"/>
        <v>9.1979449350273402E-6</v>
      </c>
      <c r="BJ5">
        <f t="shared" si="0"/>
        <v>9.1979449350273402E-6</v>
      </c>
      <c r="BK5">
        <f t="shared" si="0"/>
        <v>9.1979449350273402E-6</v>
      </c>
      <c r="BL5">
        <f t="shared" si="0"/>
        <v>9.1979449350273402E-6</v>
      </c>
      <c r="BM5">
        <f t="shared" si="0"/>
        <v>9.1979449350273402E-6</v>
      </c>
      <c r="BN5">
        <f t="shared" si="0"/>
        <v>9.1979449350273402E-6</v>
      </c>
      <c r="BO5">
        <f t="shared" si="0"/>
        <v>9.1979449350273402E-6</v>
      </c>
      <c r="BP5">
        <f t="shared" si="0"/>
        <v>9.1979449350273402E-6</v>
      </c>
      <c r="BQ5">
        <f t="shared" si="0"/>
        <v>9.1979449350273402E-6</v>
      </c>
      <c r="BR5">
        <f t="shared" si="0"/>
        <v>9.1979449350273402E-6</v>
      </c>
      <c r="BS5">
        <f t="shared" si="0"/>
        <v>9.1979449350273402E-6</v>
      </c>
      <c r="BT5">
        <f t="shared" si="0"/>
        <v>9.1979449350273402E-6</v>
      </c>
      <c r="BU5">
        <f t="shared" si="0"/>
        <v>9.1979449350273402E-6</v>
      </c>
      <c r="BV5">
        <f t="shared" si="0"/>
        <v>9.1979449350273402E-6</v>
      </c>
      <c r="BW5">
        <f t="shared" si="0"/>
        <v>9.1979449350273402E-6</v>
      </c>
      <c r="BX5">
        <f t="shared" si="0"/>
        <v>9.1979449350273402E-6</v>
      </c>
      <c r="BY5">
        <f t="shared" si="0"/>
        <v>9.1979449350273402E-6</v>
      </c>
      <c r="BZ5">
        <f t="shared" si="0"/>
        <v>9.1979449350273402E-6</v>
      </c>
      <c r="CA5">
        <f t="shared" si="0"/>
        <v>9.1979449350273402E-6</v>
      </c>
      <c r="CB5">
        <f t="shared" si="0"/>
        <v>9.1979449350273402E-6</v>
      </c>
      <c r="CC5">
        <f t="shared" si="0"/>
        <v>9.1979449350273402E-6</v>
      </c>
    </row>
    <row r="6" spans="1:81">
      <c r="A6" s="1" t="s">
        <v>1425</v>
      </c>
      <c r="B6">
        <f>'Total Fuel Prices'!B103*(INDEX(Tax_share,MATCH('Total Fuel Prices'!$A$97,tax_fuel_labels,0),MATCH(B$1,'Tax_Share of Price'!$B$1:$AI$1,0)))</f>
        <v>8.2905591362092975E-6</v>
      </c>
      <c r="C6">
        <f>'Total Fuel Prices'!C103*(INDEX(Tax_share,MATCH('Total Fuel Prices'!$A$97,tax_fuel_labels,0),MATCH(C$1,'Tax_Share of Price'!$B$1:$AI$1,0)))</f>
        <v>8.2905591362092975E-6</v>
      </c>
      <c r="D6">
        <f>'Total Fuel Prices'!D103*(INDEX(Tax_share,MATCH('Total Fuel Prices'!$A$97,tax_fuel_labels,0),MATCH(D$1,'Tax_Share of Price'!$B$1:$AI$1,0)))</f>
        <v>8.5202037320010111E-6</v>
      </c>
      <c r="E6">
        <f>'Total Fuel Prices'!E103*(INDEX(Tax_share,MATCH('Total Fuel Prices'!$A$97,tax_fuel_labels,0),MATCH(E$1,'Tax_Share of Price'!$B$1:$AI$1,0)))</f>
        <v>8.2905591362092975E-6</v>
      </c>
      <c r="F6">
        <f>'Total Fuel Prices'!F103*(INDEX(Tax_share,MATCH('Total Fuel Prices'!$A$97,tax_fuel_labels,0),MATCH(F$1,'Tax_Share of Price'!$B$1:$AI$1,0)))</f>
        <v>8.0492376965637702E-6</v>
      </c>
      <c r="G6">
        <f>'Total Fuel Prices'!G103*(INDEX(Tax_share,MATCH('Total Fuel Prices'!$A$97,tax_fuel_labels,0),MATCH(G$1,'Tax_Share of Price'!$B$1:$AI$1,0)))</f>
        <v>7.8974387264641623E-6</v>
      </c>
      <c r="H6">
        <f>'Total Fuel Prices'!H103*(INDEX(Tax_share,MATCH('Total Fuel Prices'!$A$97,tax_fuel_labels,0),MATCH(H$1,'Tax_Share of Price'!$B$1:$AI$1,0)))</f>
        <v>7.6755786932416589E-6</v>
      </c>
      <c r="I6">
        <f>'Total Fuel Prices'!I103*(INDEX(Tax_share,MATCH('Total Fuel Prices'!$A$97,tax_fuel_labels,0),MATCH(I$1,'Tax_Share of Price'!$B$1:$AI$1,0)))</f>
        <v>7.558810254703502E-6</v>
      </c>
      <c r="J6">
        <f>'Total Fuel Prices'!J103*(INDEX(Tax_share,MATCH('Total Fuel Prices'!$A$97,tax_fuel_labels,0),MATCH(J$1,'Tax_Share of Price'!$B$1:$AI$1,0)))</f>
        <v>7.3369502214809995E-6</v>
      </c>
      <c r="K6">
        <f>'Total Fuel Prices'!K103*(INDEX(Tax_share,MATCH('Total Fuel Prices'!$A$97,tax_fuel_labels,0),MATCH(K$1,'Tax_Share of Price'!$B$1:$AI$1,0)))</f>
        <v>7.4926414728652108E-6</v>
      </c>
      <c r="L6">
        <f>'Total Fuel Prices'!L103*(INDEX(Tax_share,MATCH('Total Fuel Prices'!$A$97,tax_fuel_labels,0),MATCH(L$1,'Tax_Share of Price'!$B$1:$AI$1,0)))</f>
        <v>7.5121028792882373E-6</v>
      </c>
      <c r="M6">
        <f>'Total Fuel Prices'!M103*(INDEX(Tax_share,MATCH('Total Fuel Prices'!$A$97,tax_fuel_labels,0),MATCH(M$1,'Tax_Share of Price'!$B$1:$AI$1,0)))</f>
        <v>7.6483327242494214E-6</v>
      </c>
      <c r="N6">
        <f>'Total Fuel Prices'!N103*(INDEX(Tax_share,MATCH('Total Fuel Prices'!$A$97,tax_fuel_labels,0),MATCH(N$1,'Tax_Share of Price'!$B$1:$AI$1,0)))</f>
        <v>7.7300706312261339E-6</v>
      </c>
      <c r="O6">
        <f>'Total Fuel Prices'!O103*(INDEX(Tax_share,MATCH('Total Fuel Prices'!$A$97,tax_fuel_labels,0),MATCH(O$1,'Tax_Share of Price'!$B$1:$AI$1,0)))</f>
        <v>7.7806702879260037E-6</v>
      </c>
      <c r="P6">
        <f>'Total Fuel Prices'!P103*(INDEX(Tax_share,MATCH('Total Fuel Prices'!$A$97,tax_fuel_labels,0),MATCH(P$1,'Tax_Share of Price'!$B$1:$AI$1,0)))</f>
        <v>7.8857618826103469E-6</v>
      </c>
      <c r="Q6">
        <f>'Total Fuel Prices'!Q103*(INDEX(Tax_share,MATCH('Total Fuel Prices'!$A$97,tax_fuel_labels,0),MATCH(Q$1,'Tax_Share of Price'!$B$1:$AI$1,0)))</f>
        <v>7.9558229457332424E-6</v>
      </c>
      <c r="R6">
        <f>'Total Fuel Prices'!R103*(INDEX(Tax_share,MATCH('Total Fuel Prices'!$A$97,tax_fuel_labels,0),MATCH(R$1,'Tax_Share of Price'!$B$1:$AI$1,0)))</f>
        <v>8.0959450719790333E-6</v>
      </c>
      <c r="S6">
        <f>'Total Fuel Prices'!S103*(INDEX(Tax_share,MATCH('Total Fuel Prices'!$A$97,tax_fuel_labels,0),MATCH(S$1,'Tax_Share of Price'!$B$1:$AI$1,0)))</f>
        <v>8.1776829789557458E-6</v>
      </c>
      <c r="T6">
        <f>'Total Fuel Prices'!T103*(INDEX(Tax_share,MATCH('Total Fuel Prices'!$A$97,tax_fuel_labels,0),MATCH(T$1,'Tax_Share of Price'!$B$1:$AI$1,0)))</f>
        <v>8.2672054485016651E-6</v>
      </c>
      <c r="U6">
        <f>'Total Fuel Prices'!U103*(INDEX(Tax_share,MATCH('Total Fuel Prices'!$A$97,tax_fuel_labels,0),MATCH(U$1,'Tax_Share of Price'!$B$1:$AI$1,0)))</f>
        <v>8.3684047619014032E-6</v>
      </c>
      <c r="V6">
        <f>'Total Fuel Prices'!V103*(INDEX(Tax_share,MATCH('Total Fuel Prices'!$A$97,tax_fuel_labels,0),MATCH(V$1,'Tax_Share of Price'!$B$1:$AI$1,0)))</f>
        <v>8.4267889811704833E-6</v>
      </c>
      <c r="W6">
        <f>'Total Fuel Prices'!W103*(INDEX(Tax_share,MATCH('Total Fuel Prices'!$A$97,tax_fuel_labels,0),MATCH(W$1,'Tax_Share of Price'!$B$1:$AI$1,0)))</f>
        <v>8.5124191694318009E-6</v>
      </c>
      <c r="X6">
        <f>'Total Fuel Prices'!X103*(INDEX(Tax_share,MATCH('Total Fuel Prices'!$A$97,tax_fuel_labels,0),MATCH(X$1,'Tax_Share of Price'!$B$1:$AI$1,0)))</f>
        <v>8.6019416389777236E-6</v>
      </c>
      <c r="Y6">
        <f>'Total Fuel Prices'!Y103*(INDEX(Tax_share,MATCH('Total Fuel Prices'!$A$97,tax_fuel_labels,0),MATCH(Y$1,'Tax_Share of Price'!$B$1:$AI$1,0)))</f>
        <v>8.6097262015469338E-6</v>
      </c>
      <c r="Z6">
        <f>'Total Fuel Prices'!Z103*(INDEX(Tax_share,MATCH('Total Fuel Prices'!$A$97,tax_fuel_labels,0),MATCH(Z$1,'Tax_Share of Price'!$B$1:$AI$1,0)))</f>
        <v>8.6875718272390395E-6</v>
      </c>
      <c r="AA6">
        <f>'Total Fuel Prices'!AA103*(INDEX(Tax_share,MATCH('Total Fuel Prices'!$A$97,tax_fuel_labels,0),MATCH(AA$1,'Tax_Share of Price'!$B$1:$AI$1,0)))</f>
        <v>8.8315862347694355E-6</v>
      </c>
      <c r="AB6">
        <f>'Total Fuel Prices'!AB103*(INDEX(Tax_share,MATCH('Total Fuel Prices'!$A$97,tax_fuel_labels,0),MATCH(AB$1,'Tax_Share of Price'!$B$1:$AI$1,0)))</f>
        <v>8.901647297892331E-6</v>
      </c>
      <c r="AC6">
        <f>'Total Fuel Prices'!AC103*(INDEX(Tax_share,MATCH('Total Fuel Prices'!$A$97,tax_fuel_labels,0),MATCH(AC$1,'Tax_Share of Price'!$B$1:$AI$1,0)))</f>
        <v>8.9794929235844367E-6</v>
      </c>
      <c r="AD6">
        <f>'Total Fuel Prices'!AD103*(INDEX(Tax_share,MATCH('Total Fuel Prices'!$A$97,tax_fuel_labels,0),MATCH(AD$1,'Tax_Share of Price'!$B$1:$AI$1,0)))</f>
        <v>9.1273996123994378E-6</v>
      </c>
      <c r="AE6">
        <f>'Total Fuel Prices'!AE103*(INDEX(Tax_share,MATCH('Total Fuel Prices'!$A$97,tax_fuel_labels,0),MATCH(AE$1,'Tax_Share of Price'!$B$1:$AI$1,0)))</f>
        <v>9.1429687375378599E-6</v>
      </c>
      <c r="AF6">
        <f t="shared" si="1"/>
        <v>9.1429687375378599E-6</v>
      </c>
      <c r="AG6">
        <f t="shared" si="0"/>
        <v>9.1429687375378599E-6</v>
      </c>
      <c r="AH6">
        <f t="shared" si="0"/>
        <v>9.1429687375378599E-6</v>
      </c>
      <c r="AI6">
        <f t="shared" si="0"/>
        <v>9.1429687375378599E-6</v>
      </c>
      <c r="AJ6">
        <f t="shared" si="0"/>
        <v>9.1429687375378599E-6</v>
      </c>
      <c r="AK6">
        <f t="shared" si="0"/>
        <v>9.1429687375378599E-6</v>
      </c>
      <c r="AL6">
        <f t="shared" si="0"/>
        <v>9.1429687375378599E-6</v>
      </c>
      <c r="AM6">
        <f t="shared" si="0"/>
        <v>9.1429687375378599E-6</v>
      </c>
      <c r="AN6">
        <f t="shared" si="0"/>
        <v>9.1429687375378599E-6</v>
      </c>
      <c r="AO6">
        <f t="shared" si="0"/>
        <v>9.1429687375378599E-6</v>
      </c>
      <c r="AP6">
        <f t="shared" si="0"/>
        <v>9.1429687375378599E-6</v>
      </c>
      <c r="AQ6">
        <f t="shared" si="0"/>
        <v>9.1429687375378599E-6</v>
      </c>
      <c r="AR6">
        <f t="shared" si="0"/>
        <v>9.1429687375378599E-6</v>
      </c>
      <c r="AS6">
        <f t="shared" si="0"/>
        <v>9.1429687375378599E-6</v>
      </c>
      <c r="AT6">
        <f t="shared" si="0"/>
        <v>9.1429687375378599E-6</v>
      </c>
      <c r="AU6">
        <f t="shared" si="0"/>
        <v>9.1429687375378599E-6</v>
      </c>
      <c r="AV6">
        <f t="shared" si="0"/>
        <v>9.1429687375378599E-6</v>
      </c>
      <c r="AW6">
        <f t="shared" si="0"/>
        <v>9.1429687375378599E-6</v>
      </c>
      <c r="AX6">
        <f t="shared" si="0"/>
        <v>9.1429687375378599E-6</v>
      </c>
      <c r="AY6">
        <f t="shared" si="0"/>
        <v>9.1429687375378599E-6</v>
      </c>
      <c r="AZ6">
        <f t="shared" si="0"/>
        <v>9.1429687375378599E-6</v>
      </c>
      <c r="BA6">
        <f t="shared" si="0"/>
        <v>9.1429687375378599E-6</v>
      </c>
      <c r="BB6">
        <f t="shared" si="0"/>
        <v>9.1429687375378599E-6</v>
      </c>
      <c r="BC6">
        <f t="shared" si="0"/>
        <v>9.1429687375378599E-6</v>
      </c>
      <c r="BD6">
        <f t="shared" si="0"/>
        <v>9.1429687375378599E-6</v>
      </c>
      <c r="BE6">
        <f t="shared" si="0"/>
        <v>9.1429687375378599E-6</v>
      </c>
      <c r="BF6">
        <f t="shared" si="0"/>
        <v>9.1429687375378599E-6</v>
      </c>
      <c r="BG6">
        <f t="shared" si="0"/>
        <v>9.1429687375378599E-6</v>
      </c>
      <c r="BH6">
        <f t="shared" si="0"/>
        <v>9.1429687375378599E-6</v>
      </c>
      <c r="BI6">
        <f t="shared" si="0"/>
        <v>9.1429687375378599E-6</v>
      </c>
      <c r="BJ6">
        <f t="shared" si="0"/>
        <v>9.1429687375378599E-6</v>
      </c>
      <c r="BK6">
        <f t="shared" si="0"/>
        <v>9.1429687375378599E-6</v>
      </c>
      <c r="BL6">
        <f t="shared" si="0"/>
        <v>9.1429687375378599E-6</v>
      </c>
      <c r="BM6">
        <f t="shared" si="0"/>
        <v>9.1429687375378599E-6</v>
      </c>
      <c r="BN6">
        <f t="shared" si="0"/>
        <v>9.1429687375378599E-6</v>
      </c>
      <c r="BO6">
        <f t="shared" si="0"/>
        <v>9.1429687375378599E-6</v>
      </c>
      <c r="BP6">
        <f t="shared" si="0"/>
        <v>9.1429687375378599E-6</v>
      </c>
      <c r="BQ6">
        <f t="shared" si="0"/>
        <v>9.1429687375378599E-6</v>
      </c>
      <c r="BR6">
        <f t="shared" si="0"/>
        <v>9.1429687375378599E-6</v>
      </c>
      <c r="BS6">
        <f t="shared" si="0"/>
        <v>9.1429687375378599E-6</v>
      </c>
      <c r="BT6">
        <f t="shared" si="0"/>
        <v>9.1429687375378599E-6</v>
      </c>
      <c r="BU6">
        <f t="shared" si="0"/>
        <v>9.1429687375378599E-6</v>
      </c>
      <c r="BV6">
        <f t="shared" si="0"/>
        <v>9.1429687375378599E-6</v>
      </c>
      <c r="BW6">
        <f t="shared" si="0"/>
        <v>9.1429687375378599E-6</v>
      </c>
      <c r="BX6">
        <f t="shared" si="0"/>
        <v>9.1429687375378599E-6</v>
      </c>
      <c r="BY6">
        <f t="shared" si="0"/>
        <v>9.1429687375378599E-6</v>
      </c>
      <c r="BZ6">
        <f t="shared" si="0"/>
        <v>9.1429687375378599E-6</v>
      </c>
      <c r="CA6">
        <f t="shared" si="0"/>
        <v>9.1429687375378599E-6</v>
      </c>
      <c r="CB6">
        <f t="shared" si="0"/>
        <v>9.1429687375378599E-6</v>
      </c>
      <c r="CC6">
        <f t="shared" si="0"/>
        <v>9.1429687375378599E-6</v>
      </c>
    </row>
    <row r="7" spans="1:81">
      <c r="A7" s="1" t="s">
        <v>1426</v>
      </c>
      <c r="B7">
        <f>B6</f>
        <v>8.2905591362092975E-6</v>
      </c>
      <c r="C7">
        <f t="shared" ref="C7:AE7" si="2">C6</f>
        <v>8.2905591362092975E-6</v>
      </c>
      <c r="D7">
        <f t="shared" si="2"/>
        <v>8.5202037320010111E-6</v>
      </c>
      <c r="E7">
        <f t="shared" si="2"/>
        <v>8.2905591362092975E-6</v>
      </c>
      <c r="F7">
        <f t="shared" si="2"/>
        <v>8.0492376965637702E-6</v>
      </c>
      <c r="G7">
        <f t="shared" si="2"/>
        <v>7.8974387264641623E-6</v>
      </c>
      <c r="H7">
        <f t="shared" si="2"/>
        <v>7.6755786932416589E-6</v>
      </c>
      <c r="I7">
        <f t="shared" si="2"/>
        <v>7.558810254703502E-6</v>
      </c>
      <c r="J7">
        <f t="shared" si="2"/>
        <v>7.3369502214809995E-6</v>
      </c>
      <c r="K7">
        <f t="shared" si="2"/>
        <v>7.4926414728652108E-6</v>
      </c>
      <c r="L7">
        <f t="shared" si="2"/>
        <v>7.5121028792882373E-6</v>
      </c>
      <c r="M7">
        <f t="shared" si="2"/>
        <v>7.6483327242494214E-6</v>
      </c>
      <c r="N7">
        <f t="shared" si="2"/>
        <v>7.7300706312261339E-6</v>
      </c>
      <c r="O7">
        <f t="shared" si="2"/>
        <v>7.7806702879260037E-6</v>
      </c>
      <c r="P7">
        <f t="shared" si="2"/>
        <v>7.8857618826103469E-6</v>
      </c>
      <c r="Q7">
        <f t="shared" si="2"/>
        <v>7.9558229457332424E-6</v>
      </c>
      <c r="R7">
        <f t="shared" si="2"/>
        <v>8.0959450719790333E-6</v>
      </c>
      <c r="S7">
        <f t="shared" si="2"/>
        <v>8.1776829789557458E-6</v>
      </c>
      <c r="T7">
        <f t="shared" si="2"/>
        <v>8.2672054485016651E-6</v>
      </c>
      <c r="U7">
        <f t="shared" si="2"/>
        <v>8.3684047619014032E-6</v>
      </c>
      <c r="V7">
        <f t="shared" si="2"/>
        <v>8.4267889811704833E-6</v>
      </c>
      <c r="W7">
        <f t="shared" si="2"/>
        <v>8.5124191694318009E-6</v>
      </c>
      <c r="X7">
        <f t="shared" si="2"/>
        <v>8.6019416389777236E-6</v>
      </c>
      <c r="Y7">
        <f t="shared" si="2"/>
        <v>8.6097262015469338E-6</v>
      </c>
      <c r="Z7">
        <f t="shared" si="2"/>
        <v>8.6875718272390395E-6</v>
      </c>
      <c r="AA7">
        <f t="shared" si="2"/>
        <v>8.8315862347694355E-6</v>
      </c>
      <c r="AB7">
        <f t="shared" si="2"/>
        <v>8.901647297892331E-6</v>
      </c>
      <c r="AC7">
        <f t="shared" si="2"/>
        <v>8.9794929235844367E-6</v>
      </c>
      <c r="AD7">
        <f t="shared" si="2"/>
        <v>9.1273996123994378E-6</v>
      </c>
      <c r="AE7">
        <f t="shared" si="2"/>
        <v>9.1429687375378599E-6</v>
      </c>
      <c r="AF7">
        <f t="shared" si="1"/>
        <v>9.1429687375378599E-6</v>
      </c>
      <c r="AG7">
        <f t="shared" si="0"/>
        <v>9.1429687375378599E-6</v>
      </c>
      <c r="AH7">
        <f t="shared" si="0"/>
        <v>9.1429687375378599E-6</v>
      </c>
      <c r="AI7">
        <f t="shared" si="0"/>
        <v>9.1429687375378599E-6</v>
      </c>
      <c r="AJ7">
        <f t="shared" si="0"/>
        <v>9.1429687375378599E-6</v>
      </c>
      <c r="AK7">
        <f t="shared" si="0"/>
        <v>9.1429687375378599E-6</v>
      </c>
      <c r="AL7">
        <f t="shared" si="0"/>
        <v>9.1429687375378599E-6</v>
      </c>
      <c r="AM7">
        <f t="shared" si="0"/>
        <v>9.1429687375378599E-6</v>
      </c>
      <c r="AN7">
        <f t="shared" si="0"/>
        <v>9.1429687375378599E-6</v>
      </c>
      <c r="AO7">
        <f t="shared" si="0"/>
        <v>9.1429687375378599E-6</v>
      </c>
      <c r="AP7">
        <f t="shared" si="0"/>
        <v>9.1429687375378599E-6</v>
      </c>
      <c r="AQ7">
        <f t="shared" si="0"/>
        <v>9.1429687375378599E-6</v>
      </c>
      <c r="AR7">
        <f t="shared" si="0"/>
        <v>9.1429687375378599E-6</v>
      </c>
      <c r="AS7">
        <f t="shared" si="0"/>
        <v>9.1429687375378599E-6</v>
      </c>
      <c r="AT7">
        <f t="shared" si="0"/>
        <v>9.1429687375378599E-6</v>
      </c>
      <c r="AU7">
        <f t="shared" si="0"/>
        <v>9.1429687375378599E-6</v>
      </c>
      <c r="AV7">
        <f t="shared" si="0"/>
        <v>9.1429687375378599E-6</v>
      </c>
      <c r="AW7">
        <f t="shared" si="0"/>
        <v>9.1429687375378599E-6</v>
      </c>
      <c r="AX7">
        <f t="shared" si="0"/>
        <v>9.1429687375378599E-6</v>
      </c>
      <c r="AY7">
        <f t="shared" si="0"/>
        <v>9.1429687375378599E-6</v>
      </c>
      <c r="AZ7">
        <f t="shared" si="0"/>
        <v>9.1429687375378599E-6</v>
      </c>
      <c r="BA7">
        <f t="shared" si="0"/>
        <v>9.1429687375378599E-6</v>
      </c>
      <c r="BB7">
        <f t="shared" si="0"/>
        <v>9.1429687375378599E-6</v>
      </c>
      <c r="BC7">
        <f t="shared" si="0"/>
        <v>9.1429687375378599E-6</v>
      </c>
      <c r="BD7">
        <f t="shared" si="0"/>
        <v>9.1429687375378599E-6</v>
      </c>
      <c r="BE7">
        <f t="shared" si="0"/>
        <v>9.1429687375378599E-6</v>
      </c>
      <c r="BF7">
        <f t="shared" ref="AG7:CC9" si="3">$AE7</f>
        <v>9.1429687375378599E-6</v>
      </c>
      <c r="BG7">
        <f t="shared" si="3"/>
        <v>9.1429687375378599E-6</v>
      </c>
      <c r="BH7">
        <f t="shared" si="3"/>
        <v>9.1429687375378599E-6</v>
      </c>
      <c r="BI7">
        <f t="shared" si="3"/>
        <v>9.1429687375378599E-6</v>
      </c>
      <c r="BJ7">
        <f t="shared" si="3"/>
        <v>9.1429687375378599E-6</v>
      </c>
      <c r="BK7">
        <f t="shared" si="3"/>
        <v>9.1429687375378599E-6</v>
      </c>
      <c r="BL7">
        <f t="shared" si="3"/>
        <v>9.1429687375378599E-6</v>
      </c>
      <c r="BM7">
        <f t="shared" si="3"/>
        <v>9.1429687375378599E-6</v>
      </c>
      <c r="BN7">
        <f t="shared" si="3"/>
        <v>9.1429687375378599E-6</v>
      </c>
      <c r="BO7">
        <f t="shared" si="3"/>
        <v>9.1429687375378599E-6</v>
      </c>
      <c r="BP7">
        <f t="shared" si="3"/>
        <v>9.1429687375378599E-6</v>
      </c>
      <c r="BQ7">
        <f t="shared" si="3"/>
        <v>9.1429687375378599E-6</v>
      </c>
      <c r="BR7">
        <f t="shared" si="3"/>
        <v>9.1429687375378599E-6</v>
      </c>
      <c r="BS7">
        <f t="shared" si="3"/>
        <v>9.1429687375378599E-6</v>
      </c>
      <c r="BT7">
        <f t="shared" si="3"/>
        <v>9.1429687375378599E-6</v>
      </c>
      <c r="BU7">
        <f t="shared" si="3"/>
        <v>9.1429687375378599E-6</v>
      </c>
      <c r="BV7">
        <f t="shared" si="3"/>
        <v>9.1429687375378599E-6</v>
      </c>
      <c r="BW7">
        <f t="shared" si="3"/>
        <v>9.1429687375378599E-6</v>
      </c>
      <c r="BX7">
        <f t="shared" si="3"/>
        <v>9.1429687375378599E-6</v>
      </c>
      <c r="BY7">
        <f t="shared" si="3"/>
        <v>9.1429687375378599E-6</v>
      </c>
      <c r="BZ7">
        <f t="shared" si="3"/>
        <v>9.1429687375378599E-6</v>
      </c>
      <c r="CA7">
        <f t="shared" si="3"/>
        <v>9.1429687375378599E-6</v>
      </c>
      <c r="CB7">
        <f t="shared" si="3"/>
        <v>9.1429687375378599E-6</v>
      </c>
      <c r="CC7">
        <f t="shared" si="3"/>
        <v>9.1429687375378599E-6</v>
      </c>
    </row>
    <row r="8" spans="1:81">
      <c r="A8" s="1" t="s">
        <v>1427</v>
      </c>
      <c r="B8">
        <f>'Total Fuel Prices'!B105*(INDEX(Tax_share,MATCH('Total Fuel Prices'!$A$97,tax_fuel_labels,0),MATCH(B$1,'Tax_Share of Price'!$B$1:$AI$1,0)))</f>
        <v>0</v>
      </c>
      <c r="C8">
        <f>'Total Fuel Prices'!C105*(INDEX(Tax_share,MATCH('Total Fuel Prices'!$A$97,tax_fuel_labels,0),MATCH(C$1,'Tax_Share of Price'!$B$1:$AI$1,0)))</f>
        <v>0</v>
      </c>
      <c r="D8">
        <f>'Total Fuel Prices'!D105*(INDEX(Tax_share,MATCH('Total Fuel Prices'!$A$97,tax_fuel_labels,0),MATCH(D$1,'Tax_Share of Price'!$B$1:$AI$1,0)))</f>
        <v>0</v>
      </c>
      <c r="E8">
        <f>'Total Fuel Prices'!E105*(INDEX(Tax_share,MATCH('Total Fuel Prices'!$A$97,tax_fuel_labels,0),MATCH(E$1,'Tax_Share of Price'!$B$1:$AI$1,0)))</f>
        <v>0</v>
      </c>
      <c r="F8">
        <f>'Total Fuel Prices'!F105*(INDEX(Tax_share,MATCH('Total Fuel Prices'!$A$97,tax_fuel_labels,0),MATCH(F$1,'Tax_Share of Price'!$B$1:$AI$1,0)))</f>
        <v>0</v>
      </c>
      <c r="G8">
        <f>'Total Fuel Prices'!G105*(INDEX(Tax_share,MATCH('Total Fuel Prices'!$A$97,tax_fuel_labels,0),MATCH(G$1,'Tax_Share of Price'!$B$1:$AI$1,0)))</f>
        <v>0</v>
      </c>
      <c r="H8">
        <f>'Total Fuel Prices'!H105*(INDEX(Tax_share,MATCH('Total Fuel Prices'!$A$97,tax_fuel_labels,0),MATCH(H$1,'Tax_Share of Price'!$B$1:$AI$1,0)))</f>
        <v>0</v>
      </c>
      <c r="I8">
        <f>'Total Fuel Prices'!I105*(INDEX(Tax_share,MATCH('Total Fuel Prices'!$A$97,tax_fuel_labels,0),MATCH(I$1,'Tax_Share of Price'!$B$1:$AI$1,0)))</f>
        <v>0</v>
      </c>
      <c r="J8">
        <f>'Total Fuel Prices'!J105*(INDEX(Tax_share,MATCH('Total Fuel Prices'!$A$97,tax_fuel_labels,0),MATCH(J$1,'Tax_Share of Price'!$B$1:$AI$1,0)))</f>
        <v>0</v>
      </c>
      <c r="K8">
        <f>'Total Fuel Prices'!K105*(INDEX(Tax_share,MATCH('Total Fuel Prices'!$A$97,tax_fuel_labels,0),MATCH(K$1,'Tax_Share of Price'!$B$1:$AI$1,0)))</f>
        <v>0</v>
      </c>
      <c r="L8">
        <f>'Total Fuel Prices'!L105*(INDEX(Tax_share,MATCH('Total Fuel Prices'!$A$97,tax_fuel_labels,0),MATCH(L$1,'Tax_Share of Price'!$B$1:$AI$1,0)))</f>
        <v>0</v>
      </c>
      <c r="M8">
        <f>'Total Fuel Prices'!M105*(INDEX(Tax_share,MATCH('Total Fuel Prices'!$A$97,tax_fuel_labels,0),MATCH(M$1,'Tax_Share of Price'!$B$1:$AI$1,0)))</f>
        <v>0</v>
      </c>
      <c r="N8">
        <f>'Total Fuel Prices'!N105*(INDEX(Tax_share,MATCH('Total Fuel Prices'!$A$97,tax_fuel_labels,0),MATCH(N$1,'Tax_Share of Price'!$B$1:$AI$1,0)))</f>
        <v>0</v>
      </c>
      <c r="O8">
        <f>'Total Fuel Prices'!O105*(INDEX(Tax_share,MATCH('Total Fuel Prices'!$A$97,tax_fuel_labels,0),MATCH(O$1,'Tax_Share of Price'!$B$1:$AI$1,0)))</f>
        <v>0</v>
      </c>
      <c r="P8">
        <f>'Total Fuel Prices'!P105*(INDEX(Tax_share,MATCH('Total Fuel Prices'!$A$97,tax_fuel_labels,0),MATCH(P$1,'Tax_Share of Price'!$B$1:$AI$1,0)))</f>
        <v>0</v>
      </c>
      <c r="Q8">
        <f>'Total Fuel Prices'!Q105*(INDEX(Tax_share,MATCH('Total Fuel Prices'!$A$97,tax_fuel_labels,0),MATCH(Q$1,'Tax_Share of Price'!$B$1:$AI$1,0)))</f>
        <v>0</v>
      </c>
      <c r="R8">
        <f>'Total Fuel Prices'!R105*(INDEX(Tax_share,MATCH('Total Fuel Prices'!$A$97,tax_fuel_labels,0),MATCH(R$1,'Tax_Share of Price'!$B$1:$AI$1,0)))</f>
        <v>0</v>
      </c>
      <c r="S8">
        <f>'Total Fuel Prices'!S105*(INDEX(Tax_share,MATCH('Total Fuel Prices'!$A$97,tax_fuel_labels,0),MATCH(S$1,'Tax_Share of Price'!$B$1:$AI$1,0)))</f>
        <v>0</v>
      </c>
      <c r="T8">
        <f>'Total Fuel Prices'!T105*(INDEX(Tax_share,MATCH('Total Fuel Prices'!$A$97,tax_fuel_labels,0),MATCH(T$1,'Tax_Share of Price'!$B$1:$AI$1,0)))</f>
        <v>0</v>
      </c>
      <c r="U8">
        <f>'Total Fuel Prices'!U105*(INDEX(Tax_share,MATCH('Total Fuel Prices'!$A$97,tax_fuel_labels,0),MATCH(U$1,'Tax_Share of Price'!$B$1:$AI$1,0)))</f>
        <v>0</v>
      </c>
      <c r="V8">
        <f>'Total Fuel Prices'!V105*(INDEX(Tax_share,MATCH('Total Fuel Prices'!$A$97,tax_fuel_labels,0),MATCH(V$1,'Tax_Share of Price'!$B$1:$AI$1,0)))</f>
        <v>0</v>
      </c>
      <c r="W8">
        <f>'Total Fuel Prices'!W105*(INDEX(Tax_share,MATCH('Total Fuel Prices'!$A$97,tax_fuel_labels,0),MATCH(W$1,'Tax_Share of Price'!$B$1:$AI$1,0)))</f>
        <v>0</v>
      </c>
      <c r="X8">
        <f>'Total Fuel Prices'!X105*(INDEX(Tax_share,MATCH('Total Fuel Prices'!$A$97,tax_fuel_labels,0),MATCH(X$1,'Tax_Share of Price'!$B$1:$AI$1,0)))</f>
        <v>0</v>
      </c>
      <c r="Y8">
        <f>'Total Fuel Prices'!Y105*(INDEX(Tax_share,MATCH('Total Fuel Prices'!$A$97,tax_fuel_labels,0),MATCH(Y$1,'Tax_Share of Price'!$B$1:$AI$1,0)))</f>
        <v>0</v>
      </c>
      <c r="Z8">
        <f>'Total Fuel Prices'!Z105*(INDEX(Tax_share,MATCH('Total Fuel Prices'!$A$97,tax_fuel_labels,0),MATCH(Z$1,'Tax_Share of Price'!$B$1:$AI$1,0)))</f>
        <v>0</v>
      </c>
      <c r="AA8">
        <f>'Total Fuel Prices'!AA105*(INDEX(Tax_share,MATCH('Total Fuel Prices'!$A$97,tax_fuel_labels,0),MATCH(AA$1,'Tax_Share of Price'!$B$1:$AI$1,0)))</f>
        <v>0</v>
      </c>
      <c r="AB8">
        <f>'Total Fuel Prices'!AB105*(INDEX(Tax_share,MATCH('Total Fuel Prices'!$A$97,tax_fuel_labels,0),MATCH(AB$1,'Tax_Share of Price'!$B$1:$AI$1,0)))</f>
        <v>0</v>
      </c>
      <c r="AC8">
        <f>'Total Fuel Prices'!AC105*(INDEX(Tax_share,MATCH('Total Fuel Prices'!$A$97,tax_fuel_labels,0),MATCH(AC$1,'Tax_Share of Price'!$B$1:$AI$1,0)))</f>
        <v>0</v>
      </c>
      <c r="AD8">
        <f>'Total Fuel Prices'!AD105*(INDEX(Tax_share,MATCH('Total Fuel Prices'!$A$97,tax_fuel_labels,0),MATCH(AD$1,'Tax_Share of Price'!$B$1:$AI$1,0)))</f>
        <v>0</v>
      </c>
      <c r="AE8">
        <f>'Total Fuel Prices'!AE105*(INDEX(Tax_share,MATCH('Total Fuel Prices'!$A$97,tax_fuel_labels,0),MATCH(AE$1,'Tax_Share of Price'!$B$1:$AI$1,0)))</f>
        <v>0</v>
      </c>
      <c r="AF8">
        <f t="shared" si="1"/>
        <v>0</v>
      </c>
      <c r="AG8">
        <f t="shared" si="3"/>
        <v>0</v>
      </c>
      <c r="AH8">
        <f t="shared" si="3"/>
        <v>0</v>
      </c>
      <c r="AI8">
        <f t="shared" si="3"/>
        <v>0</v>
      </c>
      <c r="AJ8">
        <f t="shared" si="3"/>
        <v>0</v>
      </c>
      <c r="AK8">
        <f t="shared" si="3"/>
        <v>0</v>
      </c>
      <c r="AL8">
        <f t="shared" si="3"/>
        <v>0</v>
      </c>
      <c r="AM8">
        <f t="shared" si="3"/>
        <v>0</v>
      </c>
      <c r="AN8">
        <f t="shared" si="3"/>
        <v>0</v>
      </c>
      <c r="AO8">
        <f t="shared" si="3"/>
        <v>0</v>
      </c>
      <c r="AP8">
        <f t="shared" si="3"/>
        <v>0</v>
      </c>
      <c r="AQ8">
        <f t="shared" si="3"/>
        <v>0</v>
      </c>
      <c r="AR8">
        <f t="shared" si="3"/>
        <v>0</v>
      </c>
      <c r="AS8">
        <f t="shared" si="3"/>
        <v>0</v>
      </c>
      <c r="AT8">
        <f t="shared" si="3"/>
        <v>0</v>
      </c>
      <c r="AU8">
        <f t="shared" si="3"/>
        <v>0</v>
      </c>
      <c r="AV8">
        <f t="shared" si="3"/>
        <v>0</v>
      </c>
      <c r="AW8">
        <f t="shared" si="3"/>
        <v>0</v>
      </c>
      <c r="AX8">
        <f t="shared" si="3"/>
        <v>0</v>
      </c>
      <c r="AY8">
        <f t="shared" si="3"/>
        <v>0</v>
      </c>
      <c r="AZ8">
        <f t="shared" si="3"/>
        <v>0</v>
      </c>
      <c r="BA8">
        <f t="shared" si="3"/>
        <v>0</v>
      </c>
      <c r="BB8">
        <f t="shared" si="3"/>
        <v>0</v>
      </c>
      <c r="BC8">
        <f t="shared" si="3"/>
        <v>0</v>
      </c>
      <c r="BD8">
        <f t="shared" si="3"/>
        <v>0</v>
      </c>
      <c r="BE8">
        <f t="shared" si="3"/>
        <v>0</v>
      </c>
      <c r="BF8">
        <f t="shared" si="3"/>
        <v>0</v>
      </c>
      <c r="BG8">
        <f t="shared" si="3"/>
        <v>0</v>
      </c>
      <c r="BH8">
        <f t="shared" si="3"/>
        <v>0</v>
      </c>
      <c r="BI8">
        <f t="shared" si="3"/>
        <v>0</v>
      </c>
      <c r="BJ8">
        <f t="shared" si="3"/>
        <v>0</v>
      </c>
      <c r="BK8">
        <f t="shared" si="3"/>
        <v>0</v>
      </c>
      <c r="BL8">
        <f t="shared" si="3"/>
        <v>0</v>
      </c>
      <c r="BM8">
        <f t="shared" si="3"/>
        <v>0</v>
      </c>
      <c r="BN8">
        <f t="shared" si="3"/>
        <v>0</v>
      </c>
      <c r="BO8">
        <f t="shared" si="3"/>
        <v>0</v>
      </c>
      <c r="BP8">
        <f t="shared" si="3"/>
        <v>0</v>
      </c>
      <c r="BQ8">
        <f t="shared" si="3"/>
        <v>0</v>
      </c>
      <c r="BR8">
        <f t="shared" si="3"/>
        <v>0</v>
      </c>
      <c r="BS8">
        <f t="shared" si="3"/>
        <v>0</v>
      </c>
      <c r="BT8">
        <f t="shared" si="3"/>
        <v>0</v>
      </c>
      <c r="BU8">
        <f t="shared" si="3"/>
        <v>0</v>
      </c>
      <c r="BV8">
        <f t="shared" si="3"/>
        <v>0</v>
      </c>
      <c r="BW8">
        <f t="shared" si="3"/>
        <v>0</v>
      </c>
      <c r="BX8">
        <f t="shared" si="3"/>
        <v>0</v>
      </c>
      <c r="BY8">
        <f t="shared" si="3"/>
        <v>0</v>
      </c>
      <c r="BZ8">
        <f t="shared" si="3"/>
        <v>0</v>
      </c>
      <c r="CA8">
        <f t="shared" si="3"/>
        <v>0</v>
      </c>
      <c r="CB8">
        <f t="shared" si="3"/>
        <v>0</v>
      </c>
      <c r="CC8">
        <f t="shared" si="3"/>
        <v>0</v>
      </c>
    </row>
    <row r="9" spans="1:81">
      <c r="A9" s="1" t="s">
        <v>1428</v>
      </c>
      <c r="B9">
        <f>'Total Fuel Prices'!B106*(INDEX(Tax_share,MATCH('Total Fuel Prices'!$A$97,tax_fuel_labels,0),MATCH(B$1,'Tax_Share of Price'!$B$1:$AI$1,0)))</f>
        <v>8.2905591362092975E-6</v>
      </c>
      <c r="C9">
        <f>'Total Fuel Prices'!C106*(INDEX(Tax_share,MATCH('Total Fuel Prices'!$A$97,tax_fuel_labels,0),MATCH(C$1,'Tax_Share of Price'!$B$1:$AI$1,0)))</f>
        <v>8.2905591362092975E-6</v>
      </c>
      <c r="D9">
        <f>'Total Fuel Prices'!D106*(INDEX(Tax_share,MATCH('Total Fuel Prices'!$A$97,tax_fuel_labels,0),MATCH(D$1,'Tax_Share of Price'!$B$1:$AI$1,0)))</f>
        <v>8.5202037320010111E-6</v>
      </c>
      <c r="E9">
        <f>'Total Fuel Prices'!E106*(INDEX(Tax_share,MATCH('Total Fuel Prices'!$A$97,tax_fuel_labels,0),MATCH(E$1,'Tax_Share of Price'!$B$1:$AI$1,0)))</f>
        <v>8.2905591362092975E-6</v>
      </c>
      <c r="F9">
        <f>'Total Fuel Prices'!F106*(INDEX(Tax_share,MATCH('Total Fuel Prices'!$A$97,tax_fuel_labels,0),MATCH(F$1,'Tax_Share of Price'!$B$1:$AI$1,0)))</f>
        <v>8.0492376965637702E-6</v>
      </c>
      <c r="G9">
        <f>'Total Fuel Prices'!G106*(INDEX(Tax_share,MATCH('Total Fuel Prices'!$A$97,tax_fuel_labels,0),MATCH(G$1,'Tax_Share of Price'!$B$1:$AI$1,0)))</f>
        <v>7.8974387264641623E-6</v>
      </c>
      <c r="H9">
        <f>'Total Fuel Prices'!H106*(INDEX(Tax_share,MATCH('Total Fuel Prices'!$A$97,tax_fuel_labels,0),MATCH(H$1,'Tax_Share of Price'!$B$1:$AI$1,0)))</f>
        <v>7.6755786932416589E-6</v>
      </c>
      <c r="I9">
        <f>'Total Fuel Prices'!I106*(INDEX(Tax_share,MATCH('Total Fuel Prices'!$A$97,tax_fuel_labels,0),MATCH(I$1,'Tax_Share of Price'!$B$1:$AI$1,0)))</f>
        <v>7.558810254703502E-6</v>
      </c>
      <c r="J9">
        <f>'Total Fuel Prices'!J106*(INDEX(Tax_share,MATCH('Total Fuel Prices'!$A$97,tax_fuel_labels,0),MATCH(J$1,'Tax_Share of Price'!$B$1:$AI$1,0)))</f>
        <v>7.3369502214809995E-6</v>
      </c>
      <c r="K9">
        <f>'Total Fuel Prices'!K106*(INDEX(Tax_share,MATCH('Total Fuel Prices'!$A$97,tax_fuel_labels,0),MATCH(K$1,'Tax_Share of Price'!$B$1:$AI$1,0)))</f>
        <v>7.4926414728652108E-6</v>
      </c>
      <c r="L9">
        <f>'Total Fuel Prices'!L106*(INDEX(Tax_share,MATCH('Total Fuel Prices'!$A$97,tax_fuel_labels,0),MATCH(L$1,'Tax_Share of Price'!$B$1:$AI$1,0)))</f>
        <v>7.5121028792882373E-6</v>
      </c>
      <c r="M9">
        <f>'Total Fuel Prices'!M106*(INDEX(Tax_share,MATCH('Total Fuel Prices'!$A$97,tax_fuel_labels,0),MATCH(M$1,'Tax_Share of Price'!$B$1:$AI$1,0)))</f>
        <v>7.6483327242494214E-6</v>
      </c>
      <c r="N9">
        <f>'Total Fuel Prices'!N106*(INDEX(Tax_share,MATCH('Total Fuel Prices'!$A$97,tax_fuel_labels,0),MATCH(N$1,'Tax_Share of Price'!$B$1:$AI$1,0)))</f>
        <v>7.7300706312261339E-6</v>
      </c>
      <c r="O9">
        <f>'Total Fuel Prices'!O106*(INDEX(Tax_share,MATCH('Total Fuel Prices'!$A$97,tax_fuel_labels,0),MATCH(O$1,'Tax_Share of Price'!$B$1:$AI$1,0)))</f>
        <v>7.7806702879260037E-6</v>
      </c>
      <c r="P9">
        <f>'Total Fuel Prices'!P106*(INDEX(Tax_share,MATCH('Total Fuel Prices'!$A$97,tax_fuel_labels,0),MATCH(P$1,'Tax_Share of Price'!$B$1:$AI$1,0)))</f>
        <v>7.8857618826103469E-6</v>
      </c>
      <c r="Q9">
        <f>'Total Fuel Prices'!Q106*(INDEX(Tax_share,MATCH('Total Fuel Prices'!$A$97,tax_fuel_labels,0),MATCH(Q$1,'Tax_Share of Price'!$B$1:$AI$1,0)))</f>
        <v>7.9558229457332424E-6</v>
      </c>
      <c r="R9">
        <f>'Total Fuel Prices'!R106*(INDEX(Tax_share,MATCH('Total Fuel Prices'!$A$97,tax_fuel_labels,0),MATCH(R$1,'Tax_Share of Price'!$B$1:$AI$1,0)))</f>
        <v>8.0959450719790333E-6</v>
      </c>
      <c r="S9">
        <f>'Total Fuel Prices'!S106*(INDEX(Tax_share,MATCH('Total Fuel Prices'!$A$97,tax_fuel_labels,0),MATCH(S$1,'Tax_Share of Price'!$B$1:$AI$1,0)))</f>
        <v>8.1776829789557458E-6</v>
      </c>
      <c r="T9">
        <f>'Total Fuel Prices'!T106*(INDEX(Tax_share,MATCH('Total Fuel Prices'!$A$97,tax_fuel_labels,0),MATCH(T$1,'Tax_Share of Price'!$B$1:$AI$1,0)))</f>
        <v>8.2672054485016651E-6</v>
      </c>
      <c r="U9">
        <f>'Total Fuel Prices'!U106*(INDEX(Tax_share,MATCH('Total Fuel Prices'!$A$97,tax_fuel_labels,0),MATCH(U$1,'Tax_Share of Price'!$B$1:$AI$1,0)))</f>
        <v>8.3684047619014032E-6</v>
      </c>
      <c r="V9">
        <f>'Total Fuel Prices'!V106*(INDEX(Tax_share,MATCH('Total Fuel Prices'!$A$97,tax_fuel_labels,0),MATCH(V$1,'Tax_Share of Price'!$B$1:$AI$1,0)))</f>
        <v>8.4267889811704833E-6</v>
      </c>
      <c r="W9">
        <f>'Total Fuel Prices'!W106*(INDEX(Tax_share,MATCH('Total Fuel Prices'!$A$97,tax_fuel_labels,0),MATCH(W$1,'Tax_Share of Price'!$B$1:$AI$1,0)))</f>
        <v>8.5124191694318009E-6</v>
      </c>
      <c r="X9">
        <f>'Total Fuel Prices'!X106*(INDEX(Tax_share,MATCH('Total Fuel Prices'!$A$97,tax_fuel_labels,0),MATCH(X$1,'Tax_Share of Price'!$B$1:$AI$1,0)))</f>
        <v>8.6019416389777236E-6</v>
      </c>
      <c r="Y9">
        <f>'Total Fuel Prices'!Y106*(INDEX(Tax_share,MATCH('Total Fuel Prices'!$A$97,tax_fuel_labels,0),MATCH(Y$1,'Tax_Share of Price'!$B$1:$AI$1,0)))</f>
        <v>8.6097262015469338E-6</v>
      </c>
      <c r="Z9">
        <f>'Total Fuel Prices'!Z106*(INDEX(Tax_share,MATCH('Total Fuel Prices'!$A$97,tax_fuel_labels,0),MATCH(Z$1,'Tax_Share of Price'!$B$1:$AI$1,0)))</f>
        <v>8.6875718272390395E-6</v>
      </c>
      <c r="AA9">
        <f>'Total Fuel Prices'!AA106*(INDEX(Tax_share,MATCH('Total Fuel Prices'!$A$97,tax_fuel_labels,0),MATCH(AA$1,'Tax_Share of Price'!$B$1:$AI$1,0)))</f>
        <v>8.8315862347694355E-6</v>
      </c>
      <c r="AB9">
        <f>'Total Fuel Prices'!AB106*(INDEX(Tax_share,MATCH('Total Fuel Prices'!$A$97,tax_fuel_labels,0),MATCH(AB$1,'Tax_Share of Price'!$B$1:$AI$1,0)))</f>
        <v>8.901647297892331E-6</v>
      </c>
      <c r="AC9">
        <f>'Total Fuel Prices'!AC106*(INDEX(Tax_share,MATCH('Total Fuel Prices'!$A$97,tax_fuel_labels,0),MATCH(AC$1,'Tax_Share of Price'!$B$1:$AI$1,0)))</f>
        <v>8.9794929235844367E-6</v>
      </c>
      <c r="AD9">
        <f>'Total Fuel Prices'!AD106*(INDEX(Tax_share,MATCH('Total Fuel Prices'!$A$97,tax_fuel_labels,0),MATCH(AD$1,'Tax_Share of Price'!$B$1:$AI$1,0)))</f>
        <v>9.1273996123994378E-6</v>
      </c>
      <c r="AE9">
        <f>'Total Fuel Prices'!AE106*(INDEX(Tax_share,MATCH('Total Fuel Prices'!$A$97,tax_fuel_labels,0),MATCH(AE$1,'Tax_Share of Price'!$B$1:$AI$1,0)))</f>
        <v>9.1429687375378599E-6</v>
      </c>
      <c r="AF9">
        <f t="shared" si="1"/>
        <v>9.1429687375378599E-6</v>
      </c>
      <c r="AG9">
        <f t="shared" si="3"/>
        <v>9.1429687375378599E-6</v>
      </c>
      <c r="AH9">
        <f t="shared" si="3"/>
        <v>9.1429687375378599E-6</v>
      </c>
      <c r="AI9">
        <f t="shared" si="3"/>
        <v>9.1429687375378599E-6</v>
      </c>
      <c r="AJ9">
        <f t="shared" si="3"/>
        <v>9.1429687375378599E-6</v>
      </c>
      <c r="AK9">
        <f t="shared" si="3"/>
        <v>9.1429687375378599E-6</v>
      </c>
      <c r="AL9">
        <f t="shared" si="3"/>
        <v>9.1429687375378599E-6</v>
      </c>
      <c r="AM9">
        <f t="shared" si="3"/>
        <v>9.1429687375378599E-6</v>
      </c>
      <c r="AN9">
        <f t="shared" si="3"/>
        <v>9.1429687375378599E-6</v>
      </c>
      <c r="AO9">
        <f t="shared" si="3"/>
        <v>9.1429687375378599E-6</v>
      </c>
      <c r="AP9">
        <f t="shared" si="3"/>
        <v>9.1429687375378599E-6</v>
      </c>
      <c r="AQ9">
        <f t="shared" si="3"/>
        <v>9.1429687375378599E-6</v>
      </c>
      <c r="AR9">
        <f t="shared" si="3"/>
        <v>9.1429687375378599E-6</v>
      </c>
      <c r="AS9">
        <f t="shared" si="3"/>
        <v>9.1429687375378599E-6</v>
      </c>
      <c r="AT9">
        <f t="shared" si="3"/>
        <v>9.1429687375378599E-6</v>
      </c>
      <c r="AU9">
        <f t="shared" si="3"/>
        <v>9.1429687375378599E-6</v>
      </c>
      <c r="AV9">
        <f t="shared" si="3"/>
        <v>9.1429687375378599E-6</v>
      </c>
      <c r="AW9">
        <f t="shared" si="3"/>
        <v>9.1429687375378599E-6</v>
      </c>
      <c r="AX9">
        <f t="shared" si="3"/>
        <v>9.1429687375378599E-6</v>
      </c>
      <c r="AY9">
        <f t="shared" si="3"/>
        <v>9.1429687375378599E-6</v>
      </c>
      <c r="AZ9">
        <f t="shared" si="3"/>
        <v>9.1429687375378599E-6</v>
      </c>
      <c r="BA9">
        <f t="shared" si="3"/>
        <v>9.1429687375378599E-6</v>
      </c>
      <c r="BB9">
        <f t="shared" si="3"/>
        <v>9.1429687375378599E-6</v>
      </c>
      <c r="BC9">
        <f t="shared" si="3"/>
        <v>9.1429687375378599E-6</v>
      </c>
      <c r="BD9">
        <f t="shared" si="3"/>
        <v>9.1429687375378599E-6</v>
      </c>
      <c r="BE9">
        <f t="shared" si="3"/>
        <v>9.1429687375378599E-6</v>
      </c>
      <c r="BF9">
        <f t="shared" si="3"/>
        <v>9.1429687375378599E-6</v>
      </c>
      <c r="BG9">
        <f t="shared" si="3"/>
        <v>9.1429687375378599E-6</v>
      </c>
      <c r="BH9">
        <f t="shared" si="3"/>
        <v>9.1429687375378599E-6</v>
      </c>
      <c r="BI9">
        <f t="shared" si="3"/>
        <v>9.1429687375378599E-6</v>
      </c>
      <c r="BJ9">
        <f t="shared" si="3"/>
        <v>9.1429687375378599E-6</v>
      </c>
      <c r="BK9">
        <f t="shared" si="3"/>
        <v>9.1429687375378599E-6</v>
      </c>
      <c r="BL9">
        <f t="shared" si="3"/>
        <v>9.1429687375378599E-6</v>
      </c>
      <c r="BM9">
        <f t="shared" si="3"/>
        <v>9.1429687375378599E-6</v>
      </c>
      <c r="BN9">
        <f t="shared" si="3"/>
        <v>9.1429687375378599E-6</v>
      </c>
      <c r="BO9">
        <f t="shared" si="3"/>
        <v>9.1429687375378599E-6</v>
      </c>
      <c r="BP9">
        <f t="shared" si="3"/>
        <v>9.1429687375378599E-6</v>
      </c>
      <c r="BQ9">
        <f t="shared" si="3"/>
        <v>9.1429687375378599E-6</v>
      </c>
      <c r="BR9">
        <f t="shared" si="3"/>
        <v>9.1429687375378599E-6</v>
      </c>
      <c r="BS9">
        <f t="shared" si="3"/>
        <v>9.1429687375378599E-6</v>
      </c>
      <c r="BT9">
        <f t="shared" si="3"/>
        <v>9.1429687375378599E-6</v>
      </c>
      <c r="BU9">
        <f t="shared" si="3"/>
        <v>9.1429687375378599E-6</v>
      </c>
      <c r="BV9">
        <f t="shared" si="3"/>
        <v>9.1429687375378599E-6</v>
      </c>
      <c r="BW9">
        <f t="shared" si="3"/>
        <v>9.1429687375378599E-6</v>
      </c>
      <c r="BX9">
        <f t="shared" si="3"/>
        <v>9.1429687375378599E-6</v>
      </c>
      <c r="BY9">
        <f t="shared" si="3"/>
        <v>9.1429687375378599E-6</v>
      </c>
      <c r="BZ9">
        <f t="shared" si="3"/>
        <v>9.1429687375378599E-6</v>
      </c>
      <c r="CA9">
        <f t="shared" si="3"/>
        <v>9.1429687375378599E-6</v>
      </c>
      <c r="CB9">
        <f t="shared" si="3"/>
        <v>9.1429687375378599E-6</v>
      </c>
      <c r="CC9">
        <f t="shared" si="3"/>
        <v>9.1429687375378599E-6</v>
      </c>
    </row>
  </sheetData>
  <pageMargins left="0.7" right="0.7" top="0.75" bottom="0.75" header="0.3" footer="0.3"/>
  <pageSetup orientation="portrait" r:id="rId1"/>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sheetPr>
    <tabColor rgb="FF002060"/>
  </sheetPr>
  <dimension ref="A1:CC9"/>
  <sheetViews>
    <sheetView topLeftCell="X1" workbookViewId="0">
      <selection activeCell="AF4" sqref="AF4"/>
    </sheetView>
  </sheetViews>
  <sheetFormatPr defaultColWidth="9.140625" defaultRowHeight="15"/>
  <cols>
    <col min="1" max="1" width="41.42578125" customWidth="1"/>
    <col min="2" max="3" width="12.28515625" customWidth="1"/>
    <col min="4" max="27" width="10" customWidth="1"/>
  </cols>
  <sheetData>
    <row r="1" spans="1:81">
      <c r="A1" s="1" t="s">
        <v>1439</v>
      </c>
      <c r="B1" s="1">
        <v>2021</v>
      </c>
      <c r="C1" s="1">
        <v>2022</v>
      </c>
      <c r="D1" s="1">
        <v>2023</v>
      </c>
      <c r="E1" s="1">
        <v>2024</v>
      </c>
      <c r="F1" s="1">
        <v>2025</v>
      </c>
      <c r="G1" s="1">
        <v>2026</v>
      </c>
      <c r="H1" s="1">
        <v>2027</v>
      </c>
      <c r="I1" s="1">
        <v>2028</v>
      </c>
      <c r="J1" s="1">
        <v>2029</v>
      </c>
      <c r="K1" s="1">
        <v>2030</v>
      </c>
      <c r="L1" s="1">
        <v>2031</v>
      </c>
      <c r="M1" s="1">
        <v>2032</v>
      </c>
      <c r="N1" s="1">
        <v>2033</v>
      </c>
      <c r="O1" s="1">
        <v>2034</v>
      </c>
      <c r="P1" s="1">
        <v>2035</v>
      </c>
      <c r="Q1" s="1">
        <v>2036</v>
      </c>
      <c r="R1" s="1">
        <v>2037</v>
      </c>
      <c r="S1" s="1">
        <v>2038</v>
      </c>
      <c r="T1" s="1">
        <v>2039</v>
      </c>
      <c r="U1" s="1">
        <v>2040</v>
      </c>
      <c r="V1" s="1">
        <v>2041</v>
      </c>
      <c r="W1" s="1">
        <v>2042</v>
      </c>
      <c r="X1" s="1">
        <v>2043</v>
      </c>
      <c r="Y1" s="1">
        <v>2044</v>
      </c>
      <c r="Z1" s="1">
        <v>2045</v>
      </c>
      <c r="AA1" s="1">
        <v>2046</v>
      </c>
      <c r="AB1" s="1">
        <v>2047</v>
      </c>
      <c r="AC1" s="1">
        <v>2048</v>
      </c>
      <c r="AD1" s="1">
        <v>2049</v>
      </c>
      <c r="AE1" s="1">
        <v>2050</v>
      </c>
      <c r="AF1" s="1">
        <v>2051</v>
      </c>
      <c r="AG1" s="1">
        <v>2052</v>
      </c>
      <c r="AH1" s="1">
        <v>2053</v>
      </c>
      <c r="AI1" s="1">
        <v>2054</v>
      </c>
      <c r="AJ1" s="1">
        <v>2055</v>
      </c>
      <c r="AK1" s="1">
        <v>2056</v>
      </c>
      <c r="AL1" s="1">
        <v>2057</v>
      </c>
      <c r="AM1" s="1">
        <v>2058</v>
      </c>
      <c r="AN1" s="1">
        <v>2059</v>
      </c>
      <c r="AO1" s="1">
        <v>2060</v>
      </c>
      <c r="AP1" s="1">
        <v>2061</v>
      </c>
      <c r="AQ1" s="1">
        <v>2062</v>
      </c>
      <c r="AR1" s="1">
        <v>2063</v>
      </c>
      <c r="AS1" s="1">
        <v>2064</v>
      </c>
      <c r="AT1" s="1">
        <v>2065</v>
      </c>
      <c r="AU1" s="1">
        <v>2066</v>
      </c>
      <c r="AV1" s="1">
        <v>2067</v>
      </c>
      <c r="AW1" s="1">
        <v>2068</v>
      </c>
      <c r="AX1" s="1">
        <v>2069</v>
      </c>
      <c r="AY1" s="1">
        <v>2070</v>
      </c>
      <c r="AZ1" s="1">
        <v>2071</v>
      </c>
      <c r="BA1" s="1">
        <v>2072</v>
      </c>
      <c r="BB1" s="1">
        <v>2073</v>
      </c>
      <c r="BC1" s="1">
        <v>2074</v>
      </c>
      <c r="BD1" s="1">
        <v>2075</v>
      </c>
      <c r="BE1" s="1">
        <v>2076</v>
      </c>
      <c r="BF1" s="1">
        <v>2077</v>
      </c>
      <c r="BG1" s="1">
        <v>2078</v>
      </c>
      <c r="BH1" s="1">
        <v>2079</v>
      </c>
      <c r="BI1" s="1">
        <v>2080</v>
      </c>
      <c r="BJ1" s="1">
        <v>2081</v>
      </c>
      <c r="BK1" s="1">
        <v>2082</v>
      </c>
      <c r="BL1" s="1">
        <v>2083</v>
      </c>
      <c r="BM1" s="1">
        <v>2084</v>
      </c>
      <c r="BN1" s="1">
        <v>2085</v>
      </c>
      <c r="BO1" s="1">
        <v>2086</v>
      </c>
      <c r="BP1" s="1">
        <v>2087</v>
      </c>
      <c r="BQ1" s="1">
        <v>2088</v>
      </c>
      <c r="BR1" s="1">
        <v>2089</v>
      </c>
      <c r="BS1" s="1">
        <v>2090</v>
      </c>
      <c r="BT1" s="1">
        <v>2091</v>
      </c>
      <c r="BU1" s="1">
        <v>2092</v>
      </c>
      <c r="BV1" s="1">
        <v>2093</v>
      </c>
      <c r="BW1" s="1">
        <v>2094</v>
      </c>
      <c r="BX1" s="1">
        <v>2095</v>
      </c>
      <c r="BY1" s="1">
        <v>2096</v>
      </c>
      <c r="BZ1" s="1">
        <v>2097</v>
      </c>
      <c r="CA1" s="1">
        <v>2098</v>
      </c>
      <c r="CB1" s="1">
        <v>2099</v>
      </c>
      <c r="CC1" s="1">
        <v>2100</v>
      </c>
    </row>
    <row r="2" spans="1:81">
      <c r="A2" s="1" t="s">
        <v>1421</v>
      </c>
      <c r="B2">
        <f>'Total Fuel Prices'!B109*(INDEX(Tax_share,MATCH('Total Fuel Prices'!$A$107,tax_fuel_labels,0),MATCH(B$1,'Tax_Share of Price'!$B$1:$AI$1,0)))</f>
        <v>1.248940517384054E-6</v>
      </c>
      <c r="C2">
        <f>'Total Fuel Prices'!C109*(INDEX(Tax_share,MATCH('Total Fuel Prices'!$A$107,tax_fuel_labels,0),MATCH(C$1,'Tax_Share of Price'!$B$1:$AI$1,0)))</f>
        <v>1.248940517384054E-6</v>
      </c>
      <c r="D2">
        <f>'Total Fuel Prices'!D109*(INDEX(Tax_share,MATCH('Total Fuel Prices'!$A$107,tax_fuel_labels,0),MATCH(D$1,'Tax_Share of Price'!$B$1:$AI$1,0)))</f>
        <v>1.2643977020051437E-6</v>
      </c>
      <c r="E2">
        <f>'Total Fuel Prices'!E109*(INDEX(Tax_share,MATCH('Total Fuel Prices'!$A$107,tax_fuel_labels,0),MATCH(E$1,'Tax_Share of Price'!$B$1:$AI$1,0)))</f>
        <v>1.248940517384054E-6</v>
      </c>
      <c r="F2">
        <f>'Total Fuel Prices'!F109*(INDEX(Tax_share,MATCH('Total Fuel Prices'!$A$107,tax_fuel_labels,0),MATCH(F$1,'Tax_Share of Price'!$B$1:$AI$1,0)))</f>
        <v>1.5410813067226509E-6</v>
      </c>
      <c r="G2">
        <f>'Total Fuel Prices'!G109*(INDEX(Tax_share,MATCH('Total Fuel Prices'!$A$107,tax_fuel_labels,0),MATCH(G$1,'Tax_Share of Price'!$B$1:$AI$1,0)))</f>
        <v>1.4648258625919413E-6</v>
      </c>
      <c r="H2">
        <f>'Total Fuel Prices'!H109*(INDEX(Tax_share,MATCH('Total Fuel Prices'!$A$107,tax_fuel_labels,0),MATCH(H$1,'Tax_Share of Price'!$B$1:$AI$1,0)))</f>
        <v>1.474615412851965E-6</v>
      </c>
      <c r="I2">
        <f>'Total Fuel Prices'!I109*(INDEX(Tax_share,MATCH('Total Fuel Prices'!$A$107,tax_fuel_labels,0),MATCH(I$1,'Tax_Share of Price'!$B$1:$AI$1,0)))</f>
        <v>1.4694630179782681E-6</v>
      </c>
      <c r="J2">
        <f>'Total Fuel Prices'!J109*(INDEX(Tax_share,MATCH('Total Fuel Prices'!$A$107,tax_fuel_labels,0),MATCH(J$1,'Tax_Share of Price'!$B$1:$AI$1,0)))</f>
        <v>1.4354572118118707E-6</v>
      </c>
      <c r="K2">
        <f>'Total Fuel Prices'!K109*(INDEX(Tax_share,MATCH('Total Fuel Prices'!$A$107,tax_fuel_labels,0),MATCH(K$1,'Tax_Share of Price'!$B$1:$AI$1,0)))</f>
        <v>1.4395791277108283E-6</v>
      </c>
      <c r="L2">
        <f>'Total Fuel Prices'!L109*(INDEX(Tax_share,MATCH('Total Fuel Prices'!$A$107,tax_fuel_labels,0),MATCH(L$1,'Tax_Share of Price'!$B$1:$AI$1,0)))</f>
        <v>1.4509143964329605E-6</v>
      </c>
      <c r="M2">
        <f>'Total Fuel Prices'!M109*(INDEX(Tax_share,MATCH('Total Fuel Prices'!$A$107,tax_fuel_labels,0),MATCH(M$1,'Tax_Share of Price'!$B$1:$AI$1,0)))</f>
        <v>1.4648258625919413E-6</v>
      </c>
      <c r="N2">
        <f>'Total Fuel Prices'!N109*(INDEX(Tax_share,MATCH('Total Fuel Prices'!$A$107,tax_fuel_labels,0),MATCH(N$1,'Tax_Share of Price'!$B$1:$AI$1,0)))</f>
        <v>1.4792525682382918E-6</v>
      </c>
      <c r="O2">
        <f>'Total Fuel Prices'!O109*(INDEX(Tax_share,MATCH('Total Fuel Prices'!$A$107,tax_fuel_labels,0),MATCH(O$1,'Tax_Share of Price'!$B$1:$AI$1,0)))</f>
        <v>1.5488098990331956E-6</v>
      </c>
      <c r="P2">
        <f>'Total Fuel Prices'!P109*(INDEX(Tax_share,MATCH('Total Fuel Prices'!$A$107,tax_fuel_labels,0),MATCH(P$1,'Tax_Share of Price'!$B$1:$AI$1,0)))</f>
        <v>1.5658128021163944E-6</v>
      </c>
      <c r="Q2">
        <f>'Total Fuel Prices'!Q109*(INDEX(Tax_share,MATCH('Total Fuel Prices'!$A$107,tax_fuel_labels,0),MATCH(Q$1,'Tax_Share of Price'!$B$1:$AI$1,0)))</f>
        <v>1.5740566339143092E-6</v>
      </c>
      <c r="R2">
        <f>'Total Fuel Prices'!R109*(INDEX(Tax_share,MATCH('Total Fuel Prices'!$A$107,tax_fuel_labels,0),MATCH(R$1,'Tax_Share of Price'!$B$1:$AI$1,0)))</f>
        <v>1.6080624400807066E-6</v>
      </c>
      <c r="S2">
        <f>'Total Fuel Prices'!S109*(INDEX(Tax_share,MATCH('Total Fuel Prices'!$A$107,tax_fuel_labels,0),MATCH(S$1,'Tax_Share of Price'!$B$1:$AI$1,0)))</f>
        <v>1.6333091749618196E-6</v>
      </c>
      <c r="T2">
        <f>'Total Fuel Prices'!T109*(INDEX(Tax_share,MATCH('Total Fuel Prices'!$A$107,tax_fuel_labels,0),MATCH(T$1,'Tax_Share of Price'!$B$1:$AI$1,0)))</f>
        <v>1.6889550395977432E-6</v>
      </c>
      <c r="U2">
        <f>'Total Fuel Prices'!U109*(INDEX(Tax_share,MATCH('Total Fuel Prices'!$A$107,tax_fuel_labels,0),MATCH(U$1,'Tax_Share of Price'!$B$1:$AI$1,0)))</f>
        <v>1.6827721657493069E-6</v>
      </c>
      <c r="V2">
        <f>'Total Fuel Prices'!V109*(INDEX(Tax_share,MATCH('Total Fuel Prices'!$A$107,tax_fuel_labels,0),MATCH(V$1,'Tax_Share of Price'!$B$1:$AI$1,0)))</f>
        <v>1.6915312370345913E-6</v>
      </c>
      <c r="W2">
        <f>'Total Fuel Prices'!W109*(INDEX(Tax_share,MATCH('Total Fuel Prices'!$A$107,tax_fuel_labels,0),MATCH(W$1,'Tax_Share of Price'!$B$1:$AI$1,0)))</f>
        <v>1.7399637488473394E-6</v>
      </c>
      <c r="X2">
        <f>'Total Fuel Prices'!X109*(INDEX(Tax_share,MATCH('Total Fuel Prices'!$A$107,tax_fuel_labels,0),MATCH(X$1,'Tax_Share of Price'!$B$1:$AI$1,0)))</f>
        <v>1.7914876975843056E-6</v>
      </c>
      <c r="Y2">
        <f>'Total Fuel Prices'!Y109*(INDEX(Tax_share,MATCH('Total Fuel Prices'!$A$107,tax_fuel_labels,0),MATCH(Y$1,'Tax_Share of Price'!$B$1:$AI$1,0)))</f>
        <v>1.8347678145233564E-6</v>
      </c>
      <c r="Z2">
        <f>'Total Fuel Prices'!Z109*(INDEX(Tax_share,MATCH('Total Fuel Prices'!$A$107,tax_fuel_labels,0),MATCH(Z$1,'Tax_Share of Price'!$B$1:$AI$1,0)))</f>
        <v>1.8507402386318158E-6</v>
      </c>
      <c r="AA2">
        <f>'Total Fuel Prices'!AA109*(INDEX(Tax_share,MATCH('Total Fuel Prices'!$A$107,tax_fuel_labels,0),MATCH(AA$1,'Tax_Share of Price'!$B$1:$AI$1,0)))</f>
        <v>1.9311175986614829E-6</v>
      </c>
      <c r="AB2">
        <f>'Total Fuel Prices'!AB109*(INDEX(Tax_share,MATCH('Total Fuel Prices'!$A$107,tax_fuel_labels,0),MATCH(AB$1,'Tax_Share of Price'!$B$1:$AI$1,0)))</f>
        <v>1.954818615080487E-6</v>
      </c>
      <c r="AC2">
        <f>'Total Fuel Prices'!AC109*(INDEX(Tax_share,MATCH('Total Fuel Prices'!$A$107,tax_fuel_labels,0),MATCH(AC$1,'Tax_Share of Price'!$B$1:$AI$1,0)))</f>
        <v>1.9759434340626434E-6</v>
      </c>
      <c r="AD2">
        <f>'Total Fuel Prices'!AD109*(INDEX(Tax_share,MATCH('Total Fuel Prices'!$A$107,tax_fuel_labels,0),MATCH(AD$1,'Tax_Share of Price'!$B$1:$AI$1,0)))</f>
        <v>1.9975834925321692E-6</v>
      </c>
      <c r="AE2">
        <f>'Total Fuel Prices'!AE109*(INDEX(Tax_share,MATCH('Total Fuel Prices'!$A$107,tax_fuel_labels,0),MATCH(AE$1,'Tax_Share of Price'!$B$1:$AI$1,0)))</f>
        <v>2.0228302274132822E-6</v>
      </c>
      <c r="AF2">
        <f>$AE2</f>
        <v>2.0228302274132822E-6</v>
      </c>
      <c r="AG2">
        <f t="shared" ref="AG2:CC7" si="0">$AE2</f>
        <v>2.0228302274132822E-6</v>
      </c>
      <c r="AH2">
        <f t="shared" si="0"/>
        <v>2.0228302274132822E-6</v>
      </c>
      <c r="AI2">
        <f t="shared" si="0"/>
        <v>2.0228302274132822E-6</v>
      </c>
      <c r="AJ2">
        <f t="shared" si="0"/>
        <v>2.0228302274132822E-6</v>
      </c>
      <c r="AK2">
        <f t="shared" si="0"/>
        <v>2.0228302274132822E-6</v>
      </c>
      <c r="AL2">
        <f t="shared" si="0"/>
        <v>2.0228302274132822E-6</v>
      </c>
      <c r="AM2">
        <f t="shared" si="0"/>
        <v>2.0228302274132822E-6</v>
      </c>
      <c r="AN2">
        <f t="shared" si="0"/>
        <v>2.0228302274132822E-6</v>
      </c>
      <c r="AO2">
        <f t="shared" si="0"/>
        <v>2.0228302274132822E-6</v>
      </c>
      <c r="AP2">
        <f t="shared" si="0"/>
        <v>2.0228302274132822E-6</v>
      </c>
      <c r="AQ2">
        <f t="shared" si="0"/>
        <v>2.0228302274132822E-6</v>
      </c>
      <c r="AR2">
        <f t="shared" si="0"/>
        <v>2.0228302274132822E-6</v>
      </c>
      <c r="AS2">
        <f t="shared" si="0"/>
        <v>2.0228302274132822E-6</v>
      </c>
      <c r="AT2">
        <f t="shared" si="0"/>
        <v>2.0228302274132822E-6</v>
      </c>
      <c r="AU2">
        <f t="shared" si="0"/>
        <v>2.0228302274132822E-6</v>
      </c>
      <c r="AV2">
        <f t="shared" si="0"/>
        <v>2.0228302274132822E-6</v>
      </c>
      <c r="AW2">
        <f t="shared" si="0"/>
        <v>2.0228302274132822E-6</v>
      </c>
      <c r="AX2">
        <f t="shared" si="0"/>
        <v>2.0228302274132822E-6</v>
      </c>
      <c r="AY2">
        <f t="shared" si="0"/>
        <v>2.0228302274132822E-6</v>
      </c>
      <c r="AZ2">
        <f t="shared" si="0"/>
        <v>2.0228302274132822E-6</v>
      </c>
      <c r="BA2">
        <f t="shared" si="0"/>
        <v>2.0228302274132822E-6</v>
      </c>
      <c r="BB2">
        <f t="shared" si="0"/>
        <v>2.0228302274132822E-6</v>
      </c>
      <c r="BC2">
        <f t="shared" si="0"/>
        <v>2.0228302274132822E-6</v>
      </c>
      <c r="BD2">
        <f t="shared" si="0"/>
        <v>2.0228302274132822E-6</v>
      </c>
      <c r="BE2">
        <f t="shared" si="0"/>
        <v>2.0228302274132822E-6</v>
      </c>
      <c r="BF2">
        <f t="shared" si="0"/>
        <v>2.0228302274132822E-6</v>
      </c>
      <c r="BG2">
        <f t="shared" si="0"/>
        <v>2.0228302274132822E-6</v>
      </c>
      <c r="BH2">
        <f t="shared" si="0"/>
        <v>2.0228302274132822E-6</v>
      </c>
      <c r="BI2">
        <f t="shared" si="0"/>
        <v>2.0228302274132822E-6</v>
      </c>
      <c r="BJ2">
        <f t="shared" si="0"/>
        <v>2.0228302274132822E-6</v>
      </c>
      <c r="BK2">
        <f t="shared" si="0"/>
        <v>2.0228302274132822E-6</v>
      </c>
      <c r="BL2">
        <f t="shared" si="0"/>
        <v>2.0228302274132822E-6</v>
      </c>
      <c r="BM2">
        <f t="shared" si="0"/>
        <v>2.0228302274132822E-6</v>
      </c>
      <c r="BN2">
        <f t="shared" si="0"/>
        <v>2.0228302274132822E-6</v>
      </c>
      <c r="BO2">
        <f t="shared" si="0"/>
        <v>2.0228302274132822E-6</v>
      </c>
      <c r="BP2">
        <f t="shared" si="0"/>
        <v>2.0228302274132822E-6</v>
      </c>
      <c r="BQ2">
        <f t="shared" si="0"/>
        <v>2.0228302274132822E-6</v>
      </c>
      <c r="BR2">
        <f t="shared" si="0"/>
        <v>2.0228302274132822E-6</v>
      </c>
      <c r="BS2">
        <f t="shared" si="0"/>
        <v>2.0228302274132822E-6</v>
      </c>
      <c r="BT2">
        <f t="shared" si="0"/>
        <v>2.0228302274132822E-6</v>
      </c>
      <c r="BU2">
        <f t="shared" si="0"/>
        <v>2.0228302274132822E-6</v>
      </c>
      <c r="BV2">
        <f t="shared" si="0"/>
        <v>2.0228302274132822E-6</v>
      </c>
      <c r="BW2">
        <f t="shared" si="0"/>
        <v>2.0228302274132822E-6</v>
      </c>
      <c r="BX2">
        <f t="shared" si="0"/>
        <v>2.0228302274132822E-6</v>
      </c>
      <c r="BY2">
        <f t="shared" si="0"/>
        <v>2.0228302274132822E-6</v>
      </c>
      <c r="BZ2">
        <f t="shared" si="0"/>
        <v>2.0228302274132822E-6</v>
      </c>
      <c r="CA2">
        <f t="shared" si="0"/>
        <v>2.0228302274132822E-6</v>
      </c>
      <c r="CB2">
        <f t="shared" si="0"/>
        <v>2.0228302274132822E-6</v>
      </c>
      <c r="CC2">
        <f t="shared" si="0"/>
        <v>2.0228302274132822E-6</v>
      </c>
    </row>
    <row r="3" spans="1:81">
      <c r="A3" s="1" t="s">
        <v>1422</v>
      </c>
      <c r="B3">
        <f>'Total Fuel Prices'!B110*(INDEX(Tax_share,MATCH('Total Fuel Prices'!$A$107,tax_fuel_labels,0),MATCH(B$1,'Tax_Share of Price'!$B$1:$AI$1,0)))</f>
        <v>0</v>
      </c>
      <c r="C3">
        <f>'Total Fuel Prices'!C110*(INDEX(Tax_share,MATCH('Total Fuel Prices'!$A$107,tax_fuel_labels,0),MATCH(C$1,'Tax_Share of Price'!$B$1:$AI$1,0)))</f>
        <v>0</v>
      </c>
      <c r="D3">
        <f>'Total Fuel Prices'!D110*(INDEX(Tax_share,MATCH('Total Fuel Prices'!$A$107,tax_fuel_labels,0),MATCH(D$1,'Tax_Share of Price'!$B$1:$AI$1,0)))</f>
        <v>0</v>
      </c>
      <c r="E3">
        <f>'Total Fuel Prices'!E110*(INDEX(Tax_share,MATCH('Total Fuel Prices'!$A$107,tax_fuel_labels,0),MATCH(E$1,'Tax_Share of Price'!$B$1:$AI$1,0)))</f>
        <v>0</v>
      </c>
      <c r="F3">
        <f>'Total Fuel Prices'!F110*(INDEX(Tax_share,MATCH('Total Fuel Prices'!$A$107,tax_fuel_labels,0),MATCH(F$1,'Tax_Share of Price'!$B$1:$AI$1,0)))</f>
        <v>0</v>
      </c>
      <c r="G3">
        <f>'Total Fuel Prices'!G110*(INDEX(Tax_share,MATCH('Total Fuel Prices'!$A$107,tax_fuel_labels,0),MATCH(G$1,'Tax_Share of Price'!$B$1:$AI$1,0)))</f>
        <v>0</v>
      </c>
      <c r="H3">
        <f>'Total Fuel Prices'!H110*(INDEX(Tax_share,MATCH('Total Fuel Prices'!$A$107,tax_fuel_labels,0),MATCH(H$1,'Tax_Share of Price'!$B$1:$AI$1,0)))</f>
        <v>0</v>
      </c>
      <c r="I3">
        <f>'Total Fuel Prices'!I110*(INDEX(Tax_share,MATCH('Total Fuel Prices'!$A$107,tax_fuel_labels,0),MATCH(I$1,'Tax_Share of Price'!$B$1:$AI$1,0)))</f>
        <v>0</v>
      </c>
      <c r="J3">
        <f>'Total Fuel Prices'!J110*(INDEX(Tax_share,MATCH('Total Fuel Prices'!$A$107,tax_fuel_labels,0),MATCH(J$1,'Tax_Share of Price'!$B$1:$AI$1,0)))</f>
        <v>0</v>
      </c>
      <c r="K3">
        <f>'Total Fuel Prices'!K110*(INDEX(Tax_share,MATCH('Total Fuel Prices'!$A$107,tax_fuel_labels,0),MATCH(K$1,'Tax_Share of Price'!$B$1:$AI$1,0)))</f>
        <v>0</v>
      </c>
      <c r="L3">
        <f>'Total Fuel Prices'!L110*(INDEX(Tax_share,MATCH('Total Fuel Prices'!$A$107,tax_fuel_labels,0),MATCH(L$1,'Tax_Share of Price'!$B$1:$AI$1,0)))</f>
        <v>0</v>
      </c>
      <c r="M3">
        <f>'Total Fuel Prices'!M110*(INDEX(Tax_share,MATCH('Total Fuel Prices'!$A$107,tax_fuel_labels,0),MATCH(M$1,'Tax_Share of Price'!$B$1:$AI$1,0)))</f>
        <v>0</v>
      </c>
      <c r="N3">
        <f>'Total Fuel Prices'!N110*(INDEX(Tax_share,MATCH('Total Fuel Prices'!$A$107,tax_fuel_labels,0),MATCH(N$1,'Tax_Share of Price'!$B$1:$AI$1,0)))</f>
        <v>0</v>
      </c>
      <c r="O3">
        <f>'Total Fuel Prices'!O110*(INDEX(Tax_share,MATCH('Total Fuel Prices'!$A$107,tax_fuel_labels,0),MATCH(O$1,'Tax_Share of Price'!$B$1:$AI$1,0)))</f>
        <v>0</v>
      </c>
      <c r="P3">
        <f>'Total Fuel Prices'!P110*(INDEX(Tax_share,MATCH('Total Fuel Prices'!$A$107,tax_fuel_labels,0),MATCH(P$1,'Tax_Share of Price'!$B$1:$AI$1,0)))</f>
        <v>0</v>
      </c>
      <c r="Q3">
        <f>'Total Fuel Prices'!Q110*(INDEX(Tax_share,MATCH('Total Fuel Prices'!$A$107,tax_fuel_labels,0),MATCH(Q$1,'Tax_Share of Price'!$B$1:$AI$1,0)))</f>
        <v>0</v>
      </c>
      <c r="R3">
        <f>'Total Fuel Prices'!R110*(INDEX(Tax_share,MATCH('Total Fuel Prices'!$A$107,tax_fuel_labels,0),MATCH(R$1,'Tax_Share of Price'!$B$1:$AI$1,0)))</f>
        <v>0</v>
      </c>
      <c r="S3">
        <f>'Total Fuel Prices'!S110*(INDEX(Tax_share,MATCH('Total Fuel Prices'!$A$107,tax_fuel_labels,0),MATCH(S$1,'Tax_Share of Price'!$B$1:$AI$1,0)))</f>
        <v>0</v>
      </c>
      <c r="T3">
        <f>'Total Fuel Prices'!T110*(INDEX(Tax_share,MATCH('Total Fuel Prices'!$A$107,tax_fuel_labels,0),MATCH(T$1,'Tax_Share of Price'!$B$1:$AI$1,0)))</f>
        <v>0</v>
      </c>
      <c r="U3">
        <f>'Total Fuel Prices'!U110*(INDEX(Tax_share,MATCH('Total Fuel Prices'!$A$107,tax_fuel_labels,0),MATCH(U$1,'Tax_Share of Price'!$B$1:$AI$1,0)))</f>
        <v>0</v>
      </c>
      <c r="V3">
        <f>'Total Fuel Prices'!V110*(INDEX(Tax_share,MATCH('Total Fuel Prices'!$A$107,tax_fuel_labels,0),MATCH(V$1,'Tax_Share of Price'!$B$1:$AI$1,0)))</f>
        <v>0</v>
      </c>
      <c r="W3">
        <f>'Total Fuel Prices'!W110*(INDEX(Tax_share,MATCH('Total Fuel Prices'!$A$107,tax_fuel_labels,0),MATCH(W$1,'Tax_Share of Price'!$B$1:$AI$1,0)))</f>
        <v>0</v>
      </c>
      <c r="X3">
        <f>'Total Fuel Prices'!X110*(INDEX(Tax_share,MATCH('Total Fuel Prices'!$A$107,tax_fuel_labels,0),MATCH(X$1,'Tax_Share of Price'!$B$1:$AI$1,0)))</f>
        <v>0</v>
      </c>
      <c r="Y3">
        <f>'Total Fuel Prices'!Y110*(INDEX(Tax_share,MATCH('Total Fuel Prices'!$A$107,tax_fuel_labels,0),MATCH(Y$1,'Tax_Share of Price'!$B$1:$AI$1,0)))</f>
        <v>0</v>
      </c>
      <c r="Z3">
        <f>'Total Fuel Prices'!Z110*(INDEX(Tax_share,MATCH('Total Fuel Prices'!$A$107,tax_fuel_labels,0),MATCH(Z$1,'Tax_Share of Price'!$B$1:$AI$1,0)))</f>
        <v>0</v>
      </c>
      <c r="AA3">
        <f>'Total Fuel Prices'!AA110*(INDEX(Tax_share,MATCH('Total Fuel Prices'!$A$107,tax_fuel_labels,0),MATCH(AA$1,'Tax_Share of Price'!$B$1:$AI$1,0)))</f>
        <v>0</v>
      </c>
      <c r="AB3">
        <f>'Total Fuel Prices'!AB110*(INDEX(Tax_share,MATCH('Total Fuel Prices'!$A$107,tax_fuel_labels,0),MATCH(AB$1,'Tax_Share of Price'!$B$1:$AI$1,0)))</f>
        <v>0</v>
      </c>
      <c r="AC3">
        <f>'Total Fuel Prices'!AC110*(INDEX(Tax_share,MATCH('Total Fuel Prices'!$A$107,tax_fuel_labels,0),MATCH(AC$1,'Tax_Share of Price'!$B$1:$AI$1,0)))</f>
        <v>0</v>
      </c>
      <c r="AD3">
        <f>'Total Fuel Prices'!AD110*(INDEX(Tax_share,MATCH('Total Fuel Prices'!$A$107,tax_fuel_labels,0),MATCH(AD$1,'Tax_Share of Price'!$B$1:$AI$1,0)))</f>
        <v>0</v>
      </c>
      <c r="AE3">
        <f>'Total Fuel Prices'!AE110*(INDEX(Tax_share,MATCH('Total Fuel Prices'!$A$107,tax_fuel_labels,0),MATCH(AE$1,'Tax_Share of Price'!$B$1:$AI$1,0)))</f>
        <v>0</v>
      </c>
      <c r="AF3">
        <f>$AE3</f>
        <v>0</v>
      </c>
      <c r="AG3">
        <f t="shared" ref="AF3:AU9" si="1">$AE3</f>
        <v>0</v>
      </c>
      <c r="AH3">
        <f t="shared" si="1"/>
        <v>0</v>
      </c>
      <c r="AI3">
        <f t="shared" si="1"/>
        <v>0</v>
      </c>
      <c r="AJ3">
        <f t="shared" si="1"/>
        <v>0</v>
      </c>
      <c r="AK3">
        <f t="shared" si="1"/>
        <v>0</v>
      </c>
      <c r="AL3">
        <f t="shared" si="1"/>
        <v>0</v>
      </c>
      <c r="AM3">
        <f t="shared" si="1"/>
        <v>0</v>
      </c>
      <c r="AN3">
        <f t="shared" si="1"/>
        <v>0</v>
      </c>
      <c r="AO3">
        <f t="shared" si="1"/>
        <v>0</v>
      </c>
      <c r="AP3">
        <f t="shared" si="1"/>
        <v>0</v>
      </c>
      <c r="AQ3">
        <f t="shared" si="1"/>
        <v>0</v>
      </c>
      <c r="AR3">
        <f t="shared" si="1"/>
        <v>0</v>
      </c>
      <c r="AS3">
        <f t="shared" si="1"/>
        <v>0</v>
      </c>
      <c r="AT3">
        <f t="shared" si="1"/>
        <v>0</v>
      </c>
      <c r="AU3">
        <f t="shared" si="1"/>
        <v>0</v>
      </c>
      <c r="AV3">
        <f t="shared" si="0"/>
        <v>0</v>
      </c>
      <c r="AW3">
        <f t="shared" si="0"/>
        <v>0</v>
      </c>
      <c r="AX3">
        <f t="shared" si="0"/>
        <v>0</v>
      </c>
      <c r="AY3">
        <f t="shared" si="0"/>
        <v>0</v>
      </c>
      <c r="AZ3">
        <f t="shared" si="0"/>
        <v>0</v>
      </c>
      <c r="BA3">
        <f t="shared" si="0"/>
        <v>0</v>
      </c>
      <c r="BB3">
        <f t="shared" si="0"/>
        <v>0</v>
      </c>
      <c r="BC3">
        <f t="shared" si="0"/>
        <v>0</v>
      </c>
      <c r="BD3">
        <f t="shared" si="0"/>
        <v>0</v>
      </c>
      <c r="BE3">
        <f t="shared" si="0"/>
        <v>0</v>
      </c>
      <c r="BF3">
        <f t="shared" si="0"/>
        <v>0</v>
      </c>
      <c r="BG3">
        <f t="shared" si="0"/>
        <v>0</v>
      </c>
      <c r="BH3">
        <f t="shared" si="0"/>
        <v>0</v>
      </c>
      <c r="BI3">
        <f t="shared" si="0"/>
        <v>0</v>
      </c>
      <c r="BJ3">
        <f t="shared" si="0"/>
        <v>0</v>
      </c>
      <c r="BK3">
        <f t="shared" si="0"/>
        <v>0</v>
      </c>
      <c r="BL3">
        <f t="shared" si="0"/>
        <v>0</v>
      </c>
      <c r="BM3">
        <f t="shared" si="0"/>
        <v>0</v>
      </c>
      <c r="BN3">
        <f t="shared" si="0"/>
        <v>0</v>
      </c>
      <c r="BO3">
        <f t="shared" si="0"/>
        <v>0</v>
      </c>
      <c r="BP3">
        <f t="shared" si="0"/>
        <v>0</v>
      </c>
      <c r="BQ3">
        <f t="shared" si="0"/>
        <v>0</v>
      </c>
      <c r="BR3">
        <f t="shared" si="0"/>
        <v>0</v>
      </c>
      <c r="BS3">
        <f t="shared" si="0"/>
        <v>0</v>
      </c>
      <c r="BT3">
        <f t="shared" si="0"/>
        <v>0</v>
      </c>
      <c r="BU3">
        <f t="shared" si="0"/>
        <v>0</v>
      </c>
      <c r="BV3">
        <f t="shared" si="0"/>
        <v>0</v>
      </c>
      <c r="BW3">
        <f t="shared" si="0"/>
        <v>0</v>
      </c>
      <c r="BX3">
        <f t="shared" si="0"/>
        <v>0</v>
      </c>
      <c r="BY3">
        <f t="shared" si="0"/>
        <v>0</v>
      </c>
      <c r="BZ3">
        <f t="shared" si="0"/>
        <v>0</v>
      </c>
      <c r="CA3">
        <f t="shared" si="0"/>
        <v>0</v>
      </c>
      <c r="CB3">
        <f t="shared" si="0"/>
        <v>0</v>
      </c>
      <c r="CC3">
        <f t="shared" si="0"/>
        <v>0</v>
      </c>
    </row>
    <row r="4" spans="1:81">
      <c r="A4" s="1" t="s">
        <v>1423</v>
      </c>
      <c r="B4">
        <f>'Total Fuel Prices'!B111*(INDEX(Tax_share,MATCH('Total Fuel Prices'!$A$107,tax_fuel_labels,0),MATCH(B$1,'Tax_Share of Price'!$B$1:$AI$1,0)))</f>
        <v>0</v>
      </c>
      <c r="C4">
        <f>'Total Fuel Prices'!C111*(INDEX(Tax_share,MATCH('Total Fuel Prices'!$A$107,tax_fuel_labels,0),MATCH(C$1,'Tax_Share of Price'!$B$1:$AI$1,0)))</f>
        <v>0</v>
      </c>
      <c r="D4">
        <f>'Total Fuel Prices'!D111*(INDEX(Tax_share,MATCH('Total Fuel Prices'!$A$107,tax_fuel_labels,0),MATCH(D$1,'Tax_Share of Price'!$B$1:$AI$1,0)))</f>
        <v>0</v>
      </c>
      <c r="E4">
        <f>'Total Fuel Prices'!E111*(INDEX(Tax_share,MATCH('Total Fuel Prices'!$A$107,tax_fuel_labels,0),MATCH(E$1,'Tax_Share of Price'!$B$1:$AI$1,0)))</f>
        <v>0</v>
      </c>
      <c r="F4">
        <f>'Total Fuel Prices'!F111*(INDEX(Tax_share,MATCH('Total Fuel Prices'!$A$107,tax_fuel_labels,0),MATCH(F$1,'Tax_Share of Price'!$B$1:$AI$1,0)))</f>
        <v>0</v>
      </c>
      <c r="G4">
        <f>'Total Fuel Prices'!G111*(INDEX(Tax_share,MATCH('Total Fuel Prices'!$A$107,tax_fuel_labels,0),MATCH(G$1,'Tax_Share of Price'!$B$1:$AI$1,0)))</f>
        <v>0</v>
      </c>
      <c r="H4">
        <f>'Total Fuel Prices'!H111*(INDEX(Tax_share,MATCH('Total Fuel Prices'!$A$107,tax_fuel_labels,0),MATCH(H$1,'Tax_Share of Price'!$B$1:$AI$1,0)))</f>
        <v>0</v>
      </c>
      <c r="I4">
        <f>'Total Fuel Prices'!I111*(INDEX(Tax_share,MATCH('Total Fuel Prices'!$A$107,tax_fuel_labels,0),MATCH(I$1,'Tax_Share of Price'!$B$1:$AI$1,0)))</f>
        <v>0</v>
      </c>
      <c r="J4">
        <f>'Total Fuel Prices'!J111*(INDEX(Tax_share,MATCH('Total Fuel Prices'!$A$107,tax_fuel_labels,0),MATCH(J$1,'Tax_Share of Price'!$B$1:$AI$1,0)))</f>
        <v>0</v>
      </c>
      <c r="K4">
        <f>'Total Fuel Prices'!K111*(INDEX(Tax_share,MATCH('Total Fuel Prices'!$A$107,tax_fuel_labels,0),MATCH(K$1,'Tax_Share of Price'!$B$1:$AI$1,0)))</f>
        <v>0</v>
      </c>
      <c r="L4">
        <f>'Total Fuel Prices'!L111*(INDEX(Tax_share,MATCH('Total Fuel Prices'!$A$107,tax_fuel_labels,0),MATCH(L$1,'Tax_Share of Price'!$B$1:$AI$1,0)))</f>
        <v>0</v>
      </c>
      <c r="M4">
        <f>'Total Fuel Prices'!M111*(INDEX(Tax_share,MATCH('Total Fuel Prices'!$A$107,tax_fuel_labels,0),MATCH(M$1,'Tax_Share of Price'!$B$1:$AI$1,0)))</f>
        <v>0</v>
      </c>
      <c r="N4">
        <f>'Total Fuel Prices'!N111*(INDEX(Tax_share,MATCH('Total Fuel Prices'!$A$107,tax_fuel_labels,0),MATCH(N$1,'Tax_Share of Price'!$B$1:$AI$1,0)))</f>
        <v>0</v>
      </c>
      <c r="O4">
        <f>'Total Fuel Prices'!O111*(INDEX(Tax_share,MATCH('Total Fuel Prices'!$A$107,tax_fuel_labels,0),MATCH(O$1,'Tax_Share of Price'!$B$1:$AI$1,0)))</f>
        <v>0</v>
      </c>
      <c r="P4">
        <f>'Total Fuel Prices'!P111*(INDEX(Tax_share,MATCH('Total Fuel Prices'!$A$107,tax_fuel_labels,0),MATCH(P$1,'Tax_Share of Price'!$B$1:$AI$1,0)))</f>
        <v>0</v>
      </c>
      <c r="Q4">
        <f>'Total Fuel Prices'!Q111*(INDEX(Tax_share,MATCH('Total Fuel Prices'!$A$107,tax_fuel_labels,0),MATCH(Q$1,'Tax_Share of Price'!$B$1:$AI$1,0)))</f>
        <v>0</v>
      </c>
      <c r="R4">
        <f>'Total Fuel Prices'!R111*(INDEX(Tax_share,MATCH('Total Fuel Prices'!$A$107,tax_fuel_labels,0),MATCH(R$1,'Tax_Share of Price'!$B$1:$AI$1,0)))</f>
        <v>0</v>
      </c>
      <c r="S4">
        <f>'Total Fuel Prices'!S111*(INDEX(Tax_share,MATCH('Total Fuel Prices'!$A$107,tax_fuel_labels,0),MATCH(S$1,'Tax_Share of Price'!$B$1:$AI$1,0)))</f>
        <v>0</v>
      </c>
      <c r="T4">
        <f>'Total Fuel Prices'!T111*(INDEX(Tax_share,MATCH('Total Fuel Prices'!$A$107,tax_fuel_labels,0),MATCH(T$1,'Tax_Share of Price'!$B$1:$AI$1,0)))</f>
        <v>0</v>
      </c>
      <c r="U4">
        <f>'Total Fuel Prices'!U111*(INDEX(Tax_share,MATCH('Total Fuel Prices'!$A$107,tax_fuel_labels,0),MATCH(U$1,'Tax_Share of Price'!$B$1:$AI$1,0)))</f>
        <v>0</v>
      </c>
      <c r="V4">
        <f>'Total Fuel Prices'!V111*(INDEX(Tax_share,MATCH('Total Fuel Prices'!$A$107,tax_fuel_labels,0),MATCH(V$1,'Tax_Share of Price'!$B$1:$AI$1,0)))</f>
        <v>0</v>
      </c>
      <c r="W4">
        <f>'Total Fuel Prices'!W111*(INDEX(Tax_share,MATCH('Total Fuel Prices'!$A$107,tax_fuel_labels,0),MATCH(W$1,'Tax_Share of Price'!$B$1:$AI$1,0)))</f>
        <v>0</v>
      </c>
      <c r="X4">
        <f>'Total Fuel Prices'!X111*(INDEX(Tax_share,MATCH('Total Fuel Prices'!$A$107,tax_fuel_labels,0),MATCH(X$1,'Tax_Share of Price'!$B$1:$AI$1,0)))</f>
        <v>0</v>
      </c>
      <c r="Y4">
        <f>'Total Fuel Prices'!Y111*(INDEX(Tax_share,MATCH('Total Fuel Prices'!$A$107,tax_fuel_labels,0),MATCH(Y$1,'Tax_Share of Price'!$B$1:$AI$1,0)))</f>
        <v>0</v>
      </c>
      <c r="Z4">
        <f>'Total Fuel Prices'!Z111*(INDEX(Tax_share,MATCH('Total Fuel Prices'!$A$107,tax_fuel_labels,0),MATCH(Z$1,'Tax_Share of Price'!$B$1:$AI$1,0)))</f>
        <v>0</v>
      </c>
      <c r="AA4">
        <f>'Total Fuel Prices'!AA111*(INDEX(Tax_share,MATCH('Total Fuel Prices'!$A$107,tax_fuel_labels,0),MATCH(AA$1,'Tax_Share of Price'!$B$1:$AI$1,0)))</f>
        <v>0</v>
      </c>
      <c r="AB4">
        <f>'Total Fuel Prices'!AB111*(INDEX(Tax_share,MATCH('Total Fuel Prices'!$A$107,tax_fuel_labels,0),MATCH(AB$1,'Tax_Share of Price'!$B$1:$AI$1,0)))</f>
        <v>0</v>
      </c>
      <c r="AC4">
        <f>'Total Fuel Prices'!AC111*(INDEX(Tax_share,MATCH('Total Fuel Prices'!$A$107,tax_fuel_labels,0),MATCH(AC$1,'Tax_Share of Price'!$B$1:$AI$1,0)))</f>
        <v>0</v>
      </c>
      <c r="AD4">
        <f>'Total Fuel Prices'!AD111*(INDEX(Tax_share,MATCH('Total Fuel Prices'!$A$107,tax_fuel_labels,0),MATCH(AD$1,'Tax_Share of Price'!$B$1:$AI$1,0)))</f>
        <v>0</v>
      </c>
      <c r="AE4">
        <f>'Total Fuel Prices'!AE111*(INDEX(Tax_share,MATCH('Total Fuel Prices'!$A$107,tax_fuel_labels,0),MATCH(AE$1,'Tax_Share of Price'!$B$1:$AI$1,0)))</f>
        <v>0</v>
      </c>
      <c r="AF4">
        <f t="shared" si="1"/>
        <v>0</v>
      </c>
      <c r="AG4">
        <f t="shared" si="0"/>
        <v>0</v>
      </c>
      <c r="AH4">
        <f t="shared" si="0"/>
        <v>0</v>
      </c>
      <c r="AI4">
        <f t="shared" si="0"/>
        <v>0</v>
      </c>
      <c r="AJ4">
        <f t="shared" si="0"/>
        <v>0</v>
      </c>
      <c r="AK4">
        <f t="shared" si="0"/>
        <v>0</v>
      </c>
      <c r="AL4">
        <f t="shared" si="0"/>
        <v>0</v>
      </c>
      <c r="AM4">
        <f t="shared" si="0"/>
        <v>0</v>
      </c>
      <c r="AN4">
        <f t="shared" si="0"/>
        <v>0</v>
      </c>
      <c r="AO4">
        <f t="shared" si="0"/>
        <v>0</v>
      </c>
      <c r="AP4">
        <f t="shared" si="0"/>
        <v>0</v>
      </c>
      <c r="AQ4">
        <f t="shared" si="0"/>
        <v>0</v>
      </c>
      <c r="AR4">
        <f t="shared" si="0"/>
        <v>0</v>
      </c>
      <c r="AS4">
        <f t="shared" si="0"/>
        <v>0</v>
      </c>
      <c r="AT4">
        <f t="shared" si="0"/>
        <v>0</v>
      </c>
      <c r="AU4">
        <f t="shared" si="0"/>
        <v>0</v>
      </c>
      <c r="AV4">
        <f t="shared" si="0"/>
        <v>0</v>
      </c>
      <c r="AW4">
        <f t="shared" si="0"/>
        <v>0</v>
      </c>
      <c r="AX4">
        <f t="shared" si="0"/>
        <v>0</v>
      </c>
      <c r="AY4">
        <f t="shared" si="0"/>
        <v>0</v>
      </c>
      <c r="AZ4">
        <f t="shared" si="0"/>
        <v>0</v>
      </c>
      <c r="BA4">
        <f t="shared" si="0"/>
        <v>0</v>
      </c>
      <c r="BB4">
        <f t="shared" si="0"/>
        <v>0</v>
      </c>
      <c r="BC4">
        <f t="shared" si="0"/>
        <v>0</v>
      </c>
      <c r="BD4">
        <f t="shared" si="0"/>
        <v>0</v>
      </c>
      <c r="BE4">
        <f t="shared" si="0"/>
        <v>0</v>
      </c>
      <c r="BF4">
        <f t="shared" si="0"/>
        <v>0</v>
      </c>
      <c r="BG4">
        <f t="shared" si="0"/>
        <v>0</v>
      </c>
      <c r="BH4">
        <f t="shared" si="0"/>
        <v>0</v>
      </c>
      <c r="BI4">
        <f t="shared" si="0"/>
        <v>0</v>
      </c>
      <c r="BJ4">
        <f t="shared" si="0"/>
        <v>0</v>
      </c>
      <c r="BK4">
        <f t="shared" si="0"/>
        <v>0</v>
      </c>
      <c r="BL4">
        <f t="shared" si="0"/>
        <v>0</v>
      </c>
      <c r="BM4">
        <f t="shared" si="0"/>
        <v>0</v>
      </c>
      <c r="BN4">
        <f t="shared" si="0"/>
        <v>0</v>
      </c>
      <c r="BO4">
        <f t="shared" si="0"/>
        <v>0</v>
      </c>
      <c r="BP4">
        <f t="shared" si="0"/>
        <v>0</v>
      </c>
      <c r="BQ4">
        <f t="shared" si="0"/>
        <v>0</v>
      </c>
      <c r="BR4">
        <f t="shared" si="0"/>
        <v>0</v>
      </c>
      <c r="BS4">
        <f t="shared" si="0"/>
        <v>0</v>
      </c>
      <c r="BT4">
        <f t="shared" si="0"/>
        <v>0</v>
      </c>
      <c r="BU4">
        <f t="shared" si="0"/>
        <v>0</v>
      </c>
      <c r="BV4">
        <f t="shared" si="0"/>
        <v>0</v>
      </c>
      <c r="BW4">
        <f t="shared" si="0"/>
        <v>0</v>
      </c>
      <c r="BX4">
        <f t="shared" si="0"/>
        <v>0</v>
      </c>
      <c r="BY4">
        <f t="shared" si="0"/>
        <v>0</v>
      </c>
      <c r="BZ4">
        <f t="shared" si="0"/>
        <v>0</v>
      </c>
      <c r="CA4">
        <f t="shared" si="0"/>
        <v>0</v>
      </c>
      <c r="CB4">
        <f t="shared" si="0"/>
        <v>0</v>
      </c>
      <c r="CC4">
        <f t="shared" si="0"/>
        <v>0</v>
      </c>
    </row>
    <row r="5" spans="1:81">
      <c r="A5" s="1" t="s">
        <v>1424</v>
      </c>
      <c r="B5">
        <f>'Total Fuel Prices'!B112*(INDEX(Tax_share,MATCH('Total Fuel Prices'!$A$107,tax_fuel_labels,0),MATCH(B$1,'Tax_Share of Price'!$B$1:$AI$1,0)))</f>
        <v>0</v>
      </c>
      <c r="C5">
        <f>'Total Fuel Prices'!C112*(INDEX(Tax_share,MATCH('Total Fuel Prices'!$A$107,tax_fuel_labels,0),MATCH(C$1,'Tax_Share of Price'!$B$1:$AI$1,0)))</f>
        <v>0</v>
      </c>
      <c r="D5">
        <f>'Total Fuel Prices'!D112*(INDEX(Tax_share,MATCH('Total Fuel Prices'!$A$107,tax_fuel_labels,0),MATCH(D$1,'Tax_Share of Price'!$B$1:$AI$1,0)))</f>
        <v>0</v>
      </c>
      <c r="E5">
        <f>'Total Fuel Prices'!E112*(INDEX(Tax_share,MATCH('Total Fuel Prices'!$A$107,tax_fuel_labels,0),MATCH(E$1,'Tax_Share of Price'!$B$1:$AI$1,0)))</f>
        <v>0</v>
      </c>
      <c r="F5">
        <f>'Total Fuel Prices'!F112*(INDEX(Tax_share,MATCH('Total Fuel Prices'!$A$107,tax_fuel_labels,0),MATCH(F$1,'Tax_Share of Price'!$B$1:$AI$1,0)))</f>
        <v>0</v>
      </c>
      <c r="G5">
        <f>'Total Fuel Prices'!G112*(INDEX(Tax_share,MATCH('Total Fuel Prices'!$A$107,tax_fuel_labels,0),MATCH(G$1,'Tax_Share of Price'!$B$1:$AI$1,0)))</f>
        <v>0</v>
      </c>
      <c r="H5">
        <f>'Total Fuel Prices'!H112*(INDEX(Tax_share,MATCH('Total Fuel Prices'!$A$107,tax_fuel_labels,0),MATCH(H$1,'Tax_Share of Price'!$B$1:$AI$1,0)))</f>
        <v>0</v>
      </c>
      <c r="I5">
        <f>'Total Fuel Prices'!I112*(INDEX(Tax_share,MATCH('Total Fuel Prices'!$A$107,tax_fuel_labels,0),MATCH(I$1,'Tax_Share of Price'!$B$1:$AI$1,0)))</f>
        <v>0</v>
      </c>
      <c r="J5">
        <f>'Total Fuel Prices'!J112*(INDEX(Tax_share,MATCH('Total Fuel Prices'!$A$107,tax_fuel_labels,0),MATCH(J$1,'Tax_Share of Price'!$B$1:$AI$1,0)))</f>
        <v>0</v>
      </c>
      <c r="K5">
        <f>'Total Fuel Prices'!K112*(INDEX(Tax_share,MATCH('Total Fuel Prices'!$A$107,tax_fuel_labels,0),MATCH(K$1,'Tax_Share of Price'!$B$1:$AI$1,0)))</f>
        <v>0</v>
      </c>
      <c r="L5">
        <f>'Total Fuel Prices'!L112*(INDEX(Tax_share,MATCH('Total Fuel Prices'!$A$107,tax_fuel_labels,0),MATCH(L$1,'Tax_Share of Price'!$B$1:$AI$1,0)))</f>
        <v>0</v>
      </c>
      <c r="M5">
        <f>'Total Fuel Prices'!M112*(INDEX(Tax_share,MATCH('Total Fuel Prices'!$A$107,tax_fuel_labels,0),MATCH(M$1,'Tax_Share of Price'!$B$1:$AI$1,0)))</f>
        <v>0</v>
      </c>
      <c r="N5">
        <f>'Total Fuel Prices'!N112*(INDEX(Tax_share,MATCH('Total Fuel Prices'!$A$107,tax_fuel_labels,0),MATCH(N$1,'Tax_Share of Price'!$B$1:$AI$1,0)))</f>
        <v>0</v>
      </c>
      <c r="O5">
        <f>'Total Fuel Prices'!O112*(INDEX(Tax_share,MATCH('Total Fuel Prices'!$A$107,tax_fuel_labels,0),MATCH(O$1,'Tax_Share of Price'!$B$1:$AI$1,0)))</f>
        <v>0</v>
      </c>
      <c r="P5">
        <f>'Total Fuel Prices'!P112*(INDEX(Tax_share,MATCH('Total Fuel Prices'!$A$107,tax_fuel_labels,0),MATCH(P$1,'Tax_Share of Price'!$B$1:$AI$1,0)))</f>
        <v>0</v>
      </c>
      <c r="Q5">
        <f>'Total Fuel Prices'!Q112*(INDEX(Tax_share,MATCH('Total Fuel Prices'!$A$107,tax_fuel_labels,0),MATCH(Q$1,'Tax_Share of Price'!$B$1:$AI$1,0)))</f>
        <v>0</v>
      </c>
      <c r="R5">
        <f>'Total Fuel Prices'!R112*(INDEX(Tax_share,MATCH('Total Fuel Prices'!$A$107,tax_fuel_labels,0),MATCH(R$1,'Tax_Share of Price'!$B$1:$AI$1,0)))</f>
        <v>0</v>
      </c>
      <c r="S5">
        <f>'Total Fuel Prices'!S112*(INDEX(Tax_share,MATCH('Total Fuel Prices'!$A$107,tax_fuel_labels,0),MATCH(S$1,'Tax_Share of Price'!$B$1:$AI$1,0)))</f>
        <v>0</v>
      </c>
      <c r="T5">
        <f>'Total Fuel Prices'!T112*(INDEX(Tax_share,MATCH('Total Fuel Prices'!$A$107,tax_fuel_labels,0),MATCH(T$1,'Tax_Share of Price'!$B$1:$AI$1,0)))</f>
        <v>0</v>
      </c>
      <c r="U5">
        <f>'Total Fuel Prices'!U112*(INDEX(Tax_share,MATCH('Total Fuel Prices'!$A$107,tax_fuel_labels,0),MATCH(U$1,'Tax_Share of Price'!$B$1:$AI$1,0)))</f>
        <v>0</v>
      </c>
      <c r="V5">
        <f>'Total Fuel Prices'!V112*(INDEX(Tax_share,MATCH('Total Fuel Prices'!$A$107,tax_fuel_labels,0),MATCH(V$1,'Tax_Share of Price'!$B$1:$AI$1,0)))</f>
        <v>0</v>
      </c>
      <c r="W5">
        <f>'Total Fuel Prices'!W112*(INDEX(Tax_share,MATCH('Total Fuel Prices'!$A$107,tax_fuel_labels,0),MATCH(W$1,'Tax_Share of Price'!$B$1:$AI$1,0)))</f>
        <v>0</v>
      </c>
      <c r="X5">
        <f>'Total Fuel Prices'!X112*(INDEX(Tax_share,MATCH('Total Fuel Prices'!$A$107,tax_fuel_labels,0),MATCH(X$1,'Tax_Share of Price'!$B$1:$AI$1,0)))</f>
        <v>0</v>
      </c>
      <c r="Y5">
        <f>'Total Fuel Prices'!Y112*(INDEX(Tax_share,MATCH('Total Fuel Prices'!$A$107,tax_fuel_labels,0),MATCH(Y$1,'Tax_Share of Price'!$B$1:$AI$1,0)))</f>
        <v>0</v>
      </c>
      <c r="Z5">
        <f>'Total Fuel Prices'!Z112*(INDEX(Tax_share,MATCH('Total Fuel Prices'!$A$107,tax_fuel_labels,0),MATCH(Z$1,'Tax_Share of Price'!$B$1:$AI$1,0)))</f>
        <v>0</v>
      </c>
      <c r="AA5">
        <f>'Total Fuel Prices'!AA112*(INDEX(Tax_share,MATCH('Total Fuel Prices'!$A$107,tax_fuel_labels,0),MATCH(AA$1,'Tax_Share of Price'!$B$1:$AI$1,0)))</f>
        <v>0</v>
      </c>
      <c r="AB5">
        <f>'Total Fuel Prices'!AB112*(INDEX(Tax_share,MATCH('Total Fuel Prices'!$A$107,tax_fuel_labels,0),MATCH(AB$1,'Tax_Share of Price'!$B$1:$AI$1,0)))</f>
        <v>0</v>
      </c>
      <c r="AC5">
        <f>'Total Fuel Prices'!AC112*(INDEX(Tax_share,MATCH('Total Fuel Prices'!$A$107,tax_fuel_labels,0),MATCH(AC$1,'Tax_Share of Price'!$B$1:$AI$1,0)))</f>
        <v>0</v>
      </c>
      <c r="AD5">
        <f>'Total Fuel Prices'!AD112*(INDEX(Tax_share,MATCH('Total Fuel Prices'!$A$107,tax_fuel_labels,0),MATCH(AD$1,'Tax_Share of Price'!$B$1:$AI$1,0)))</f>
        <v>0</v>
      </c>
      <c r="AE5">
        <f>'Total Fuel Prices'!AE112*(INDEX(Tax_share,MATCH('Total Fuel Prices'!$A$107,tax_fuel_labels,0),MATCH(AE$1,'Tax_Share of Price'!$B$1:$AI$1,0)))</f>
        <v>0</v>
      </c>
      <c r="AF5">
        <f t="shared" si="1"/>
        <v>0</v>
      </c>
      <c r="AG5">
        <f t="shared" si="0"/>
        <v>0</v>
      </c>
      <c r="AH5">
        <f t="shared" si="0"/>
        <v>0</v>
      </c>
      <c r="AI5">
        <f t="shared" si="0"/>
        <v>0</v>
      </c>
      <c r="AJ5">
        <f t="shared" si="0"/>
        <v>0</v>
      </c>
      <c r="AK5">
        <f t="shared" si="0"/>
        <v>0</v>
      </c>
      <c r="AL5">
        <f t="shared" si="0"/>
        <v>0</v>
      </c>
      <c r="AM5">
        <f t="shared" si="0"/>
        <v>0</v>
      </c>
      <c r="AN5">
        <f t="shared" si="0"/>
        <v>0</v>
      </c>
      <c r="AO5">
        <f t="shared" si="0"/>
        <v>0</v>
      </c>
      <c r="AP5">
        <f t="shared" si="0"/>
        <v>0</v>
      </c>
      <c r="AQ5">
        <f t="shared" si="0"/>
        <v>0</v>
      </c>
      <c r="AR5">
        <f t="shared" si="0"/>
        <v>0</v>
      </c>
      <c r="AS5">
        <f t="shared" si="0"/>
        <v>0</v>
      </c>
      <c r="AT5">
        <f t="shared" si="0"/>
        <v>0</v>
      </c>
      <c r="AU5">
        <f t="shared" si="0"/>
        <v>0</v>
      </c>
      <c r="AV5">
        <f t="shared" si="0"/>
        <v>0</v>
      </c>
      <c r="AW5">
        <f t="shared" si="0"/>
        <v>0</v>
      </c>
      <c r="AX5">
        <f t="shared" si="0"/>
        <v>0</v>
      </c>
      <c r="AY5">
        <f t="shared" si="0"/>
        <v>0</v>
      </c>
      <c r="AZ5">
        <f t="shared" si="0"/>
        <v>0</v>
      </c>
      <c r="BA5">
        <f t="shared" si="0"/>
        <v>0</v>
      </c>
      <c r="BB5">
        <f t="shared" si="0"/>
        <v>0</v>
      </c>
      <c r="BC5">
        <f t="shared" si="0"/>
        <v>0</v>
      </c>
      <c r="BD5">
        <f t="shared" si="0"/>
        <v>0</v>
      </c>
      <c r="BE5">
        <f t="shared" si="0"/>
        <v>0</v>
      </c>
      <c r="BF5">
        <f t="shared" si="0"/>
        <v>0</v>
      </c>
      <c r="BG5">
        <f t="shared" si="0"/>
        <v>0</v>
      </c>
      <c r="BH5">
        <f t="shared" si="0"/>
        <v>0</v>
      </c>
      <c r="BI5">
        <f t="shared" si="0"/>
        <v>0</v>
      </c>
      <c r="BJ5">
        <f t="shared" si="0"/>
        <v>0</v>
      </c>
      <c r="BK5">
        <f t="shared" si="0"/>
        <v>0</v>
      </c>
      <c r="BL5">
        <f t="shared" si="0"/>
        <v>0</v>
      </c>
      <c r="BM5">
        <f t="shared" si="0"/>
        <v>0</v>
      </c>
      <c r="BN5">
        <f t="shared" si="0"/>
        <v>0</v>
      </c>
      <c r="BO5">
        <f t="shared" si="0"/>
        <v>0</v>
      </c>
      <c r="BP5">
        <f t="shared" si="0"/>
        <v>0</v>
      </c>
      <c r="BQ5">
        <f t="shared" si="0"/>
        <v>0</v>
      </c>
      <c r="BR5">
        <f t="shared" si="0"/>
        <v>0</v>
      </c>
      <c r="BS5">
        <f t="shared" si="0"/>
        <v>0</v>
      </c>
      <c r="BT5">
        <f t="shared" si="0"/>
        <v>0</v>
      </c>
      <c r="BU5">
        <f t="shared" si="0"/>
        <v>0</v>
      </c>
      <c r="BV5">
        <f t="shared" si="0"/>
        <v>0</v>
      </c>
      <c r="BW5">
        <f t="shared" si="0"/>
        <v>0</v>
      </c>
      <c r="BX5">
        <f t="shared" si="0"/>
        <v>0</v>
      </c>
      <c r="BY5">
        <f t="shared" si="0"/>
        <v>0</v>
      </c>
      <c r="BZ5">
        <f t="shared" si="0"/>
        <v>0</v>
      </c>
      <c r="CA5">
        <f t="shared" si="0"/>
        <v>0</v>
      </c>
      <c r="CB5">
        <f t="shared" si="0"/>
        <v>0</v>
      </c>
      <c r="CC5">
        <f t="shared" si="0"/>
        <v>0</v>
      </c>
    </row>
    <row r="6" spans="1:81">
      <c r="A6" s="1" t="s">
        <v>1425</v>
      </c>
      <c r="B6">
        <f>'Total Fuel Prices'!B113*(INDEX(Tax_share,MATCH('Total Fuel Prices'!$A$107,tax_fuel_labels,0),MATCH(B$1,'Tax_Share of Price'!$B$1:$AI$1,0)))</f>
        <v>0</v>
      </c>
      <c r="C6">
        <f>'Total Fuel Prices'!C113*(INDEX(Tax_share,MATCH('Total Fuel Prices'!$A$107,tax_fuel_labels,0),MATCH(C$1,'Tax_Share of Price'!$B$1:$AI$1,0)))</f>
        <v>0</v>
      </c>
      <c r="D6">
        <f>'Total Fuel Prices'!D113*(INDEX(Tax_share,MATCH('Total Fuel Prices'!$A$107,tax_fuel_labels,0),MATCH(D$1,'Tax_Share of Price'!$B$1:$AI$1,0)))</f>
        <v>0</v>
      </c>
      <c r="E6">
        <f>'Total Fuel Prices'!E113*(INDEX(Tax_share,MATCH('Total Fuel Prices'!$A$107,tax_fuel_labels,0),MATCH(E$1,'Tax_Share of Price'!$B$1:$AI$1,0)))</f>
        <v>0</v>
      </c>
      <c r="F6">
        <f>'Total Fuel Prices'!F113*(INDEX(Tax_share,MATCH('Total Fuel Prices'!$A$107,tax_fuel_labels,0),MATCH(F$1,'Tax_Share of Price'!$B$1:$AI$1,0)))</f>
        <v>0</v>
      </c>
      <c r="G6">
        <f>'Total Fuel Prices'!G113*(INDEX(Tax_share,MATCH('Total Fuel Prices'!$A$107,tax_fuel_labels,0),MATCH(G$1,'Tax_Share of Price'!$B$1:$AI$1,0)))</f>
        <v>0</v>
      </c>
      <c r="H6">
        <f>'Total Fuel Prices'!H113*(INDEX(Tax_share,MATCH('Total Fuel Prices'!$A$107,tax_fuel_labels,0),MATCH(H$1,'Tax_Share of Price'!$B$1:$AI$1,0)))</f>
        <v>0</v>
      </c>
      <c r="I6">
        <f>'Total Fuel Prices'!I113*(INDEX(Tax_share,MATCH('Total Fuel Prices'!$A$107,tax_fuel_labels,0),MATCH(I$1,'Tax_Share of Price'!$B$1:$AI$1,0)))</f>
        <v>0</v>
      </c>
      <c r="J6">
        <f>'Total Fuel Prices'!J113*(INDEX(Tax_share,MATCH('Total Fuel Prices'!$A$107,tax_fuel_labels,0),MATCH(J$1,'Tax_Share of Price'!$B$1:$AI$1,0)))</f>
        <v>0</v>
      </c>
      <c r="K6">
        <f>'Total Fuel Prices'!K113*(INDEX(Tax_share,MATCH('Total Fuel Prices'!$A$107,tax_fuel_labels,0),MATCH(K$1,'Tax_Share of Price'!$B$1:$AI$1,0)))</f>
        <v>0</v>
      </c>
      <c r="L6">
        <f>'Total Fuel Prices'!L113*(INDEX(Tax_share,MATCH('Total Fuel Prices'!$A$107,tax_fuel_labels,0),MATCH(L$1,'Tax_Share of Price'!$B$1:$AI$1,0)))</f>
        <v>0</v>
      </c>
      <c r="M6">
        <f>'Total Fuel Prices'!M113*(INDEX(Tax_share,MATCH('Total Fuel Prices'!$A$107,tax_fuel_labels,0),MATCH(M$1,'Tax_Share of Price'!$B$1:$AI$1,0)))</f>
        <v>0</v>
      </c>
      <c r="N6">
        <f>'Total Fuel Prices'!N113*(INDEX(Tax_share,MATCH('Total Fuel Prices'!$A$107,tax_fuel_labels,0),MATCH(N$1,'Tax_Share of Price'!$B$1:$AI$1,0)))</f>
        <v>0</v>
      </c>
      <c r="O6">
        <f>'Total Fuel Prices'!O113*(INDEX(Tax_share,MATCH('Total Fuel Prices'!$A$107,tax_fuel_labels,0),MATCH(O$1,'Tax_Share of Price'!$B$1:$AI$1,0)))</f>
        <v>0</v>
      </c>
      <c r="P6">
        <f>'Total Fuel Prices'!P113*(INDEX(Tax_share,MATCH('Total Fuel Prices'!$A$107,tax_fuel_labels,0),MATCH(P$1,'Tax_Share of Price'!$B$1:$AI$1,0)))</f>
        <v>0</v>
      </c>
      <c r="Q6">
        <f>'Total Fuel Prices'!Q113*(INDEX(Tax_share,MATCH('Total Fuel Prices'!$A$107,tax_fuel_labels,0),MATCH(Q$1,'Tax_Share of Price'!$B$1:$AI$1,0)))</f>
        <v>0</v>
      </c>
      <c r="R6">
        <f>'Total Fuel Prices'!R113*(INDEX(Tax_share,MATCH('Total Fuel Prices'!$A$107,tax_fuel_labels,0),MATCH(R$1,'Tax_Share of Price'!$B$1:$AI$1,0)))</f>
        <v>0</v>
      </c>
      <c r="S6">
        <f>'Total Fuel Prices'!S113*(INDEX(Tax_share,MATCH('Total Fuel Prices'!$A$107,tax_fuel_labels,0),MATCH(S$1,'Tax_Share of Price'!$B$1:$AI$1,0)))</f>
        <v>0</v>
      </c>
      <c r="T6">
        <f>'Total Fuel Prices'!T113*(INDEX(Tax_share,MATCH('Total Fuel Prices'!$A$107,tax_fuel_labels,0),MATCH(T$1,'Tax_Share of Price'!$B$1:$AI$1,0)))</f>
        <v>0</v>
      </c>
      <c r="U6">
        <f>'Total Fuel Prices'!U113*(INDEX(Tax_share,MATCH('Total Fuel Prices'!$A$107,tax_fuel_labels,0),MATCH(U$1,'Tax_Share of Price'!$B$1:$AI$1,0)))</f>
        <v>0</v>
      </c>
      <c r="V6">
        <f>'Total Fuel Prices'!V113*(INDEX(Tax_share,MATCH('Total Fuel Prices'!$A$107,tax_fuel_labels,0),MATCH(V$1,'Tax_Share of Price'!$B$1:$AI$1,0)))</f>
        <v>0</v>
      </c>
      <c r="W6">
        <f>'Total Fuel Prices'!W113*(INDEX(Tax_share,MATCH('Total Fuel Prices'!$A$107,tax_fuel_labels,0),MATCH(W$1,'Tax_Share of Price'!$B$1:$AI$1,0)))</f>
        <v>0</v>
      </c>
      <c r="X6">
        <f>'Total Fuel Prices'!X113*(INDEX(Tax_share,MATCH('Total Fuel Prices'!$A$107,tax_fuel_labels,0),MATCH(X$1,'Tax_Share of Price'!$B$1:$AI$1,0)))</f>
        <v>0</v>
      </c>
      <c r="Y6">
        <f>'Total Fuel Prices'!Y113*(INDEX(Tax_share,MATCH('Total Fuel Prices'!$A$107,tax_fuel_labels,0),MATCH(Y$1,'Tax_Share of Price'!$B$1:$AI$1,0)))</f>
        <v>0</v>
      </c>
      <c r="Z6">
        <f>'Total Fuel Prices'!Z113*(INDEX(Tax_share,MATCH('Total Fuel Prices'!$A$107,tax_fuel_labels,0),MATCH(Z$1,'Tax_Share of Price'!$B$1:$AI$1,0)))</f>
        <v>0</v>
      </c>
      <c r="AA6">
        <f>'Total Fuel Prices'!AA113*(INDEX(Tax_share,MATCH('Total Fuel Prices'!$A$107,tax_fuel_labels,0),MATCH(AA$1,'Tax_Share of Price'!$B$1:$AI$1,0)))</f>
        <v>0</v>
      </c>
      <c r="AB6">
        <f>'Total Fuel Prices'!AB113*(INDEX(Tax_share,MATCH('Total Fuel Prices'!$A$107,tax_fuel_labels,0),MATCH(AB$1,'Tax_Share of Price'!$B$1:$AI$1,0)))</f>
        <v>0</v>
      </c>
      <c r="AC6">
        <f>'Total Fuel Prices'!AC113*(INDEX(Tax_share,MATCH('Total Fuel Prices'!$A$107,tax_fuel_labels,0),MATCH(AC$1,'Tax_Share of Price'!$B$1:$AI$1,0)))</f>
        <v>0</v>
      </c>
      <c r="AD6">
        <f>'Total Fuel Prices'!AD113*(INDEX(Tax_share,MATCH('Total Fuel Prices'!$A$107,tax_fuel_labels,0),MATCH(AD$1,'Tax_Share of Price'!$B$1:$AI$1,0)))</f>
        <v>0</v>
      </c>
      <c r="AE6">
        <f>'Total Fuel Prices'!AE113*(INDEX(Tax_share,MATCH('Total Fuel Prices'!$A$107,tax_fuel_labels,0),MATCH(AE$1,'Tax_Share of Price'!$B$1:$AI$1,0)))</f>
        <v>0</v>
      </c>
      <c r="AF6">
        <f t="shared" si="1"/>
        <v>0</v>
      </c>
      <c r="AG6">
        <f t="shared" si="0"/>
        <v>0</v>
      </c>
      <c r="AH6">
        <f t="shared" si="0"/>
        <v>0</v>
      </c>
      <c r="AI6">
        <f t="shared" si="0"/>
        <v>0</v>
      </c>
      <c r="AJ6">
        <f t="shared" si="0"/>
        <v>0</v>
      </c>
      <c r="AK6">
        <f t="shared" si="0"/>
        <v>0</v>
      </c>
      <c r="AL6">
        <f t="shared" si="0"/>
        <v>0</v>
      </c>
      <c r="AM6">
        <f t="shared" si="0"/>
        <v>0</v>
      </c>
      <c r="AN6">
        <f t="shared" si="0"/>
        <v>0</v>
      </c>
      <c r="AO6">
        <f t="shared" si="0"/>
        <v>0</v>
      </c>
      <c r="AP6">
        <f t="shared" si="0"/>
        <v>0</v>
      </c>
      <c r="AQ6">
        <f t="shared" si="0"/>
        <v>0</v>
      </c>
      <c r="AR6">
        <f t="shared" si="0"/>
        <v>0</v>
      </c>
      <c r="AS6">
        <f t="shared" si="0"/>
        <v>0</v>
      </c>
      <c r="AT6">
        <f t="shared" si="0"/>
        <v>0</v>
      </c>
      <c r="AU6">
        <f t="shared" si="0"/>
        <v>0</v>
      </c>
      <c r="AV6">
        <f t="shared" si="0"/>
        <v>0</v>
      </c>
      <c r="AW6">
        <f t="shared" si="0"/>
        <v>0</v>
      </c>
      <c r="AX6">
        <f t="shared" si="0"/>
        <v>0</v>
      </c>
      <c r="AY6">
        <f t="shared" si="0"/>
        <v>0</v>
      </c>
      <c r="AZ6">
        <f t="shared" si="0"/>
        <v>0</v>
      </c>
      <c r="BA6">
        <f t="shared" si="0"/>
        <v>0</v>
      </c>
      <c r="BB6">
        <f t="shared" si="0"/>
        <v>0</v>
      </c>
      <c r="BC6">
        <f t="shared" si="0"/>
        <v>0</v>
      </c>
      <c r="BD6">
        <f t="shared" si="0"/>
        <v>0</v>
      </c>
      <c r="BE6">
        <f t="shared" si="0"/>
        <v>0</v>
      </c>
      <c r="BF6">
        <f t="shared" si="0"/>
        <v>0</v>
      </c>
      <c r="BG6">
        <f t="shared" si="0"/>
        <v>0</v>
      </c>
      <c r="BH6">
        <f t="shared" si="0"/>
        <v>0</v>
      </c>
      <c r="BI6">
        <f t="shared" si="0"/>
        <v>0</v>
      </c>
      <c r="BJ6">
        <f t="shared" si="0"/>
        <v>0</v>
      </c>
      <c r="BK6">
        <f t="shared" si="0"/>
        <v>0</v>
      </c>
      <c r="BL6">
        <f t="shared" si="0"/>
        <v>0</v>
      </c>
      <c r="BM6">
        <f t="shared" si="0"/>
        <v>0</v>
      </c>
      <c r="BN6">
        <f t="shared" si="0"/>
        <v>0</v>
      </c>
      <c r="BO6">
        <f t="shared" si="0"/>
        <v>0</v>
      </c>
      <c r="BP6">
        <f t="shared" si="0"/>
        <v>0</v>
      </c>
      <c r="BQ6">
        <f t="shared" si="0"/>
        <v>0</v>
      </c>
      <c r="BR6">
        <f t="shared" si="0"/>
        <v>0</v>
      </c>
      <c r="BS6">
        <f t="shared" si="0"/>
        <v>0</v>
      </c>
      <c r="BT6">
        <f t="shared" si="0"/>
        <v>0</v>
      </c>
      <c r="BU6">
        <f t="shared" si="0"/>
        <v>0</v>
      </c>
      <c r="BV6">
        <f t="shared" si="0"/>
        <v>0</v>
      </c>
      <c r="BW6">
        <f t="shared" si="0"/>
        <v>0</v>
      </c>
      <c r="BX6">
        <f t="shared" si="0"/>
        <v>0</v>
      </c>
      <c r="BY6">
        <f t="shared" si="0"/>
        <v>0</v>
      </c>
      <c r="BZ6">
        <f t="shared" si="0"/>
        <v>0</v>
      </c>
      <c r="CA6">
        <f t="shared" si="0"/>
        <v>0</v>
      </c>
      <c r="CB6">
        <f t="shared" si="0"/>
        <v>0</v>
      </c>
      <c r="CC6">
        <f t="shared" si="0"/>
        <v>0</v>
      </c>
    </row>
    <row r="7" spans="1:81">
      <c r="A7" s="1" t="s">
        <v>1426</v>
      </c>
      <c r="B7">
        <f>'Total Fuel Prices'!B114*(INDEX(Tax_share,MATCH('Total Fuel Prices'!$A$107,tax_fuel_labels,0),MATCH(B$1,'Tax_Share of Price'!$B$1:$AI$1,0)))</f>
        <v>0</v>
      </c>
      <c r="C7">
        <f>'Total Fuel Prices'!C114*(INDEX(Tax_share,MATCH('Total Fuel Prices'!$A$107,tax_fuel_labels,0),MATCH(C$1,'Tax_Share of Price'!$B$1:$AI$1,0)))</f>
        <v>0</v>
      </c>
      <c r="D7">
        <f>'Total Fuel Prices'!D114*(INDEX(Tax_share,MATCH('Total Fuel Prices'!$A$107,tax_fuel_labels,0),MATCH(D$1,'Tax_Share of Price'!$B$1:$AI$1,0)))</f>
        <v>0</v>
      </c>
      <c r="E7">
        <f>'Total Fuel Prices'!E114*(INDEX(Tax_share,MATCH('Total Fuel Prices'!$A$107,tax_fuel_labels,0),MATCH(E$1,'Tax_Share of Price'!$B$1:$AI$1,0)))</f>
        <v>0</v>
      </c>
      <c r="F7">
        <f>'Total Fuel Prices'!F114*(INDEX(Tax_share,MATCH('Total Fuel Prices'!$A$107,tax_fuel_labels,0),MATCH(F$1,'Tax_Share of Price'!$B$1:$AI$1,0)))</f>
        <v>0</v>
      </c>
      <c r="G7">
        <f>'Total Fuel Prices'!G114*(INDEX(Tax_share,MATCH('Total Fuel Prices'!$A$107,tax_fuel_labels,0),MATCH(G$1,'Tax_Share of Price'!$B$1:$AI$1,0)))</f>
        <v>0</v>
      </c>
      <c r="H7">
        <f>'Total Fuel Prices'!H114*(INDEX(Tax_share,MATCH('Total Fuel Prices'!$A$107,tax_fuel_labels,0),MATCH(H$1,'Tax_Share of Price'!$B$1:$AI$1,0)))</f>
        <v>0</v>
      </c>
      <c r="I7">
        <f>'Total Fuel Prices'!I114*(INDEX(Tax_share,MATCH('Total Fuel Prices'!$A$107,tax_fuel_labels,0),MATCH(I$1,'Tax_Share of Price'!$B$1:$AI$1,0)))</f>
        <v>0</v>
      </c>
      <c r="J7">
        <f>'Total Fuel Prices'!J114*(INDEX(Tax_share,MATCH('Total Fuel Prices'!$A$107,tax_fuel_labels,0),MATCH(J$1,'Tax_Share of Price'!$B$1:$AI$1,0)))</f>
        <v>0</v>
      </c>
      <c r="K7">
        <f>'Total Fuel Prices'!K114*(INDEX(Tax_share,MATCH('Total Fuel Prices'!$A$107,tax_fuel_labels,0),MATCH(K$1,'Tax_Share of Price'!$B$1:$AI$1,0)))</f>
        <v>0</v>
      </c>
      <c r="L7">
        <f>'Total Fuel Prices'!L114*(INDEX(Tax_share,MATCH('Total Fuel Prices'!$A$107,tax_fuel_labels,0),MATCH(L$1,'Tax_Share of Price'!$B$1:$AI$1,0)))</f>
        <v>0</v>
      </c>
      <c r="M7">
        <f>'Total Fuel Prices'!M114*(INDEX(Tax_share,MATCH('Total Fuel Prices'!$A$107,tax_fuel_labels,0),MATCH(M$1,'Tax_Share of Price'!$B$1:$AI$1,0)))</f>
        <v>0</v>
      </c>
      <c r="N7">
        <f>'Total Fuel Prices'!N114*(INDEX(Tax_share,MATCH('Total Fuel Prices'!$A$107,tax_fuel_labels,0),MATCH(N$1,'Tax_Share of Price'!$B$1:$AI$1,0)))</f>
        <v>0</v>
      </c>
      <c r="O7">
        <f>'Total Fuel Prices'!O114*(INDEX(Tax_share,MATCH('Total Fuel Prices'!$A$107,tax_fuel_labels,0),MATCH(O$1,'Tax_Share of Price'!$B$1:$AI$1,0)))</f>
        <v>0</v>
      </c>
      <c r="P7">
        <f>'Total Fuel Prices'!P114*(INDEX(Tax_share,MATCH('Total Fuel Prices'!$A$107,tax_fuel_labels,0),MATCH(P$1,'Tax_Share of Price'!$B$1:$AI$1,0)))</f>
        <v>0</v>
      </c>
      <c r="Q7">
        <f>'Total Fuel Prices'!Q114*(INDEX(Tax_share,MATCH('Total Fuel Prices'!$A$107,tax_fuel_labels,0),MATCH(Q$1,'Tax_Share of Price'!$B$1:$AI$1,0)))</f>
        <v>0</v>
      </c>
      <c r="R7">
        <f>'Total Fuel Prices'!R114*(INDEX(Tax_share,MATCH('Total Fuel Prices'!$A$107,tax_fuel_labels,0),MATCH(R$1,'Tax_Share of Price'!$B$1:$AI$1,0)))</f>
        <v>0</v>
      </c>
      <c r="S7">
        <f>'Total Fuel Prices'!S114*(INDEX(Tax_share,MATCH('Total Fuel Prices'!$A$107,tax_fuel_labels,0),MATCH(S$1,'Tax_Share of Price'!$B$1:$AI$1,0)))</f>
        <v>0</v>
      </c>
      <c r="T7">
        <f>'Total Fuel Prices'!T114*(INDEX(Tax_share,MATCH('Total Fuel Prices'!$A$107,tax_fuel_labels,0),MATCH(T$1,'Tax_Share of Price'!$B$1:$AI$1,0)))</f>
        <v>0</v>
      </c>
      <c r="U7">
        <f>'Total Fuel Prices'!U114*(INDEX(Tax_share,MATCH('Total Fuel Prices'!$A$107,tax_fuel_labels,0),MATCH(U$1,'Tax_Share of Price'!$B$1:$AI$1,0)))</f>
        <v>0</v>
      </c>
      <c r="V7">
        <f>'Total Fuel Prices'!V114*(INDEX(Tax_share,MATCH('Total Fuel Prices'!$A$107,tax_fuel_labels,0),MATCH(V$1,'Tax_Share of Price'!$B$1:$AI$1,0)))</f>
        <v>0</v>
      </c>
      <c r="W7">
        <f>'Total Fuel Prices'!W114*(INDEX(Tax_share,MATCH('Total Fuel Prices'!$A$107,tax_fuel_labels,0),MATCH(W$1,'Tax_Share of Price'!$B$1:$AI$1,0)))</f>
        <v>0</v>
      </c>
      <c r="X7">
        <f>'Total Fuel Prices'!X114*(INDEX(Tax_share,MATCH('Total Fuel Prices'!$A$107,tax_fuel_labels,0),MATCH(X$1,'Tax_Share of Price'!$B$1:$AI$1,0)))</f>
        <v>0</v>
      </c>
      <c r="Y7">
        <f>'Total Fuel Prices'!Y114*(INDEX(Tax_share,MATCH('Total Fuel Prices'!$A$107,tax_fuel_labels,0),MATCH(Y$1,'Tax_Share of Price'!$B$1:$AI$1,0)))</f>
        <v>0</v>
      </c>
      <c r="Z7">
        <f>'Total Fuel Prices'!Z114*(INDEX(Tax_share,MATCH('Total Fuel Prices'!$A$107,tax_fuel_labels,0),MATCH(Z$1,'Tax_Share of Price'!$B$1:$AI$1,0)))</f>
        <v>0</v>
      </c>
      <c r="AA7">
        <f>'Total Fuel Prices'!AA114*(INDEX(Tax_share,MATCH('Total Fuel Prices'!$A$107,tax_fuel_labels,0),MATCH(AA$1,'Tax_Share of Price'!$B$1:$AI$1,0)))</f>
        <v>0</v>
      </c>
      <c r="AB7">
        <f>'Total Fuel Prices'!AB114*(INDEX(Tax_share,MATCH('Total Fuel Prices'!$A$107,tax_fuel_labels,0),MATCH(AB$1,'Tax_Share of Price'!$B$1:$AI$1,0)))</f>
        <v>0</v>
      </c>
      <c r="AC7">
        <f>'Total Fuel Prices'!AC114*(INDEX(Tax_share,MATCH('Total Fuel Prices'!$A$107,tax_fuel_labels,0),MATCH(AC$1,'Tax_Share of Price'!$B$1:$AI$1,0)))</f>
        <v>0</v>
      </c>
      <c r="AD7">
        <f>'Total Fuel Prices'!AD114*(INDEX(Tax_share,MATCH('Total Fuel Prices'!$A$107,tax_fuel_labels,0),MATCH(AD$1,'Tax_Share of Price'!$B$1:$AI$1,0)))</f>
        <v>0</v>
      </c>
      <c r="AE7">
        <f>'Total Fuel Prices'!AE114*(INDEX(Tax_share,MATCH('Total Fuel Prices'!$A$107,tax_fuel_labels,0),MATCH(AE$1,'Tax_Share of Price'!$B$1:$AI$1,0)))</f>
        <v>0</v>
      </c>
      <c r="AF7">
        <f t="shared" si="1"/>
        <v>0</v>
      </c>
      <c r="AG7">
        <f t="shared" si="0"/>
        <v>0</v>
      </c>
      <c r="AH7">
        <f t="shared" si="0"/>
        <v>0</v>
      </c>
      <c r="AI7">
        <f t="shared" si="0"/>
        <v>0</v>
      </c>
      <c r="AJ7">
        <f t="shared" si="0"/>
        <v>0</v>
      </c>
      <c r="AK7">
        <f t="shared" si="0"/>
        <v>0</v>
      </c>
      <c r="AL7">
        <f t="shared" si="0"/>
        <v>0</v>
      </c>
      <c r="AM7">
        <f t="shared" si="0"/>
        <v>0</v>
      </c>
      <c r="AN7">
        <f t="shared" si="0"/>
        <v>0</v>
      </c>
      <c r="AO7">
        <f t="shared" si="0"/>
        <v>0</v>
      </c>
      <c r="AP7">
        <f t="shared" si="0"/>
        <v>0</v>
      </c>
      <c r="AQ7">
        <f t="shared" si="0"/>
        <v>0</v>
      </c>
      <c r="AR7">
        <f t="shared" si="0"/>
        <v>0</v>
      </c>
      <c r="AS7">
        <f t="shared" si="0"/>
        <v>0</v>
      </c>
      <c r="AT7">
        <f t="shared" si="0"/>
        <v>0</v>
      </c>
      <c r="AU7">
        <f t="shared" si="0"/>
        <v>0</v>
      </c>
      <c r="AV7">
        <f t="shared" si="0"/>
        <v>0</v>
      </c>
      <c r="AW7">
        <f t="shared" si="0"/>
        <v>0</v>
      </c>
      <c r="AX7">
        <f t="shared" si="0"/>
        <v>0</v>
      </c>
      <c r="AY7">
        <f t="shared" si="0"/>
        <v>0</v>
      </c>
      <c r="AZ7">
        <f t="shared" si="0"/>
        <v>0</v>
      </c>
      <c r="BA7">
        <f t="shared" si="0"/>
        <v>0</v>
      </c>
      <c r="BB7">
        <f t="shared" si="0"/>
        <v>0</v>
      </c>
      <c r="BC7">
        <f t="shared" si="0"/>
        <v>0</v>
      </c>
      <c r="BD7">
        <f t="shared" si="0"/>
        <v>0</v>
      </c>
      <c r="BE7">
        <f t="shared" si="0"/>
        <v>0</v>
      </c>
      <c r="BF7">
        <f t="shared" ref="AG7:CC9" si="2">$AE7</f>
        <v>0</v>
      </c>
      <c r="BG7">
        <f t="shared" si="2"/>
        <v>0</v>
      </c>
      <c r="BH7">
        <f t="shared" si="2"/>
        <v>0</v>
      </c>
      <c r="BI7">
        <f t="shared" si="2"/>
        <v>0</v>
      </c>
      <c r="BJ7">
        <f t="shared" si="2"/>
        <v>0</v>
      </c>
      <c r="BK7">
        <f t="shared" si="2"/>
        <v>0</v>
      </c>
      <c r="BL7">
        <f t="shared" si="2"/>
        <v>0</v>
      </c>
      <c r="BM7">
        <f t="shared" si="2"/>
        <v>0</v>
      </c>
      <c r="BN7">
        <f t="shared" si="2"/>
        <v>0</v>
      </c>
      <c r="BO7">
        <f t="shared" si="2"/>
        <v>0</v>
      </c>
      <c r="BP7">
        <f t="shared" si="2"/>
        <v>0</v>
      </c>
      <c r="BQ7">
        <f t="shared" si="2"/>
        <v>0</v>
      </c>
      <c r="BR7">
        <f t="shared" si="2"/>
        <v>0</v>
      </c>
      <c r="BS7">
        <f t="shared" si="2"/>
        <v>0</v>
      </c>
      <c r="BT7">
        <f t="shared" si="2"/>
        <v>0</v>
      </c>
      <c r="BU7">
        <f t="shared" si="2"/>
        <v>0</v>
      </c>
      <c r="BV7">
        <f t="shared" si="2"/>
        <v>0</v>
      </c>
      <c r="BW7">
        <f t="shared" si="2"/>
        <v>0</v>
      </c>
      <c r="BX7">
        <f t="shared" si="2"/>
        <v>0</v>
      </c>
      <c r="BY7">
        <f t="shared" si="2"/>
        <v>0</v>
      </c>
      <c r="BZ7">
        <f t="shared" si="2"/>
        <v>0</v>
      </c>
      <c r="CA7">
        <f t="shared" si="2"/>
        <v>0</v>
      </c>
      <c r="CB7">
        <f t="shared" si="2"/>
        <v>0</v>
      </c>
      <c r="CC7">
        <f t="shared" si="2"/>
        <v>0</v>
      </c>
    </row>
    <row r="8" spans="1:81">
      <c r="A8" s="1" t="s">
        <v>1427</v>
      </c>
      <c r="B8">
        <f>'Total Fuel Prices'!B115*(INDEX(Tax_share,MATCH('Total Fuel Prices'!$A$107,tax_fuel_labels,0),MATCH(B$1,'Tax_Share of Price'!$B$1:$AI$1,0)))</f>
        <v>0</v>
      </c>
      <c r="C8">
        <f>'Total Fuel Prices'!C115*(INDEX(Tax_share,MATCH('Total Fuel Prices'!$A$107,tax_fuel_labels,0),MATCH(C$1,'Tax_Share of Price'!$B$1:$AI$1,0)))</f>
        <v>0</v>
      </c>
      <c r="D8">
        <f>'Total Fuel Prices'!D115*(INDEX(Tax_share,MATCH('Total Fuel Prices'!$A$107,tax_fuel_labels,0),MATCH(D$1,'Tax_Share of Price'!$B$1:$AI$1,0)))</f>
        <v>0</v>
      </c>
      <c r="E8">
        <f>'Total Fuel Prices'!E115*(INDEX(Tax_share,MATCH('Total Fuel Prices'!$A$107,tax_fuel_labels,0),MATCH(E$1,'Tax_Share of Price'!$B$1:$AI$1,0)))</f>
        <v>0</v>
      </c>
      <c r="F8">
        <f>'Total Fuel Prices'!F115*(INDEX(Tax_share,MATCH('Total Fuel Prices'!$A$107,tax_fuel_labels,0),MATCH(F$1,'Tax_Share of Price'!$B$1:$AI$1,0)))</f>
        <v>0</v>
      </c>
      <c r="G8">
        <f>'Total Fuel Prices'!G115*(INDEX(Tax_share,MATCH('Total Fuel Prices'!$A$107,tax_fuel_labels,0),MATCH(G$1,'Tax_Share of Price'!$B$1:$AI$1,0)))</f>
        <v>0</v>
      </c>
      <c r="H8">
        <f>'Total Fuel Prices'!H115*(INDEX(Tax_share,MATCH('Total Fuel Prices'!$A$107,tax_fuel_labels,0),MATCH(H$1,'Tax_Share of Price'!$B$1:$AI$1,0)))</f>
        <v>0</v>
      </c>
      <c r="I8">
        <f>'Total Fuel Prices'!I115*(INDEX(Tax_share,MATCH('Total Fuel Prices'!$A$107,tax_fuel_labels,0),MATCH(I$1,'Tax_Share of Price'!$B$1:$AI$1,0)))</f>
        <v>0</v>
      </c>
      <c r="J8">
        <f>'Total Fuel Prices'!J115*(INDEX(Tax_share,MATCH('Total Fuel Prices'!$A$107,tax_fuel_labels,0),MATCH(J$1,'Tax_Share of Price'!$B$1:$AI$1,0)))</f>
        <v>0</v>
      </c>
      <c r="K8">
        <f>'Total Fuel Prices'!K115*(INDEX(Tax_share,MATCH('Total Fuel Prices'!$A$107,tax_fuel_labels,0),MATCH(K$1,'Tax_Share of Price'!$B$1:$AI$1,0)))</f>
        <v>0</v>
      </c>
      <c r="L8">
        <f>'Total Fuel Prices'!L115*(INDEX(Tax_share,MATCH('Total Fuel Prices'!$A$107,tax_fuel_labels,0),MATCH(L$1,'Tax_Share of Price'!$B$1:$AI$1,0)))</f>
        <v>0</v>
      </c>
      <c r="M8">
        <f>'Total Fuel Prices'!M115*(INDEX(Tax_share,MATCH('Total Fuel Prices'!$A$107,tax_fuel_labels,0),MATCH(M$1,'Tax_Share of Price'!$B$1:$AI$1,0)))</f>
        <v>0</v>
      </c>
      <c r="N8">
        <f>'Total Fuel Prices'!N115*(INDEX(Tax_share,MATCH('Total Fuel Prices'!$A$107,tax_fuel_labels,0),MATCH(N$1,'Tax_Share of Price'!$B$1:$AI$1,0)))</f>
        <v>0</v>
      </c>
      <c r="O8">
        <f>'Total Fuel Prices'!O115*(INDEX(Tax_share,MATCH('Total Fuel Prices'!$A$107,tax_fuel_labels,0),MATCH(O$1,'Tax_Share of Price'!$B$1:$AI$1,0)))</f>
        <v>0</v>
      </c>
      <c r="P8">
        <f>'Total Fuel Prices'!P115*(INDEX(Tax_share,MATCH('Total Fuel Prices'!$A$107,tax_fuel_labels,0),MATCH(P$1,'Tax_Share of Price'!$B$1:$AI$1,0)))</f>
        <v>0</v>
      </c>
      <c r="Q8">
        <f>'Total Fuel Prices'!Q115*(INDEX(Tax_share,MATCH('Total Fuel Prices'!$A$107,tax_fuel_labels,0),MATCH(Q$1,'Tax_Share of Price'!$B$1:$AI$1,0)))</f>
        <v>0</v>
      </c>
      <c r="R8">
        <f>'Total Fuel Prices'!R115*(INDEX(Tax_share,MATCH('Total Fuel Prices'!$A$107,tax_fuel_labels,0),MATCH(R$1,'Tax_Share of Price'!$B$1:$AI$1,0)))</f>
        <v>0</v>
      </c>
      <c r="S8">
        <f>'Total Fuel Prices'!S115*(INDEX(Tax_share,MATCH('Total Fuel Prices'!$A$107,tax_fuel_labels,0),MATCH(S$1,'Tax_Share of Price'!$B$1:$AI$1,0)))</f>
        <v>0</v>
      </c>
      <c r="T8">
        <f>'Total Fuel Prices'!T115*(INDEX(Tax_share,MATCH('Total Fuel Prices'!$A$107,tax_fuel_labels,0),MATCH(T$1,'Tax_Share of Price'!$B$1:$AI$1,0)))</f>
        <v>0</v>
      </c>
      <c r="U8">
        <f>'Total Fuel Prices'!U115*(INDEX(Tax_share,MATCH('Total Fuel Prices'!$A$107,tax_fuel_labels,0),MATCH(U$1,'Tax_Share of Price'!$B$1:$AI$1,0)))</f>
        <v>0</v>
      </c>
      <c r="V8">
        <f>'Total Fuel Prices'!V115*(INDEX(Tax_share,MATCH('Total Fuel Prices'!$A$107,tax_fuel_labels,0),MATCH(V$1,'Tax_Share of Price'!$B$1:$AI$1,0)))</f>
        <v>0</v>
      </c>
      <c r="W8">
        <f>'Total Fuel Prices'!W115*(INDEX(Tax_share,MATCH('Total Fuel Prices'!$A$107,tax_fuel_labels,0),MATCH(W$1,'Tax_Share of Price'!$B$1:$AI$1,0)))</f>
        <v>0</v>
      </c>
      <c r="X8">
        <f>'Total Fuel Prices'!X115*(INDEX(Tax_share,MATCH('Total Fuel Prices'!$A$107,tax_fuel_labels,0),MATCH(X$1,'Tax_Share of Price'!$B$1:$AI$1,0)))</f>
        <v>0</v>
      </c>
      <c r="Y8">
        <f>'Total Fuel Prices'!Y115*(INDEX(Tax_share,MATCH('Total Fuel Prices'!$A$107,tax_fuel_labels,0),MATCH(Y$1,'Tax_Share of Price'!$B$1:$AI$1,0)))</f>
        <v>0</v>
      </c>
      <c r="Z8">
        <f>'Total Fuel Prices'!Z115*(INDEX(Tax_share,MATCH('Total Fuel Prices'!$A$107,tax_fuel_labels,0),MATCH(Z$1,'Tax_Share of Price'!$B$1:$AI$1,0)))</f>
        <v>0</v>
      </c>
      <c r="AA8">
        <f>'Total Fuel Prices'!AA115*(INDEX(Tax_share,MATCH('Total Fuel Prices'!$A$107,tax_fuel_labels,0),MATCH(AA$1,'Tax_Share of Price'!$B$1:$AI$1,0)))</f>
        <v>0</v>
      </c>
      <c r="AB8">
        <f>'Total Fuel Prices'!AB115*(INDEX(Tax_share,MATCH('Total Fuel Prices'!$A$107,tax_fuel_labels,0),MATCH(AB$1,'Tax_Share of Price'!$B$1:$AI$1,0)))</f>
        <v>0</v>
      </c>
      <c r="AC8">
        <f>'Total Fuel Prices'!AC115*(INDEX(Tax_share,MATCH('Total Fuel Prices'!$A$107,tax_fuel_labels,0),MATCH(AC$1,'Tax_Share of Price'!$B$1:$AI$1,0)))</f>
        <v>0</v>
      </c>
      <c r="AD8">
        <f>'Total Fuel Prices'!AD115*(INDEX(Tax_share,MATCH('Total Fuel Prices'!$A$107,tax_fuel_labels,0),MATCH(AD$1,'Tax_Share of Price'!$B$1:$AI$1,0)))</f>
        <v>0</v>
      </c>
      <c r="AE8">
        <f>'Total Fuel Prices'!AE115*(INDEX(Tax_share,MATCH('Total Fuel Prices'!$A$107,tax_fuel_labels,0),MATCH(AE$1,'Tax_Share of Price'!$B$1:$AI$1,0)))</f>
        <v>0</v>
      </c>
      <c r="AF8">
        <f t="shared" si="1"/>
        <v>0</v>
      </c>
      <c r="AG8">
        <f t="shared" si="2"/>
        <v>0</v>
      </c>
      <c r="AH8">
        <f t="shared" si="2"/>
        <v>0</v>
      </c>
      <c r="AI8">
        <f t="shared" si="2"/>
        <v>0</v>
      </c>
      <c r="AJ8">
        <f t="shared" si="2"/>
        <v>0</v>
      </c>
      <c r="AK8">
        <f t="shared" si="2"/>
        <v>0</v>
      </c>
      <c r="AL8">
        <f t="shared" si="2"/>
        <v>0</v>
      </c>
      <c r="AM8">
        <f t="shared" si="2"/>
        <v>0</v>
      </c>
      <c r="AN8">
        <f t="shared" si="2"/>
        <v>0</v>
      </c>
      <c r="AO8">
        <f t="shared" si="2"/>
        <v>0</v>
      </c>
      <c r="AP8">
        <f t="shared" si="2"/>
        <v>0</v>
      </c>
      <c r="AQ8">
        <f t="shared" si="2"/>
        <v>0</v>
      </c>
      <c r="AR8">
        <f t="shared" si="2"/>
        <v>0</v>
      </c>
      <c r="AS8">
        <f t="shared" si="2"/>
        <v>0</v>
      </c>
      <c r="AT8">
        <f t="shared" si="2"/>
        <v>0</v>
      </c>
      <c r="AU8">
        <f t="shared" si="2"/>
        <v>0</v>
      </c>
      <c r="AV8">
        <f t="shared" si="2"/>
        <v>0</v>
      </c>
      <c r="AW8">
        <f t="shared" si="2"/>
        <v>0</v>
      </c>
      <c r="AX8">
        <f t="shared" si="2"/>
        <v>0</v>
      </c>
      <c r="AY8">
        <f t="shared" si="2"/>
        <v>0</v>
      </c>
      <c r="AZ8">
        <f t="shared" si="2"/>
        <v>0</v>
      </c>
      <c r="BA8">
        <f t="shared" si="2"/>
        <v>0</v>
      </c>
      <c r="BB8">
        <f t="shared" si="2"/>
        <v>0</v>
      </c>
      <c r="BC8">
        <f t="shared" si="2"/>
        <v>0</v>
      </c>
      <c r="BD8">
        <f t="shared" si="2"/>
        <v>0</v>
      </c>
      <c r="BE8">
        <f t="shared" si="2"/>
        <v>0</v>
      </c>
      <c r="BF8">
        <f t="shared" si="2"/>
        <v>0</v>
      </c>
      <c r="BG8">
        <f t="shared" si="2"/>
        <v>0</v>
      </c>
      <c r="BH8">
        <f t="shared" si="2"/>
        <v>0</v>
      </c>
      <c r="BI8">
        <f t="shared" si="2"/>
        <v>0</v>
      </c>
      <c r="BJ8">
        <f t="shared" si="2"/>
        <v>0</v>
      </c>
      <c r="BK8">
        <f t="shared" si="2"/>
        <v>0</v>
      </c>
      <c r="BL8">
        <f t="shared" si="2"/>
        <v>0</v>
      </c>
      <c r="BM8">
        <f t="shared" si="2"/>
        <v>0</v>
      </c>
      <c r="BN8">
        <f t="shared" si="2"/>
        <v>0</v>
      </c>
      <c r="BO8">
        <f t="shared" si="2"/>
        <v>0</v>
      </c>
      <c r="BP8">
        <f t="shared" si="2"/>
        <v>0</v>
      </c>
      <c r="BQ8">
        <f t="shared" si="2"/>
        <v>0</v>
      </c>
      <c r="BR8">
        <f t="shared" si="2"/>
        <v>0</v>
      </c>
      <c r="BS8">
        <f t="shared" si="2"/>
        <v>0</v>
      </c>
      <c r="BT8">
        <f t="shared" si="2"/>
        <v>0</v>
      </c>
      <c r="BU8">
        <f t="shared" si="2"/>
        <v>0</v>
      </c>
      <c r="BV8">
        <f t="shared" si="2"/>
        <v>0</v>
      </c>
      <c r="BW8">
        <f t="shared" si="2"/>
        <v>0</v>
      </c>
      <c r="BX8">
        <f t="shared" si="2"/>
        <v>0</v>
      </c>
      <c r="BY8">
        <f t="shared" si="2"/>
        <v>0</v>
      </c>
      <c r="BZ8">
        <f t="shared" si="2"/>
        <v>0</v>
      </c>
      <c r="CA8">
        <f t="shared" si="2"/>
        <v>0</v>
      </c>
      <c r="CB8">
        <f t="shared" si="2"/>
        <v>0</v>
      </c>
      <c r="CC8">
        <f t="shared" si="2"/>
        <v>0</v>
      </c>
    </row>
    <row r="9" spans="1:81">
      <c r="A9" s="1" t="s">
        <v>1428</v>
      </c>
      <c r="B9">
        <f>'Total Fuel Prices'!B116*(INDEX(Tax_share,MATCH('Total Fuel Prices'!$A$107,tax_fuel_labels,0),MATCH(B$1,'Tax_Share of Price'!$B$1:$AI$1,0)))</f>
        <v>0</v>
      </c>
      <c r="C9">
        <f>'Total Fuel Prices'!C116*(INDEX(Tax_share,MATCH('Total Fuel Prices'!$A$107,tax_fuel_labels,0),MATCH(C$1,'Tax_Share of Price'!$B$1:$AI$1,0)))</f>
        <v>0</v>
      </c>
      <c r="D9">
        <f>'Total Fuel Prices'!D116*(INDEX(Tax_share,MATCH('Total Fuel Prices'!$A$107,tax_fuel_labels,0),MATCH(D$1,'Tax_Share of Price'!$B$1:$AI$1,0)))</f>
        <v>0</v>
      </c>
      <c r="E9">
        <f>'Total Fuel Prices'!E116*(INDEX(Tax_share,MATCH('Total Fuel Prices'!$A$107,tax_fuel_labels,0),MATCH(E$1,'Tax_Share of Price'!$B$1:$AI$1,0)))</f>
        <v>0</v>
      </c>
      <c r="F9">
        <f>'Total Fuel Prices'!F116*(INDEX(Tax_share,MATCH('Total Fuel Prices'!$A$107,tax_fuel_labels,0),MATCH(F$1,'Tax_Share of Price'!$B$1:$AI$1,0)))</f>
        <v>0</v>
      </c>
      <c r="G9">
        <f>'Total Fuel Prices'!G116*(INDEX(Tax_share,MATCH('Total Fuel Prices'!$A$107,tax_fuel_labels,0),MATCH(G$1,'Tax_Share of Price'!$B$1:$AI$1,0)))</f>
        <v>0</v>
      </c>
      <c r="H9">
        <f>'Total Fuel Prices'!H116*(INDEX(Tax_share,MATCH('Total Fuel Prices'!$A$107,tax_fuel_labels,0),MATCH(H$1,'Tax_Share of Price'!$B$1:$AI$1,0)))</f>
        <v>0</v>
      </c>
      <c r="I9">
        <f>'Total Fuel Prices'!I116*(INDEX(Tax_share,MATCH('Total Fuel Prices'!$A$107,tax_fuel_labels,0),MATCH(I$1,'Tax_Share of Price'!$B$1:$AI$1,0)))</f>
        <v>0</v>
      </c>
      <c r="J9">
        <f>'Total Fuel Prices'!J116*(INDEX(Tax_share,MATCH('Total Fuel Prices'!$A$107,tax_fuel_labels,0),MATCH(J$1,'Tax_Share of Price'!$B$1:$AI$1,0)))</f>
        <v>0</v>
      </c>
      <c r="K9">
        <f>'Total Fuel Prices'!K116*(INDEX(Tax_share,MATCH('Total Fuel Prices'!$A$107,tax_fuel_labels,0),MATCH(K$1,'Tax_Share of Price'!$B$1:$AI$1,0)))</f>
        <v>0</v>
      </c>
      <c r="L9">
        <f>'Total Fuel Prices'!L116*(INDEX(Tax_share,MATCH('Total Fuel Prices'!$A$107,tax_fuel_labels,0),MATCH(L$1,'Tax_Share of Price'!$B$1:$AI$1,0)))</f>
        <v>0</v>
      </c>
      <c r="M9">
        <f>'Total Fuel Prices'!M116*(INDEX(Tax_share,MATCH('Total Fuel Prices'!$A$107,tax_fuel_labels,0),MATCH(M$1,'Tax_Share of Price'!$B$1:$AI$1,0)))</f>
        <v>0</v>
      </c>
      <c r="N9">
        <f>'Total Fuel Prices'!N116*(INDEX(Tax_share,MATCH('Total Fuel Prices'!$A$107,tax_fuel_labels,0),MATCH(N$1,'Tax_Share of Price'!$B$1:$AI$1,0)))</f>
        <v>0</v>
      </c>
      <c r="O9">
        <f>'Total Fuel Prices'!O116*(INDEX(Tax_share,MATCH('Total Fuel Prices'!$A$107,tax_fuel_labels,0),MATCH(O$1,'Tax_Share of Price'!$B$1:$AI$1,0)))</f>
        <v>0</v>
      </c>
      <c r="P9">
        <f>'Total Fuel Prices'!P116*(INDEX(Tax_share,MATCH('Total Fuel Prices'!$A$107,tax_fuel_labels,0),MATCH(P$1,'Tax_Share of Price'!$B$1:$AI$1,0)))</f>
        <v>0</v>
      </c>
      <c r="Q9">
        <f>'Total Fuel Prices'!Q116*(INDEX(Tax_share,MATCH('Total Fuel Prices'!$A$107,tax_fuel_labels,0),MATCH(Q$1,'Tax_Share of Price'!$B$1:$AI$1,0)))</f>
        <v>0</v>
      </c>
      <c r="R9">
        <f>'Total Fuel Prices'!R116*(INDEX(Tax_share,MATCH('Total Fuel Prices'!$A$107,tax_fuel_labels,0),MATCH(R$1,'Tax_Share of Price'!$B$1:$AI$1,0)))</f>
        <v>0</v>
      </c>
      <c r="S9">
        <f>'Total Fuel Prices'!S116*(INDEX(Tax_share,MATCH('Total Fuel Prices'!$A$107,tax_fuel_labels,0),MATCH(S$1,'Tax_Share of Price'!$B$1:$AI$1,0)))</f>
        <v>0</v>
      </c>
      <c r="T9">
        <f>'Total Fuel Prices'!T116*(INDEX(Tax_share,MATCH('Total Fuel Prices'!$A$107,tax_fuel_labels,0),MATCH(T$1,'Tax_Share of Price'!$B$1:$AI$1,0)))</f>
        <v>0</v>
      </c>
      <c r="U9">
        <f>'Total Fuel Prices'!U116*(INDEX(Tax_share,MATCH('Total Fuel Prices'!$A$107,tax_fuel_labels,0),MATCH(U$1,'Tax_Share of Price'!$B$1:$AI$1,0)))</f>
        <v>0</v>
      </c>
      <c r="V9">
        <f>'Total Fuel Prices'!V116*(INDEX(Tax_share,MATCH('Total Fuel Prices'!$A$107,tax_fuel_labels,0),MATCH(V$1,'Tax_Share of Price'!$B$1:$AI$1,0)))</f>
        <v>0</v>
      </c>
      <c r="W9">
        <f>'Total Fuel Prices'!W116*(INDEX(Tax_share,MATCH('Total Fuel Prices'!$A$107,tax_fuel_labels,0),MATCH(W$1,'Tax_Share of Price'!$B$1:$AI$1,0)))</f>
        <v>0</v>
      </c>
      <c r="X9">
        <f>'Total Fuel Prices'!X116*(INDEX(Tax_share,MATCH('Total Fuel Prices'!$A$107,tax_fuel_labels,0),MATCH(X$1,'Tax_Share of Price'!$B$1:$AI$1,0)))</f>
        <v>0</v>
      </c>
      <c r="Y9">
        <f>'Total Fuel Prices'!Y116*(INDEX(Tax_share,MATCH('Total Fuel Prices'!$A$107,tax_fuel_labels,0),MATCH(Y$1,'Tax_Share of Price'!$B$1:$AI$1,0)))</f>
        <v>0</v>
      </c>
      <c r="Z9">
        <f>'Total Fuel Prices'!Z116*(INDEX(Tax_share,MATCH('Total Fuel Prices'!$A$107,tax_fuel_labels,0),MATCH(Z$1,'Tax_Share of Price'!$B$1:$AI$1,0)))</f>
        <v>0</v>
      </c>
      <c r="AA9">
        <f>'Total Fuel Prices'!AA116*(INDEX(Tax_share,MATCH('Total Fuel Prices'!$A$107,tax_fuel_labels,0),MATCH(AA$1,'Tax_Share of Price'!$B$1:$AI$1,0)))</f>
        <v>0</v>
      </c>
      <c r="AB9">
        <f>'Total Fuel Prices'!AB116*(INDEX(Tax_share,MATCH('Total Fuel Prices'!$A$107,tax_fuel_labels,0),MATCH(AB$1,'Tax_Share of Price'!$B$1:$AI$1,0)))</f>
        <v>0</v>
      </c>
      <c r="AC9">
        <f>'Total Fuel Prices'!AC116*(INDEX(Tax_share,MATCH('Total Fuel Prices'!$A$107,tax_fuel_labels,0),MATCH(AC$1,'Tax_Share of Price'!$B$1:$AI$1,0)))</f>
        <v>0</v>
      </c>
      <c r="AD9">
        <f>'Total Fuel Prices'!AD116*(INDEX(Tax_share,MATCH('Total Fuel Prices'!$A$107,tax_fuel_labels,0),MATCH(AD$1,'Tax_Share of Price'!$B$1:$AI$1,0)))</f>
        <v>0</v>
      </c>
      <c r="AE9">
        <f>'Total Fuel Prices'!AE116*(INDEX(Tax_share,MATCH('Total Fuel Prices'!$A$107,tax_fuel_labels,0),MATCH(AE$1,'Tax_Share of Price'!$B$1:$AI$1,0)))</f>
        <v>0</v>
      </c>
      <c r="AF9">
        <f t="shared" si="1"/>
        <v>0</v>
      </c>
      <c r="AG9">
        <f t="shared" si="2"/>
        <v>0</v>
      </c>
      <c r="AH9">
        <f t="shared" si="2"/>
        <v>0</v>
      </c>
      <c r="AI9">
        <f t="shared" si="2"/>
        <v>0</v>
      </c>
      <c r="AJ9">
        <f t="shared" si="2"/>
        <v>0</v>
      </c>
      <c r="AK9">
        <f t="shared" si="2"/>
        <v>0</v>
      </c>
      <c r="AL9">
        <f t="shared" si="2"/>
        <v>0</v>
      </c>
      <c r="AM9">
        <f t="shared" si="2"/>
        <v>0</v>
      </c>
      <c r="AN9">
        <f t="shared" si="2"/>
        <v>0</v>
      </c>
      <c r="AO9">
        <f t="shared" si="2"/>
        <v>0</v>
      </c>
      <c r="AP9">
        <f t="shared" si="2"/>
        <v>0</v>
      </c>
      <c r="AQ9">
        <f t="shared" si="2"/>
        <v>0</v>
      </c>
      <c r="AR9">
        <f t="shared" si="2"/>
        <v>0</v>
      </c>
      <c r="AS9">
        <f t="shared" si="2"/>
        <v>0</v>
      </c>
      <c r="AT9">
        <f t="shared" si="2"/>
        <v>0</v>
      </c>
      <c r="AU9">
        <f t="shared" si="2"/>
        <v>0</v>
      </c>
      <c r="AV9">
        <f t="shared" si="2"/>
        <v>0</v>
      </c>
      <c r="AW9">
        <f t="shared" si="2"/>
        <v>0</v>
      </c>
      <c r="AX9">
        <f t="shared" si="2"/>
        <v>0</v>
      </c>
      <c r="AY9">
        <f t="shared" si="2"/>
        <v>0</v>
      </c>
      <c r="AZ9">
        <f t="shared" si="2"/>
        <v>0</v>
      </c>
      <c r="BA9">
        <f t="shared" si="2"/>
        <v>0</v>
      </c>
      <c r="BB9">
        <f t="shared" si="2"/>
        <v>0</v>
      </c>
      <c r="BC9">
        <f t="shared" si="2"/>
        <v>0</v>
      </c>
      <c r="BD9">
        <f t="shared" si="2"/>
        <v>0</v>
      </c>
      <c r="BE9">
        <f t="shared" si="2"/>
        <v>0</v>
      </c>
      <c r="BF9">
        <f t="shared" si="2"/>
        <v>0</v>
      </c>
      <c r="BG9">
        <f t="shared" si="2"/>
        <v>0</v>
      </c>
      <c r="BH9">
        <f t="shared" si="2"/>
        <v>0</v>
      </c>
      <c r="BI9">
        <f t="shared" si="2"/>
        <v>0</v>
      </c>
      <c r="BJ9">
        <f t="shared" si="2"/>
        <v>0</v>
      </c>
      <c r="BK9">
        <f t="shared" si="2"/>
        <v>0</v>
      </c>
      <c r="BL9">
        <f t="shared" si="2"/>
        <v>0</v>
      </c>
      <c r="BM9">
        <f t="shared" si="2"/>
        <v>0</v>
      </c>
      <c r="BN9">
        <f t="shared" si="2"/>
        <v>0</v>
      </c>
      <c r="BO9">
        <f t="shared" si="2"/>
        <v>0</v>
      </c>
      <c r="BP9">
        <f t="shared" si="2"/>
        <v>0</v>
      </c>
      <c r="BQ9">
        <f t="shared" si="2"/>
        <v>0</v>
      </c>
      <c r="BR9">
        <f t="shared" si="2"/>
        <v>0</v>
      </c>
      <c r="BS9">
        <f t="shared" si="2"/>
        <v>0</v>
      </c>
      <c r="BT9">
        <f t="shared" si="2"/>
        <v>0</v>
      </c>
      <c r="BU9">
        <f t="shared" si="2"/>
        <v>0</v>
      </c>
      <c r="BV9">
        <f t="shared" si="2"/>
        <v>0</v>
      </c>
      <c r="BW9">
        <f t="shared" si="2"/>
        <v>0</v>
      </c>
      <c r="BX9">
        <f t="shared" si="2"/>
        <v>0</v>
      </c>
      <c r="BY9">
        <f t="shared" si="2"/>
        <v>0</v>
      </c>
      <c r="BZ9">
        <f t="shared" si="2"/>
        <v>0</v>
      </c>
      <c r="CA9">
        <f t="shared" si="2"/>
        <v>0</v>
      </c>
      <c r="CB9">
        <f t="shared" si="2"/>
        <v>0</v>
      </c>
      <c r="CC9">
        <f t="shared" si="2"/>
        <v>0</v>
      </c>
    </row>
  </sheetData>
  <pageMargins left="0.7" right="0.7" top="0.75" bottom="0.75" header="0.3" footer="0.3"/>
  <pageSetup orientation="portrait" r:id="rId1"/>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sheetPr>
    <tabColor rgb="FF002060"/>
  </sheetPr>
  <dimension ref="A1:CC9"/>
  <sheetViews>
    <sheetView topLeftCell="Y1" workbookViewId="0">
      <selection activeCell="AF4" sqref="AF4"/>
    </sheetView>
  </sheetViews>
  <sheetFormatPr defaultColWidth="9.140625" defaultRowHeight="15"/>
  <cols>
    <col min="1" max="1" width="41.42578125" customWidth="1"/>
    <col min="2" max="3" width="15" customWidth="1"/>
    <col min="4" max="27" width="10" customWidth="1"/>
  </cols>
  <sheetData>
    <row r="1" spans="1:81">
      <c r="A1" s="1" t="s">
        <v>1439</v>
      </c>
      <c r="B1" s="1">
        <v>2021</v>
      </c>
      <c r="C1" s="1">
        <v>2022</v>
      </c>
      <c r="D1" s="1">
        <v>2023</v>
      </c>
      <c r="E1" s="1">
        <v>2024</v>
      </c>
      <c r="F1" s="1">
        <v>2025</v>
      </c>
      <c r="G1" s="1">
        <v>2026</v>
      </c>
      <c r="H1" s="1">
        <v>2027</v>
      </c>
      <c r="I1" s="1">
        <v>2028</v>
      </c>
      <c r="J1" s="1">
        <v>2029</v>
      </c>
      <c r="K1" s="1">
        <v>2030</v>
      </c>
      <c r="L1" s="1">
        <v>2031</v>
      </c>
      <c r="M1" s="1">
        <v>2032</v>
      </c>
      <c r="N1" s="1">
        <v>2033</v>
      </c>
      <c r="O1" s="1">
        <v>2034</v>
      </c>
      <c r="P1" s="1">
        <v>2035</v>
      </c>
      <c r="Q1" s="1">
        <v>2036</v>
      </c>
      <c r="R1" s="1">
        <v>2037</v>
      </c>
      <c r="S1" s="1">
        <v>2038</v>
      </c>
      <c r="T1" s="1">
        <v>2039</v>
      </c>
      <c r="U1" s="1">
        <v>2040</v>
      </c>
      <c r="V1" s="1">
        <v>2041</v>
      </c>
      <c r="W1" s="1">
        <v>2042</v>
      </c>
      <c r="X1" s="1">
        <v>2043</v>
      </c>
      <c r="Y1" s="1">
        <v>2044</v>
      </c>
      <c r="Z1" s="1">
        <v>2045</v>
      </c>
      <c r="AA1" s="1">
        <v>2046</v>
      </c>
      <c r="AB1" s="1">
        <v>2047</v>
      </c>
      <c r="AC1" s="1">
        <v>2048</v>
      </c>
      <c r="AD1" s="1">
        <v>2049</v>
      </c>
      <c r="AE1" s="1">
        <v>2050</v>
      </c>
      <c r="AF1" s="1">
        <v>2051</v>
      </c>
      <c r="AG1" s="1">
        <v>2052</v>
      </c>
      <c r="AH1" s="1">
        <v>2053</v>
      </c>
      <c r="AI1" s="1">
        <v>2054</v>
      </c>
      <c r="AJ1" s="1">
        <v>2055</v>
      </c>
      <c r="AK1" s="1">
        <v>2056</v>
      </c>
      <c r="AL1" s="1">
        <v>2057</v>
      </c>
      <c r="AM1" s="1">
        <v>2058</v>
      </c>
      <c r="AN1" s="1">
        <v>2059</v>
      </c>
      <c r="AO1" s="1">
        <v>2060</v>
      </c>
      <c r="AP1" s="1">
        <v>2061</v>
      </c>
      <c r="AQ1" s="1">
        <v>2062</v>
      </c>
      <c r="AR1" s="1">
        <v>2063</v>
      </c>
      <c r="AS1" s="1">
        <v>2064</v>
      </c>
      <c r="AT1" s="1">
        <v>2065</v>
      </c>
      <c r="AU1" s="1">
        <v>2066</v>
      </c>
      <c r="AV1" s="1">
        <v>2067</v>
      </c>
      <c r="AW1" s="1">
        <v>2068</v>
      </c>
      <c r="AX1" s="1">
        <v>2069</v>
      </c>
      <c r="AY1" s="1">
        <v>2070</v>
      </c>
      <c r="AZ1" s="1">
        <v>2071</v>
      </c>
      <c r="BA1" s="1">
        <v>2072</v>
      </c>
      <c r="BB1" s="1">
        <v>2073</v>
      </c>
      <c r="BC1" s="1">
        <v>2074</v>
      </c>
      <c r="BD1" s="1">
        <v>2075</v>
      </c>
      <c r="BE1" s="1">
        <v>2076</v>
      </c>
      <c r="BF1" s="1">
        <v>2077</v>
      </c>
      <c r="BG1" s="1">
        <v>2078</v>
      </c>
      <c r="BH1" s="1">
        <v>2079</v>
      </c>
      <c r="BI1" s="1">
        <v>2080</v>
      </c>
      <c r="BJ1" s="1">
        <v>2081</v>
      </c>
      <c r="BK1" s="1">
        <v>2082</v>
      </c>
      <c r="BL1" s="1">
        <v>2083</v>
      </c>
      <c r="BM1" s="1">
        <v>2084</v>
      </c>
      <c r="BN1" s="1">
        <v>2085</v>
      </c>
      <c r="BO1" s="1">
        <v>2086</v>
      </c>
      <c r="BP1" s="1">
        <v>2087</v>
      </c>
      <c r="BQ1" s="1">
        <v>2088</v>
      </c>
      <c r="BR1" s="1">
        <v>2089</v>
      </c>
      <c r="BS1" s="1">
        <v>2090</v>
      </c>
      <c r="BT1" s="1">
        <v>2091</v>
      </c>
      <c r="BU1" s="1">
        <v>2092</v>
      </c>
      <c r="BV1" s="1">
        <v>2093</v>
      </c>
      <c r="BW1" s="1">
        <v>2094</v>
      </c>
      <c r="BX1" s="1">
        <v>2095</v>
      </c>
      <c r="BY1" s="1">
        <v>2096</v>
      </c>
      <c r="BZ1" s="1">
        <v>2097</v>
      </c>
      <c r="CA1" s="1">
        <v>2098</v>
      </c>
      <c r="CB1" s="1">
        <v>2099</v>
      </c>
      <c r="CC1" s="1">
        <v>2100</v>
      </c>
    </row>
    <row r="2" spans="1:81">
      <c r="A2" s="1" t="s">
        <v>1421</v>
      </c>
      <c r="B2">
        <f>'Total Fuel Prices'!B119*(INDEX(Tax_share,MATCH('Total Fuel Prices'!$A$117,tax_fuel_labels,0),MATCH(B$1,'Tax_Share of Price'!$B$1:$AI$1,0)))</f>
        <v>9.7021706769546298E-7</v>
      </c>
      <c r="C2">
        <f>'Total Fuel Prices'!C119*(INDEX(Tax_share,MATCH('Total Fuel Prices'!$A$117,tax_fuel_labels,0),MATCH(C$1,'Tax_Share of Price'!$B$1:$AI$1,0)))</f>
        <v>9.7021706769546298E-7</v>
      </c>
      <c r="D2">
        <f>'Total Fuel Prices'!D119*(INDEX(Tax_share,MATCH('Total Fuel Prices'!$A$117,tax_fuel_labels,0),MATCH(D$1,'Tax_Share of Price'!$B$1:$AI$1,0)))</f>
        <v>1.0052249000349899E-6</v>
      </c>
      <c r="E2">
        <f>'Total Fuel Prices'!E119*(INDEX(Tax_share,MATCH('Total Fuel Prices'!$A$117,tax_fuel_labels,0),MATCH(E$1,'Tax_Share of Price'!$B$1:$AI$1,0)))</f>
        <v>9.7021706769546298E-7</v>
      </c>
      <c r="F2">
        <f>'Total Fuel Prices'!F119*(INDEX(Tax_share,MATCH('Total Fuel Prices'!$A$117,tax_fuel_labels,0),MATCH(F$1,'Tax_Share of Price'!$B$1:$AI$1,0)))</f>
        <v>9.7567283377435038E-7</v>
      </c>
      <c r="G2">
        <f>'Total Fuel Prices'!G119*(INDEX(Tax_share,MATCH('Total Fuel Prices'!$A$117,tax_fuel_labels,0),MATCH(G$1,'Tax_Share of Price'!$B$1:$AI$1,0)))</f>
        <v>9.9067619049129046E-7</v>
      </c>
      <c r="H2">
        <f>'Total Fuel Prices'!H119*(INDEX(Tax_share,MATCH('Total Fuel Prices'!$A$117,tax_fuel_labels,0),MATCH(H$1,'Tax_Share of Price'!$B$1:$AI$1,0)))</f>
        <v>9.965866037434185E-7</v>
      </c>
      <c r="I2">
        <f>'Total Fuel Prices'!I119*(INDEX(Tax_share,MATCH('Total Fuel Prices'!$A$117,tax_fuel_labels,0),MATCH(I$1,'Tax_Share of Price'!$B$1:$AI$1,0)))</f>
        <v>1.0143178434998022E-6</v>
      </c>
      <c r="J2">
        <f>'Total Fuel Prices'!J119*(INDEX(Tax_share,MATCH('Total Fuel Prices'!$A$117,tax_fuel_labels,0),MATCH(J$1,'Tax_Share of Price'!$B$1:$AI$1,0)))</f>
        <v>1.0206829039251708E-6</v>
      </c>
      <c r="K2">
        <f>'Total Fuel Prices'!K119*(INDEX(Tax_share,MATCH('Total Fuel Prices'!$A$117,tax_fuel_labels,0),MATCH(K$1,'Tax_Share of Price'!$B$1:$AI$1,0)))</f>
        <v>1.0393234380280358E-6</v>
      </c>
      <c r="L2">
        <f>'Total Fuel Prices'!L119*(INDEX(Tax_share,MATCH('Total Fuel Prices'!$A$117,tax_fuel_labels,0),MATCH(L$1,'Tax_Share of Price'!$B$1:$AI$1,0)))</f>
        <v>1.041596673894239E-6</v>
      </c>
      <c r="M2">
        <f>'Total Fuel Prices'!M119*(INDEX(Tax_share,MATCH('Total Fuel Prices'!$A$117,tax_fuel_labels,0),MATCH(M$1,'Tax_Share of Price'!$B$1:$AI$1,0)))</f>
        <v>1.0579639721309009E-6</v>
      </c>
      <c r="N2">
        <f>'Total Fuel Prices'!N119*(INDEX(Tax_share,MATCH('Total Fuel Prices'!$A$117,tax_fuel_labels,0),MATCH(N$1,'Tax_Share of Price'!$B$1:$AI$1,0)))</f>
        <v>1.0675115627689538E-6</v>
      </c>
      <c r="O2">
        <f>'Total Fuel Prices'!O119*(INDEX(Tax_share,MATCH('Total Fuel Prices'!$A$117,tax_fuel_labels,0),MATCH(O$1,'Tax_Share of Price'!$B$1:$AI$1,0)))</f>
        <v>1.0897892742577434E-6</v>
      </c>
      <c r="P2">
        <f>'Total Fuel Prices'!P119*(INDEX(Tax_share,MATCH('Total Fuel Prices'!$A$117,tax_fuel_labels,0),MATCH(P$1,'Tax_Share of Price'!$B$1:$AI$1,0)))</f>
        <v>1.1020647479352401E-6</v>
      </c>
      <c r="Q2">
        <f>'Total Fuel Prices'!Q119*(INDEX(Tax_share,MATCH('Total Fuel Prices'!$A$117,tax_fuel_labels,0),MATCH(Q$1,'Tax_Share of Price'!$B$1:$AI$1,0)))</f>
        <v>1.1102483970535713E-6</v>
      </c>
      <c r="R2">
        <f>'Total Fuel Prices'!R119*(INDEX(Tax_share,MATCH('Total Fuel Prices'!$A$117,tax_fuel_labels,0),MATCH(R$1,'Tax_Share of Price'!$B$1:$AI$1,0)))</f>
        <v>1.127979636809955E-6</v>
      </c>
      <c r="S2">
        <f>'Total Fuel Prices'!S119*(INDEX(Tax_share,MATCH('Total Fuel Prices'!$A$117,tax_fuel_labels,0),MATCH(S$1,'Tax_Share of Price'!$B$1:$AI$1,0)))</f>
        <v>1.1370725802747671E-6</v>
      </c>
      <c r="T2">
        <f>'Total Fuel Prices'!T119*(INDEX(Tax_share,MATCH('Total Fuel Prices'!$A$117,tax_fuel_labels,0),MATCH(T$1,'Tax_Share of Price'!$B$1:$AI$1,0)))</f>
        <v>1.1470748180860606E-6</v>
      </c>
      <c r="U2">
        <f>'Total Fuel Prices'!U119*(INDEX(Tax_share,MATCH('Total Fuel Prices'!$A$117,tax_fuel_labels,0),MATCH(U$1,'Tax_Share of Price'!$B$1:$AI$1,0)))</f>
        <v>1.1588956445903164E-6</v>
      </c>
      <c r="V2">
        <f>'Total Fuel Prices'!V119*(INDEX(Tax_share,MATCH('Total Fuel Prices'!$A$117,tax_fuel_labels,0),MATCH(V$1,'Tax_Share of Price'!$B$1:$AI$1,0)))</f>
        <v>1.1666246465354068E-6</v>
      </c>
      <c r="W2">
        <f>'Total Fuel Prices'!W119*(INDEX(Tax_share,MATCH('Total Fuel Prices'!$A$117,tax_fuel_labels,0),MATCH(W$1,'Tax_Share of Price'!$B$1:$AI$1,0)))</f>
        <v>1.1766268843467003E-6</v>
      </c>
      <c r="X2">
        <f>'Total Fuel Prices'!X119*(INDEX(Tax_share,MATCH('Total Fuel Prices'!$A$117,tax_fuel_labels,0),MATCH(X$1,'Tax_Share of Price'!$B$1:$AI$1,0)))</f>
        <v>1.1866291221579938E-6</v>
      </c>
      <c r="Y2">
        <f>'Total Fuel Prices'!Y119*(INDEX(Tax_share,MATCH('Total Fuel Prices'!$A$117,tax_fuel_labels,0),MATCH(Y$1,'Tax_Share of Price'!$B$1:$AI$1,0)))</f>
        <v>1.1866291221579938E-6</v>
      </c>
      <c r="Z2">
        <f>'Total Fuel Prices'!Z119*(INDEX(Tax_share,MATCH('Total Fuel Prices'!$A$117,tax_fuel_labels,0),MATCH(Z$1,'Tax_Share of Price'!$B$1:$AI$1,0)))</f>
        <v>1.194358124103084E-6</v>
      </c>
      <c r="AA2">
        <f>'Total Fuel Prices'!AA119*(INDEX(Tax_share,MATCH('Total Fuel Prices'!$A$117,tax_fuel_labels,0),MATCH(AA$1,'Tax_Share of Price'!$B$1:$AI$1,0)))</f>
        <v>1.2120893638594679E-6</v>
      </c>
      <c r="AB2">
        <f>'Total Fuel Prices'!AB119*(INDEX(Tax_share,MATCH('Total Fuel Prices'!$A$117,tax_fuel_labels,0),MATCH(AB$1,'Tax_Share of Price'!$B$1:$AI$1,0)))</f>
        <v>1.2193637186313178E-6</v>
      </c>
      <c r="AC2">
        <f>'Total Fuel Prices'!AC119*(INDEX(Tax_share,MATCH('Total Fuel Prices'!$A$117,tax_fuel_labels,0),MATCH(AC$1,'Tax_Share of Price'!$B$1:$AI$1,0)))</f>
        <v>1.2289113092693705E-6</v>
      </c>
      <c r="AD2">
        <f>'Total Fuel Prices'!AD119*(INDEX(Tax_share,MATCH('Total Fuel Prices'!$A$117,tax_fuel_labels,0),MATCH(AD$1,'Tax_Share of Price'!$B$1:$AI$1,0)))</f>
        <v>1.2457332546792731E-6</v>
      </c>
      <c r="AE2">
        <f>'Total Fuel Prices'!AE119*(INDEX(Tax_share,MATCH('Total Fuel Prices'!$A$117,tax_fuel_labels,0),MATCH(AE$1,'Tax_Share of Price'!$B$1:$AI$1,0)))</f>
        <v>1.2461879018525138E-6</v>
      </c>
      <c r="AF2">
        <f>$AE2</f>
        <v>1.2461879018525138E-6</v>
      </c>
      <c r="AG2">
        <f t="shared" ref="AG2:CC7" si="0">$AE2</f>
        <v>1.2461879018525138E-6</v>
      </c>
      <c r="AH2">
        <f t="shared" si="0"/>
        <v>1.2461879018525138E-6</v>
      </c>
      <c r="AI2">
        <f t="shared" si="0"/>
        <v>1.2461879018525138E-6</v>
      </c>
      <c r="AJ2">
        <f t="shared" si="0"/>
        <v>1.2461879018525138E-6</v>
      </c>
      <c r="AK2">
        <f t="shared" si="0"/>
        <v>1.2461879018525138E-6</v>
      </c>
      <c r="AL2">
        <f t="shared" si="0"/>
        <v>1.2461879018525138E-6</v>
      </c>
      <c r="AM2">
        <f t="shared" si="0"/>
        <v>1.2461879018525138E-6</v>
      </c>
      <c r="AN2">
        <f t="shared" si="0"/>
        <v>1.2461879018525138E-6</v>
      </c>
      <c r="AO2">
        <f t="shared" si="0"/>
        <v>1.2461879018525138E-6</v>
      </c>
      <c r="AP2">
        <f t="shared" si="0"/>
        <v>1.2461879018525138E-6</v>
      </c>
      <c r="AQ2">
        <f t="shared" si="0"/>
        <v>1.2461879018525138E-6</v>
      </c>
      <c r="AR2">
        <f t="shared" si="0"/>
        <v>1.2461879018525138E-6</v>
      </c>
      <c r="AS2">
        <f t="shared" si="0"/>
        <v>1.2461879018525138E-6</v>
      </c>
      <c r="AT2">
        <f t="shared" si="0"/>
        <v>1.2461879018525138E-6</v>
      </c>
      <c r="AU2">
        <f t="shared" si="0"/>
        <v>1.2461879018525138E-6</v>
      </c>
      <c r="AV2">
        <f t="shared" si="0"/>
        <v>1.2461879018525138E-6</v>
      </c>
      <c r="AW2">
        <f t="shared" si="0"/>
        <v>1.2461879018525138E-6</v>
      </c>
      <c r="AX2">
        <f t="shared" si="0"/>
        <v>1.2461879018525138E-6</v>
      </c>
      <c r="AY2">
        <f t="shared" si="0"/>
        <v>1.2461879018525138E-6</v>
      </c>
      <c r="AZ2">
        <f t="shared" si="0"/>
        <v>1.2461879018525138E-6</v>
      </c>
      <c r="BA2">
        <f t="shared" si="0"/>
        <v>1.2461879018525138E-6</v>
      </c>
      <c r="BB2">
        <f t="shared" si="0"/>
        <v>1.2461879018525138E-6</v>
      </c>
      <c r="BC2">
        <f t="shared" si="0"/>
        <v>1.2461879018525138E-6</v>
      </c>
      <c r="BD2">
        <f t="shared" si="0"/>
        <v>1.2461879018525138E-6</v>
      </c>
      <c r="BE2">
        <f t="shared" si="0"/>
        <v>1.2461879018525138E-6</v>
      </c>
      <c r="BF2">
        <f t="shared" si="0"/>
        <v>1.2461879018525138E-6</v>
      </c>
      <c r="BG2">
        <f t="shared" si="0"/>
        <v>1.2461879018525138E-6</v>
      </c>
      <c r="BH2">
        <f t="shared" si="0"/>
        <v>1.2461879018525138E-6</v>
      </c>
      <c r="BI2">
        <f t="shared" si="0"/>
        <v>1.2461879018525138E-6</v>
      </c>
      <c r="BJ2">
        <f t="shared" si="0"/>
        <v>1.2461879018525138E-6</v>
      </c>
      <c r="BK2">
        <f t="shared" si="0"/>
        <v>1.2461879018525138E-6</v>
      </c>
      <c r="BL2">
        <f t="shared" si="0"/>
        <v>1.2461879018525138E-6</v>
      </c>
      <c r="BM2">
        <f t="shared" si="0"/>
        <v>1.2461879018525138E-6</v>
      </c>
      <c r="BN2">
        <f t="shared" si="0"/>
        <v>1.2461879018525138E-6</v>
      </c>
      <c r="BO2">
        <f t="shared" si="0"/>
        <v>1.2461879018525138E-6</v>
      </c>
      <c r="BP2">
        <f t="shared" si="0"/>
        <v>1.2461879018525138E-6</v>
      </c>
      <c r="BQ2">
        <f t="shared" si="0"/>
        <v>1.2461879018525138E-6</v>
      </c>
      <c r="BR2">
        <f t="shared" si="0"/>
        <v>1.2461879018525138E-6</v>
      </c>
      <c r="BS2">
        <f t="shared" si="0"/>
        <v>1.2461879018525138E-6</v>
      </c>
      <c r="BT2">
        <f t="shared" si="0"/>
        <v>1.2461879018525138E-6</v>
      </c>
      <c r="BU2">
        <f t="shared" si="0"/>
        <v>1.2461879018525138E-6</v>
      </c>
      <c r="BV2">
        <f t="shared" si="0"/>
        <v>1.2461879018525138E-6</v>
      </c>
      <c r="BW2">
        <f t="shared" si="0"/>
        <v>1.2461879018525138E-6</v>
      </c>
      <c r="BX2">
        <f t="shared" si="0"/>
        <v>1.2461879018525138E-6</v>
      </c>
      <c r="BY2">
        <f t="shared" si="0"/>
        <v>1.2461879018525138E-6</v>
      </c>
      <c r="BZ2">
        <f t="shared" si="0"/>
        <v>1.2461879018525138E-6</v>
      </c>
      <c r="CA2">
        <f t="shared" si="0"/>
        <v>1.2461879018525138E-6</v>
      </c>
      <c r="CB2">
        <f t="shared" si="0"/>
        <v>1.2461879018525138E-6</v>
      </c>
      <c r="CC2">
        <f t="shared" si="0"/>
        <v>1.2461879018525138E-6</v>
      </c>
    </row>
    <row r="3" spans="1:81">
      <c r="A3" s="1" t="s">
        <v>1422</v>
      </c>
      <c r="B3">
        <f>'Total Fuel Prices'!B120*(INDEX(Tax_share,MATCH('Total Fuel Prices'!$A$117,tax_fuel_labels,0),MATCH(B$1,'Tax_Share of Price'!$B$1:$AI$1,0)))</f>
        <v>9.7021706769546298E-7</v>
      </c>
      <c r="C3">
        <f>'Total Fuel Prices'!C120*(INDEX(Tax_share,MATCH('Total Fuel Prices'!$A$117,tax_fuel_labels,0),MATCH(C$1,'Tax_Share of Price'!$B$1:$AI$1,0)))</f>
        <v>9.7021706769546298E-7</v>
      </c>
      <c r="D3">
        <f>'Total Fuel Prices'!D120*(INDEX(Tax_share,MATCH('Total Fuel Prices'!$A$117,tax_fuel_labels,0),MATCH(D$1,'Tax_Share of Price'!$B$1:$AI$1,0)))</f>
        <v>9.9707901372738801E-7</v>
      </c>
      <c r="E3">
        <f>'Total Fuel Prices'!E120*(INDEX(Tax_share,MATCH('Total Fuel Prices'!$A$117,tax_fuel_labels,0),MATCH(E$1,'Tax_Share of Price'!$B$1:$AI$1,0)))</f>
        <v>9.7021706769546298E-7</v>
      </c>
      <c r="F3">
        <f>'Total Fuel Prices'!F120*(INDEX(Tax_share,MATCH('Total Fuel Prices'!$A$117,tax_fuel_labels,0),MATCH(F$1,'Tax_Share of Price'!$B$1:$AI$1,0)))</f>
        <v>9.3652581335033673E-7</v>
      </c>
      <c r="G3">
        <f>'Total Fuel Prices'!G120*(INDEX(Tax_share,MATCH('Total Fuel Prices'!$A$117,tax_fuel_labels,0),MATCH(G$1,'Tax_Share of Price'!$B$1:$AI$1,0)))</f>
        <v>9.1057444176017178E-7</v>
      </c>
      <c r="H3">
        <f>'Total Fuel Prices'!H120*(INDEX(Tax_share,MATCH('Total Fuel Prices'!$A$117,tax_fuel_labels,0),MATCH(H$1,'Tax_Share of Price'!$B$1:$AI$1,0)))</f>
        <v>8.8007019796120605E-7</v>
      </c>
      <c r="I3">
        <f>'Total Fuel Prices'!I120*(INDEX(Tax_share,MATCH('Total Fuel Prices'!$A$117,tax_fuel_labels,0),MATCH(I$1,'Tax_Share of Price'!$B$1:$AI$1,0)))</f>
        <v>8.6140342190512272E-7</v>
      </c>
      <c r="J3">
        <f>'Total Fuel Prices'!J120*(INDEX(Tax_share,MATCH('Total Fuel Prices'!$A$117,tax_fuel_labels,0),MATCH(J$1,'Tax_Share of Price'!$B$1:$AI$1,0)))</f>
        <v>8.3135446532703697E-7</v>
      </c>
      <c r="K3">
        <f>'Total Fuel Prices'!K120*(INDEX(Tax_share,MATCH('Total Fuel Prices'!$A$117,tax_fuel_labels,0),MATCH(K$1,'Tax_Share of Price'!$B$1:$AI$1,0)))</f>
        <v>8.4137078418639882E-7</v>
      </c>
      <c r="L3">
        <f>'Total Fuel Prices'!L120*(INDEX(Tax_share,MATCH('Total Fuel Prices'!$A$117,tax_fuel_labels,0),MATCH(L$1,'Tax_Share of Price'!$B$1:$AI$1,0)))</f>
        <v>8.3909434808199827E-7</v>
      </c>
      <c r="M3">
        <f>'Total Fuel Prices'!M120*(INDEX(Tax_share,MATCH('Total Fuel Prices'!$A$117,tax_fuel_labels,0),MATCH(M$1,'Tax_Share of Price'!$B$1:$AI$1,0)))</f>
        <v>8.5275296470840093E-7</v>
      </c>
      <c r="N3">
        <f>'Total Fuel Prices'!N120*(INDEX(Tax_share,MATCH('Total Fuel Prices'!$A$117,tax_fuel_labels,0),MATCH(N$1,'Tax_Share of Price'!$B$1:$AI$1,0)))</f>
        <v>8.6140342190512272E-7</v>
      </c>
      <c r="O3">
        <f>'Total Fuel Prices'!O120*(INDEX(Tax_share,MATCH('Total Fuel Prices'!$A$117,tax_fuel_labels,0),MATCH(O$1,'Tax_Share of Price'!$B$1:$AI$1,0)))</f>
        <v>8.6595629411392329E-7</v>
      </c>
      <c r="P3">
        <f>'Total Fuel Prices'!P120*(INDEX(Tax_share,MATCH('Total Fuel Prices'!$A$117,tax_fuel_labels,0),MATCH(P$1,'Tax_Share of Price'!$B$1:$AI$1,0)))</f>
        <v>8.74151464089765E-7</v>
      </c>
      <c r="Q3">
        <f>'Total Fuel Prices'!Q120*(INDEX(Tax_share,MATCH('Total Fuel Prices'!$A$117,tax_fuel_labels,0),MATCH(Q$1,'Tax_Share of Price'!$B$1:$AI$1,0)))</f>
        <v>8.8098077240296633E-7</v>
      </c>
      <c r="R3">
        <f>'Total Fuel Prices'!R120*(INDEX(Tax_share,MATCH('Total Fuel Prices'!$A$117,tax_fuel_labels,0),MATCH(R$1,'Tax_Share of Price'!$B$1:$AI$1,0)))</f>
        <v>8.9782639957552929E-7</v>
      </c>
      <c r="S3">
        <f>'Total Fuel Prices'!S120*(INDEX(Tax_share,MATCH('Total Fuel Prices'!$A$117,tax_fuel_labels,0),MATCH(S$1,'Tax_Share of Price'!$B$1:$AI$1,0)))</f>
        <v>9.0920858009753151E-7</v>
      </c>
      <c r="T3">
        <f>'Total Fuel Prices'!T120*(INDEX(Tax_share,MATCH('Total Fuel Prices'!$A$117,tax_fuel_labels,0),MATCH(T$1,'Tax_Share of Price'!$B$1:$AI$1,0)))</f>
        <v>9.2013547339865364E-7</v>
      </c>
      <c r="U3">
        <f>'Total Fuel Prices'!U120*(INDEX(Tax_share,MATCH('Total Fuel Prices'!$A$117,tax_fuel_labels,0),MATCH(U$1,'Tax_Share of Price'!$B$1:$AI$1,0)))</f>
        <v>9.3288351558329602E-7</v>
      </c>
      <c r="V3">
        <f>'Total Fuel Prices'!V120*(INDEX(Tax_share,MATCH('Total Fuel Prices'!$A$117,tax_fuel_labels,0),MATCH(V$1,'Tax_Share of Price'!$B$1:$AI$1,0)))</f>
        <v>9.3925753667561716E-7</v>
      </c>
      <c r="W3">
        <f>'Total Fuel Prices'!W120*(INDEX(Tax_share,MATCH('Total Fuel Prices'!$A$117,tax_fuel_labels,0),MATCH(W$1,'Tax_Share of Price'!$B$1:$AI$1,0)))</f>
        <v>9.4381040888441815E-7</v>
      </c>
      <c r="X3">
        <f>'Total Fuel Prices'!X120*(INDEX(Tax_share,MATCH('Total Fuel Prices'!$A$117,tax_fuel_labels,0),MATCH(X$1,'Tax_Share of Price'!$B$1:$AI$1,0)))</f>
        <v>9.5473730218554018E-7</v>
      </c>
      <c r="Y3">
        <f>'Total Fuel Prices'!Y120*(INDEX(Tax_share,MATCH('Total Fuel Prices'!$A$117,tax_fuel_labels,0),MATCH(Y$1,'Tax_Share of Price'!$B$1:$AI$1,0)))</f>
        <v>9.5746902551082071E-7</v>
      </c>
      <c r="Z3">
        <f>'Total Fuel Prices'!Z120*(INDEX(Tax_share,MATCH('Total Fuel Prices'!$A$117,tax_fuel_labels,0),MATCH(Z$1,'Tax_Share of Price'!$B$1:$AI$1,0)))</f>
        <v>9.6657476992842248E-7</v>
      </c>
      <c r="AA3">
        <f>'Total Fuel Prices'!AA120*(INDEX(Tax_share,MATCH('Total Fuel Prices'!$A$117,tax_fuel_labels,0),MATCH(AA$1,'Tax_Share of Price'!$B$1:$AI$1,0)))</f>
        <v>9.8387568432186586E-7</v>
      </c>
      <c r="AB3">
        <f>'Total Fuel Prices'!AB120*(INDEX(Tax_share,MATCH('Total Fuel Prices'!$A$117,tax_fuel_labels,0),MATCH(AB$1,'Tax_Share of Price'!$B$1:$AI$1,0)))</f>
        <v>9.9070499263506698E-7</v>
      </c>
      <c r="AC3">
        <f>'Total Fuel Prices'!AC120*(INDEX(Tax_share,MATCH('Total Fuel Prices'!$A$117,tax_fuel_labels,0),MATCH(AC$1,'Tax_Share of Price'!$B$1:$AI$1,0)))</f>
        <v>9.9935544983178845E-7</v>
      </c>
      <c r="AD3">
        <f>'Total Fuel Prices'!AD120*(INDEX(Tax_share,MATCH('Total Fuel Prices'!$A$117,tax_fuel_labels,0),MATCH(AD$1,'Tax_Share of Price'!$B$1:$AI$1,0)))</f>
        <v>1.017566938666992E-6</v>
      </c>
      <c r="AE3">
        <f>'Total Fuel Prices'!AE120*(INDEX(Tax_share,MATCH('Total Fuel Prices'!$A$117,tax_fuel_labels,0),MATCH(AE$1,'Tax_Share of Price'!$B$1:$AI$1,0)))</f>
        <v>1.0216645236549128E-6</v>
      </c>
      <c r="AF3">
        <f>$AE3</f>
        <v>1.0216645236549128E-6</v>
      </c>
      <c r="AG3">
        <f t="shared" ref="AF3:AU9" si="1">$AE3</f>
        <v>1.0216645236549128E-6</v>
      </c>
      <c r="AH3">
        <f t="shared" si="1"/>
        <v>1.0216645236549128E-6</v>
      </c>
      <c r="AI3">
        <f t="shared" si="1"/>
        <v>1.0216645236549128E-6</v>
      </c>
      <c r="AJ3">
        <f t="shared" si="1"/>
        <v>1.0216645236549128E-6</v>
      </c>
      <c r="AK3">
        <f t="shared" si="1"/>
        <v>1.0216645236549128E-6</v>
      </c>
      <c r="AL3">
        <f t="shared" si="1"/>
        <v>1.0216645236549128E-6</v>
      </c>
      <c r="AM3">
        <f t="shared" si="1"/>
        <v>1.0216645236549128E-6</v>
      </c>
      <c r="AN3">
        <f t="shared" si="1"/>
        <v>1.0216645236549128E-6</v>
      </c>
      <c r="AO3">
        <f t="shared" si="1"/>
        <v>1.0216645236549128E-6</v>
      </c>
      <c r="AP3">
        <f t="shared" si="1"/>
        <v>1.0216645236549128E-6</v>
      </c>
      <c r="AQ3">
        <f t="shared" si="1"/>
        <v>1.0216645236549128E-6</v>
      </c>
      <c r="AR3">
        <f t="shared" si="1"/>
        <v>1.0216645236549128E-6</v>
      </c>
      <c r="AS3">
        <f t="shared" si="1"/>
        <v>1.0216645236549128E-6</v>
      </c>
      <c r="AT3">
        <f t="shared" si="1"/>
        <v>1.0216645236549128E-6</v>
      </c>
      <c r="AU3">
        <f t="shared" si="1"/>
        <v>1.0216645236549128E-6</v>
      </c>
      <c r="AV3">
        <f t="shared" si="0"/>
        <v>1.0216645236549128E-6</v>
      </c>
      <c r="AW3">
        <f t="shared" si="0"/>
        <v>1.0216645236549128E-6</v>
      </c>
      <c r="AX3">
        <f t="shared" si="0"/>
        <v>1.0216645236549128E-6</v>
      </c>
      <c r="AY3">
        <f t="shared" si="0"/>
        <v>1.0216645236549128E-6</v>
      </c>
      <c r="AZ3">
        <f t="shared" si="0"/>
        <v>1.0216645236549128E-6</v>
      </c>
      <c r="BA3">
        <f t="shared" si="0"/>
        <v>1.0216645236549128E-6</v>
      </c>
      <c r="BB3">
        <f t="shared" si="0"/>
        <v>1.0216645236549128E-6</v>
      </c>
      <c r="BC3">
        <f t="shared" si="0"/>
        <v>1.0216645236549128E-6</v>
      </c>
      <c r="BD3">
        <f t="shared" si="0"/>
        <v>1.0216645236549128E-6</v>
      </c>
      <c r="BE3">
        <f t="shared" si="0"/>
        <v>1.0216645236549128E-6</v>
      </c>
      <c r="BF3">
        <f t="shared" si="0"/>
        <v>1.0216645236549128E-6</v>
      </c>
      <c r="BG3">
        <f t="shared" si="0"/>
        <v>1.0216645236549128E-6</v>
      </c>
      <c r="BH3">
        <f t="shared" si="0"/>
        <v>1.0216645236549128E-6</v>
      </c>
      <c r="BI3">
        <f t="shared" si="0"/>
        <v>1.0216645236549128E-6</v>
      </c>
      <c r="BJ3">
        <f t="shared" si="0"/>
        <v>1.0216645236549128E-6</v>
      </c>
      <c r="BK3">
        <f t="shared" si="0"/>
        <v>1.0216645236549128E-6</v>
      </c>
      <c r="BL3">
        <f t="shared" si="0"/>
        <v>1.0216645236549128E-6</v>
      </c>
      <c r="BM3">
        <f t="shared" si="0"/>
        <v>1.0216645236549128E-6</v>
      </c>
      <c r="BN3">
        <f t="shared" si="0"/>
        <v>1.0216645236549128E-6</v>
      </c>
      <c r="BO3">
        <f t="shared" si="0"/>
        <v>1.0216645236549128E-6</v>
      </c>
      <c r="BP3">
        <f t="shared" si="0"/>
        <v>1.0216645236549128E-6</v>
      </c>
      <c r="BQ3">
        <f t="shared" si="0"/>
        <v>1.0216645236549128E-6</v>
      </c>
      <c r="BR3">
        <f t="shared" si="0"/>
        <v>1.0216645236549128E-6</v>
      </c>
      <c r="BS3">
        <f t="shared" si="0"/>
        <v>1.0216645236549128E-6</v>
      </c>
      <c r="BT3">
        <f t="shared" si="0"/>
        <v>1.0216645236549128E-6</v>
      </c>
      <c r="BU3">
        <f t="shared" si="0"/>
        <v>1.0216645236549128E-6</v>
      </c>
      <c r="BV3">
        <f t="shared" si="0"/>
        <v>1.0216645236549128E-6</v>
      </c>
      <c r="BW3">
        <f t="shared" si="0"/>
        <v>1.0216645236549128E-6</v>
      </c>
      <c r="BX3">
        <f t="shared" si="0"/>
        <v>1.0216645236549128E-6</v>
      </c>
      <c r="BY3">
        <f t="shared" si="0"/>
        <v>1.0216645236549128E-6</v>
      </c>
      <c r="BZ3">
        <f t="shared" si="0"/>
        <v>1.0216645236549128E-6</v>
      </c>
      <c r="CA3">
        <f t="shared" si="0"/>
        <v>1.0216645236549128E-6</v>
      </c>
      <c r="CB3">
        <f t="shared" si="0"/>
        <v>1.0216645236549128E-6</v>
      </c>
      <c r="CC3">
        <f t="shared" si="0"/>
        <v>1.0216645236549128E-6</v>
      </c>
    </row>
    <row r="4" spans="1:81">
      <c r="A4" s="1" t="s">
        <v>1423</v>
      </c>
      <c r="B4">
        <f>'Total Fuel Prices'!B121*(INDEX(Tax_share,MATCH('Total Fuel Prices'!$A$117,tax_fuel_labels,0),MATCH(B$1,'Tax_Share of Price'!$B$1:$AI$1,0)))</f>
        <v>6.5464185769279063E-7</v>
      </c>
      <c r="C4">
        <f>'Total Fuel Prices'!C121*(INDEX(Tax_share,MATCH('Total Fuel Prices'!$A$117,tax_fuel_labels,0),MATCH(C$1,'Tax_Share of Price'!$B$1:$AI$1,0)))</f>
        <v>6.5464185769279063E-7</v>
      </c>
      <c r="D4">
        <f>'Total Fuel Prices'!D121*(INDEX(Tax_share,MATCH('Total Fuel Prices'!$A$117,tax_fuel_labels,0),MATCH(D$1,'Tax_Share of Price'!$B$1:$AI$1,0)))</f>
        <v>6.7277512980728575E-7</v>
      </c>
      <c r="E4">
        <f>'Total Fuel Prices'!E121*(INDEX(Tax_share,MATCH('Total Fuel Prices'!$A$117,tax_fuel_labels,0),MATCH(E$1,'Tax_Share of Price'!$B$1:$AI$1,0)))</f>
        <v>6.5464185769279063E-7</v>
      </c>
      <c r="F4">
        <f>'Total Fuel Prices'!F121*(INDEX(Tax_share,MATCH('Total Fuel Prices'!$A$117,tax_fuel_labels,0),MATCH(F$1,'Tax_Share of Price'!$B$1:$AI$1,0)))</f>
        <v>6.6478419633310145E-7</v>
      </c>
      <c r="G4">
        <f>'Total Fuel Prices'!G121*(INDEX(Tax_share,MATCH('Total Fuel Prices'!$A$117,tax_fuel_labels,0),MATCH(G$1,'Tax_Share of Price'!$B$1:$AI$1,0)))</f>
        <v>6.8261012485243566E-7</v>
      </c>
      <c r="H4">
        <f>'Total Fuel Prices'!H121*(INDEX(Tax_share,MATCH('Total Fuel Prices'!$A$117,tax_fuel_labels,0),MATCH(H$1,'Tax_Share of Price'!$B$1:$AI$1,0)))</f>
        <v>6.9490386865887301E-7</v>
      </c>
      <c r="I4">
        <f>'Total Fuel Prices'!I121*(INDEX(Tax_share,MATCH('Total Fuel Prices'!$A$117,tax_fuel_labels,0),MATCH(I$1,'Tax_Share of Price'!$B$1:$AI$1,0)))</f>
        <v>7.1518854593949486E-7</v>
      </c>
      <c r="J4">
        <f>'Total Fuel Prices'!J121*(INDEX(Tax_share,MATCH('Total Fuel Prices'!$A$117,tax_fuel_labels,0),MATCH(J$1,'Tax_Share of Price'!$B$1:$AI$1,0)))</f>
        <v>7.2871166412657581E-7</v>
      </c>
      <c r="K4">
        <f>'Total Fuel Prices'!K121*(INDEX(Tax_share,MATCH('Total Fuel Prices'!$A$117,tax_fuel_labels,0),MATCH(K$1,'Tax_Share of Price'!$B$1:$AI$1,0)))</f>
        <v>7.3977603355236954E-7</v>
      </c>
      <c r="L4">
        <f>'Total Fuel Prices'!L121*(INDEX(Tax_share,MATCH('Total Fuel Prices'!$A$117,tax_fuel_labels,0),MATCH(L$1,'Tax_Share of Price'!$B$1:$AI$1,0)))</f>
        <v>7.4069806433785235E-7</v>
      </c>
      <c r="M4">
        <f>'Total Fuel Prices'!M121*(INDEX(Tax_share,MATCH('Total Fuel Prices'!$A$117,tax_fuel_labels,0),MATCH(M$1,'Tax_Share of Price'!$B$1:$AI$1,0)))</f>
        <v>7.5114774657332407E-7</v>
      </c>
      <c r="N4">
        <f>'Total Fuel Prices'!N121*(INDEX(Tax_share,MATCH('Total Fuel Prices'!$A$117,tax_fuel_labels,0),MATCH(N$1,'Tax_Share of Price'!$B$1:$AI$1,0)))</f>
        <v>7.5729461847654285E-7</v>
      </c>
      <c r="O4">
        <f>'Total Fuel Prices'!O121*(INDEX(Tax_share,MATCH('Total Fuel Prices'!$A$117,tax_fuel_labels,0),MATCH(O$1,'Tax_Share of Price'!$B$1:$AI$1,0)))</f>
        <v>7.609827416184741E-7</v>
      </c>
      <c r="P4">
        <f>'Total Fuel Prices'!P121*(INDEX(Tax_share,MATCH('Total Fuel Prices'!$A$117,tax_fuel_labels,0),MATCH(P$1,'Tax_Share of Price'!$B$1:$AI$1,0)))</f>
        <v>7.6928101868781919E-7</v>
      </c>
      <c r="Q4">
        <f>'Total Fuel Prices'!Q121*(INDEX(Tax_share,MATCH('Total Fuel Prices'!$A$117,tax_fuel_labels,0),MATCH(Q$1,'Tax_Share of Price'!$B$1:$AI$1,0)))</f>
        <v>7.7450585980555515E-7</v>
      </c>
      <c r="R4">
        <f>'Total Fuel Prices'!R121*(INDEX(Tax_share,MATCH('Total Fuel Prices'!$A$117,tax_fuel_labels,0),MATCH(R$1,'Tax_Share of Price'!$B$1:$AI$1,0)))</f>
        <v>7.8434085485070496E-7</v>
      </c>
      <c r="S4">
        <f>'Total Fuel Prices'!S121*(INDEX(Tax_share,MATCH('Total Fuel Prices'!$A$117,tax_fuel_labels,0),MATCH(S$1,'Tax_Share of Price'!$B$1:$AI$1,0)))</f>
        <v>7.9110241394424554E-7</v>
      </c>
      <c r="T4">
        <f>'Total Fuel Prices'!T121*(INDEX(Tax_share,MATCH('Total Fuel Prices'!$A$117,tax_fuel_labels,0),MATCH(T$1,'Tax_Share of Price'!$B$1:$AI$1,0)))</f>
        <v>7.9755662944262512E-7</v>
      </c>
      <c r="U4">
        <f>'Total Fuel Prices'!U121*(INDEX(Tax_share,MATCH('Total Fuel Prices'!$A$117,tax_fuel_labels,0),MATCH(U$1,'Tax_Share of Price'!$B$1:$AI$1,0)))</f>
        <v>8.0493287572648761E-7</v>
      </c>
      <c r="V4">
        <f>'Total Fuel Prices'!V121*(INDEX(Tax_share,MATCH('Total Fuel Prices'!$A$117,tax_fuel_labels,0),MATCH(V$1,'Tax_Share of Price'!$B$1:$AI$1,0)))</f>
        <v>8.0985037324906257E-7</v>
      </c>
      <c r="W4">
        <f>'Total Fuel Prices'!W121*(INDEX(Tax_share,MATCH('Total Fuel Prices'!$A$117,tax_fuel_labels,0),MATCH(W$1,'Tax_Share of Price'!$B$1:$AI$1,0)))</f>
        <v>8.1630458874744214E-7</v>
      </c>
      <c r="X4">
        <f>'Total Fuel Prices'!X121*(INDEX(Tax_share,MATCH('Total Fuel Prices'!$A$117,tax_fuel_labels,0),MATCH(X$1,'Tax_Share of Price'!$B$1:$AI$1,0)))</f>
        <v>8.2306614784098293E-7</v>
      </c>
      <c r="Y4">
        <f>'Total Fuel Prices'!Y121*(INDEX(Tax_share,MATCH('Total Fuel Prices'!$A$117,tax_fuel_labels,0),MATCH(Y$1,'Tax_Share of Price'!$B$1:$AI$1,0)))</f>
        <v>8.2337349143614373E-7</v>
      </c>
      <c r="Z4">
        <f>'Total Fuel Prices'!Z121*(INDEX(Tax_share,MATCH('Total Fuel Prices'!$A$117,tax_fuel_labels,0),MATCH(Z$1,'Tax_Share of Price'!$B$1:$AI$1,0)))</f>
        <v>8.292130197442015E-7</v>
      </c>
      <c r="AA4">
        <f>'Total Fuel Prices'!AA121*(INDEX(Tax_share,MATCH('Total Fuel Prices'!$A$117,tax_fuel_labels,0),MATCH(AA$1,'Tax_Share of Price'!$B$1:$AI$1,0)))</f>
        <v>8.4058473276515603E-7</v>
      </c>
      <c r="AB4">
        <f>'Total Fuel Prices'!AB121*(INDEX(Tax_share,MATCH('Total Fuel Prices'!$A$117,tax_fuel_labels,0),MATCH(AB$1,'Tax_Share of Price'!$B$1:$AI$1,0)))</f>
        <v>8.4550223028773099E-7</v>
      </c>
      <c r="AC4">
        <f>'Total Fuel Prices'!AC121*(INDEX(Tax_share,MATCH('Total Fuel Prices'!$A$117,tax_fuel_labels,0),MATCH(AC$1,'Tax_Share of Price'!$B$1:$AI$1,0)))</f>
        <v>8.5164910219094966E-7</v>
      </c>
      <c r="AD4">
        <f>'Total Fuel Prices'!AD121*(INDEX(Tax_share,MATCH('Total Fuel Prices'!$A$117,tax_fuel_labels,0),MATCH(AD$1,'Tax_Share of Price'!$B$1:$AI$1,0)))</f>
        <v>8.6240612802158239E-7</v>
      </c>
      <c r="AE4">
        <f>'Total Fuel Prices'!AE121*(INDEX(Tax_share,MATCH('Total Fuel Prices'!$A$117,tax_fuel_labels,0),MATCH(AE$1,'Tax_Share of Price'!$B$1:$AI$1,0)))</f>
        <v>8.63942845997387E-7</v>
      </c>
      <c r="AF4">
        <f t="shared" si="1"/>
        <v>8.63942845997387E-7</v>
      </c>
      <c r="AG4">
        <f t="shared" si="0"/>
        <v>8.63942845997387E-7</v>
      </c>
      <c r="AH4">
        <f t="shared" si="0"/>
        <v>8.63942845997387E-7</v>
      </c>
      <c r="AI4">
        <f t="shared" si="0"/>
        <v>8.63942845997387E-7</v>
      </c>
      <c r="AJ4">
        <f t="shared" si="0"/>
        <v>8.63942845997387E-7</v>
      </c>
      <c r="AK4">
        <f t="shared" si="0"/>
        <v>8.63942845997387E-7</v>
      </c>
      <c r="AL4">
        <f t="shared" si="0"/>
        <v>8.63942845997387E-7</v>
      </c>
      <c r="AM4">
        <f t="shared" si="0"/>
        <v>8.63942845997387E-7</v>
      </c>
      <c r="AN4">
        <f t="shared" si="0"/>
        <v>8.63942845997387E-7</v>
      </c>
      <c r="AO4">
        <f t="shared" si="0"/>
        <v>8.63942845997387E-7</v>
      </c>
      <c r="AP4">
        <f t="shared" si="0"/>
        <v>8.63942845997387E-7</v>
      </c>
      <c r="AQ4">
        <f t="shared" si="0"/>
        <v>8.63942845997387E-7</v>
      </c>
      <c r="AR4">
        <f t="shared" si="0"/>
        <v>8.63942845997387E-7</v>
      </c>
      <c r="AS4">
        <f t="shared" si="0"/>
        <v>8.63942845997387E-7</v>
      </c>
      <c r="AT4">
        <f t="shared" si="0"/>
        <v>8.63942845997387E-7</v>
      </c>
      <c r="AU4">
        <f t="shared" si="0"/>
        <v>8.63942845997387E-7</v>
      </c>
      <c r="AV4">
        <f t="shared" si="0"/>
        <v>8.63942845997387E-7</v>
      </c>
      <c r="AW4">
        <f t="shared" si="0"/>
        <v>8.63942845997387E-7</v>
      </c>
      <c r="AX4">
        <f t="shared" si="0"/>
        <v>8.63942845997387E-7</v>
      </c>
      <c r="AY4">
        <f t="shared" si="0"/>
        <v>8.63942845997387E-7</v>
      </c>
      <c r="AZ4">
        <f t="shared" si="0"/>
        <v>8.63942845997387E-7</v>
      </c>
      <c r="BA4">
        <f t="shared" si="0"/>
        <v>8.63942845997387E-7</v>
      </c>
      <c r="BB4">
        <f t="shared" si="0"/>
        <v>8.63942845997387E-7</v>
      </c>
      <c r="BC4">
        <f t="shared" si="0"/>
        <v>8.63942845997387E-7</v>
      </c>
      <c r="BD4">
        <f t="shared" si="0"/>
        <v>8.63942845997387E-7</v>
      </c>
      <c r="BE4">
        <f t="shared" si="0"/>
        <v>8.63942845997387E-7</v>
      </c>
      <c r="BF4">
        <f t="shared" si="0"/>
        <v>8.63942845997387E-7</v>
      </c>
      <c r="BG4">
        <f t="shared" si="0"/>
        <v>8.63942845997387E-7</v>
      </c>
      <c r="BH4">
        <f t="shared" si="0"/>
        <v>8.63942845997387E-7</v>
      </c>
      <c r="BI4">
        <f t="shared" si="0"/>
        <v>8.63942845997387E-7</v>
      </c>
      <c r="BJ4">
        <f t="shared" si="0"/>
        <v>8.63942845997387E-7</v>
      </c>
      <c r="BK4">
        <f t="shared" si="0"/>
        <v>8.63942845997387E-7</v>
      </c>
      <c r="BL4">
        <f t="shared" si="0"/>
        <v>8.63942845997387E-7</v>
      </c>
      <c r="BM4">
        <f t="shared" si="0"/>
        <v>8.63942845997387E-7</v>
      </c>
      <c r="BN4">
        <f t="shared" si="0"/>
        <v>8.63942845997387E-7</v>
      </c>
      <c r="BO4">
        <f t="shared" si="0"/>
        <v>8.63942845997387E-7</v>
      </c>
      <c r="BP4">
        <f t="shared" si="0"/>
        <v>8.63942845997387E-7</v>
      </c>
      <c r="BQ4">
        <f t="shared" si="0"/>
        <v>8.63942845997387E-7</v>
      </c>
      <c r="BR4">
        <f t="shared" si="0"/>
        <v>8.63942845997387E-7</v>
      </c>
      <c r="BS4">
        <f t="shared" si="0"/>
        <v>8.63942845997387E-7</v>
      </c>
      <c r="BT4">
        <f t="shared" si="0"/>
        <v>8.63942845997387E-7</v>
      </c>
      <c r="BU4">
        <f t="shared" si="0"/>
        <v>8.63942845997387E-7</v>
      </c>
      <c r="BV4">
        <f t="shared" si="0"/>
        <v>8.63942845997387E-7</v>
      </c>
      <c r="BW4">
        <f t="shared" si="0"/>
        <v>8.63942845997387E-7</v>
      </c>
      <c r="BX4">
        <f t="shared" si="0"/>
        <v>8.63942845997387E-7</v>
      </c>
      <c r="BY4">
        <f t="shared" si="0"/>
        <v>8.63942845997387E-7</v>
      </c>
      <c r="BZ4">
        <f t="shared" si="0"/>
        <v>8.63942845997387E-7</v>
      </c>
      <c r="CA4">
        <f t="shared" si="0"/>
        <v>8.63942845997387E-7</v>
      </c>
      <c r="CB4">
        <f t="shared" si="0"/>
        <v>8.63942845997387E-7</v>
      </c>
      <c r="CC4">
        <f t="shared" si="0"/>
        <v>8.63942845997387E-7</v>
      </c>
    </row>
    <row r="5" spans="1:81">
      <c r="A5" s="1" t="s">
        <v>1424</v>
      </c>
      <c r="B5">
        <f>'Total Fuel Prices'!B122*(INDEX(Tax_share,MATCH('Total Fuel Prices'!$A$117,tax_fuel_labels,0),MATCH(B$1,'Tax_Share of Price'!$B$1:$AI$1,0)))</f>
        <v>9.7021706769546298E-7</v>
      </c>
      <c r="C5">
        <f>'Total Fuel Prices'!C122*(INDEX(Tax_share,MATCH('Total Fuel Prices'!$A$117,tax_fuel_labels,0),MATCH(C$1,'Tax_Share of Price'!$B$1:$AI$1,0)))</f>
        <v>9.7021706769546298E-7</v>
      </c>
      <c r="D5">
        <f>'Total Fuel Prices'!D122*(INDEX(Tax_share,MATCH('Total Fuel Prices'!$A$117,tax_fuel_labels,0),MATCH(D$1,'Tax_Share of Price'!$B$1:$AI$1,0)))</f>
        <v>9.9699106535403757E-7</v>
      </c>
      <c r="E5">
        <f>'Total Fuel Prices'!E122*(INDEX(Tax_share,MATCH('Total Fuel Prices'!$A$117,tax_fuel_labels,0),MATCH(E$1,'Tax_Share of Price'!$B$1:$AI$1,0)))</f>
        <v>9.7021706769546298E-7</v>
      </c>
      <c r="F5">
        <f>'Total Fuel Prices'!F122*(INDEX(Tax_share,MATCH('Total Fuel Prices'!$A$117,tax_fuel_labels,0),MATCH(F$1,'Tax_Share of Price'!$B$1:$AI$1,0)))</f>
        <v>9.407202906139827E-7</v>
      </c>
      <c r="G5">
        <f>'Total Fuel Prices'!G122*(INDEX(Tax_share,MATCH('Total Fuel Prices'!$A$117,tax_fuel_labels,0),MATCH(G$1,'Tax_Share of Price'!$B$1:$AI$1,0)))</f>
        <v>9.2211463122412572E-7</v>
      </c>
      <c r="H5">
        <f>'Total Fuel Prices'!H122*(INDEX(Tax_share,MATCH('Total Fuel Prices'!$A$117,tax_fuel_labels,0),MATCH(H$1,'Tax_Share of Price'!$B$1:$AI$1,0)))</f>
        <v>8.9579443013603548E-7</v>
      </c>
      <c r="I5">
        <f>'Total Fuel Prices'!I122*(INDEX(Tax_share,MATCH('Total Fuel Prices'!$A$117,tax_fuel_labels,0),MATCH(I$1,'Tax_Share of Price'!$B$1:$AI$1,0)))</f>
        <v>8.8081914331005322E-7</v>
      </c>
      <c r="J5">
        <f>'Total Fuel Prices'!J122*(INDEX(Tax_share,MATCH('Total Fuel Prices'!$A$117,tax_fuel_labels,0),MATCH(J$1,'Tax_Share of Price'!$B$1:$AI$1,0)))</f>
        <v>8.5495273879244733E-7</v>
      </c>
      <c r="K5">
        <f>'Total Fuel Prices'!K122*(INDEX(Tax_share,MATCH('Total Fuel Prices'!$A$117,tax_fuel_labels,0),MATCH(K$1,'Tax_Share of Price'!$B$1:$AI$1,0)))</f>
        <v>8.7219700847085126E-7</v>
      </c>
      <c r="L5">
        <f>'Total Fuel Prices'!L122*(INDEX(Tax_share,MATCH('Total Fuel Prices'!$A$117,tax_fuel_labels,0),MATCH(L$1,'Tax_Share of Price'!$B$1:$AI$1,0)))</f>
        <v>8.7401219475278867E-7</v>
      </c>
      <c r="M5">
        <f>'Total Fuel Prices'!M122*(INDEX(Tax_share,MATCH('Total Fuel Prices'!$A$117,tax_fuel_labels,0),MATCH(M$1,'Tax_Share of Price'!$B$1:$AI$1,0)))</f>
        <v>8.8944127814925539E-7</v>
      </c>
      <c r="N5">
        <f>'Total Fuel Prices'!N122*(INDEX(Tax_share,MATCH('Total Fuel Prices'!$A$117,tax_fuel_labels,0),MATCH(N$1,'Tax_Share of Price'!$B$1:$AI$1,0)))</f>
        <v>8.9897100612942574E-7</v>
      </c>
      <c r="O5">
        <f>'Total Fuel Prices'!O122*(INDEX(Tax_share,MATCH('Total Fuel Prices'!$A$117,tax_fuel_labels,0),MATCH(O$1,'Tax_Share of Price'!$B$1:$AI$1,0)))</f>
        <v>9.1803046208976697E-7</v>
      </c>
      <c r="P5">
        <f>'Total Fuel Prices'!P122*(INDEX(Tax_share,MATCH('Total Fuel Prices'!$A$117,tax_fuel_labels,0),MATCH(P$1,'Tax_Share of Price'!$B$1:$AI$1,0)))</f>
        <v>9.3028296949284333E-7</v>
      </c>
      <c r="Q5">
        <f>'Total Fuel Prices'!Q122*(INDEX(Tax_share,MATCH('Total Fuel Prices'!$A$117,tax_fuel_labels,0),MATCH(Q$1,'Tax_Share of Price'!$B$1:$AI$1,0)))</f>
        <v>9.379975111910769E-7</v>
      </c>
      <c r="R5">
        <f>'Total Fuel Prices'!R122*(INDEX(Tax_share,MATCH('Total Fuel Prices'!$A$117,tax_fuel_labels,0),MATCH(R$1,'Tax_Share of Price'!$B$1:$AI$1,0)))</f>
        <v>9.5569557743996496E-7</v>
      </c>
      <c r="S5">
        <f>'Total Fuel Prices'!S122*(INDEX(Tax_share,MATCH('Total Fuel Prices'!$A$117,tax_fuel_labels,0),MATCH(S$1,'Tax_Share of Price'!$B$1:$AI$1,0)))</f>
        <v>9.6522530542013563E-7</v>
      </c>
      <c r="T5">
        <f>'Total Fuel Prices'!T122*(INDEX(Tax_share,MATCH('Total Fuel Prices'!$A$117,tax_fuel_labels,0),MATCH(T$1,'Tax_Share of Price'!$B$1:$AI$1,0)))</f>
        <v>9.7520882997079054E-7</v>
      </c>
      <c r="U5">
        <f>'Total Fuel Prices'!U122*(INDEX(Tax_share,MATCH('Total Fuel Prices'!$A$117,tax_fuel_labels,0),MATCH(U$1,'Tax_Share of Price'!$B$1:$AI$1,0)))</f>
        <v>9.8700754080338266E-7</v>
      </c>
      <c r="V5">
        <f>'Total Fuel Prices'!V122*(INDEX(Tax_share,MATCH('Total Fuel Prices'!$A$117,tax_fuel_labels,0),MATCH(V$1,'Tax_Share of Price'!$B$1:$AI$1,0)))</f>
        <v>9.9381448936064721E-7</v>
      </c>
      <c r="W5">
        <f>'Total Fuel Prices'!W122*(INDEX(Tax_share,MATCH('Total Fuel Prices'!$A$117,tax_fuel_labels,0),MATCH(W$1,'Tax_Share of Price'!$B$1:$AI$1,0)))</f>
        <v>1.0033442173408179E-6</v>
      </c>
      <c r="X5">
        <f>'Total Fuel Prices'!X122*(INDEX(Tax_share,MATCH('Total Fuel Prices'!$A$117,tax_fuel_labels,0),MATCH(X$1,'Tax_Share of Price'!$B$1:$AI$1,0)))</f>
        <v>1.0142353350324415E-6</v>
      </c>
      <c r="Y5">
        <f>'Total Fuel Prices'!Y122*(INDEX(Tax_share,MATCH('Total Fuel Prices'!$A$117,tax_fuel_labels,0),MATCH(Y$1,'Tax_Share of Price'!$B$1:$AI$1,0)))</f>
        <v>1.0146891316029257E-6</v>
      </c>
      <c r="Z5">
        <f>'Total Fuel Prices'!Z122*(INDEX(Tax_share,MATCH('Total Fuel Prices'!$A$117,tax_fuel_labels,0),MATCH(Z$1,'Tax_Share of Price'!$B$1:$AI$1,0)))</f>
        <v>1.0237650630126119E-6</v>
      </c>
      <c r="AA5">
        <f>'Total Fuel Prices'!AA122*(INDEX(Tax_share,MATCH('Total Fuel Prices'!$A$117,tax_fuel_labels,0),MATCH(AA$1,'Tax_Share of Price'!$B$1:$AI$1,0)))</f>
        <v>1.0405555361205316E-6</v>
      </c>
      <c r="AB5">
        <f>'Total Fuel Prices'!AB122*(INDEX(Tax_share,MATCH('Total Fuel Prices'!$A$117,tax_fuel_labels,0),MATCH(AB$1,'Tax_Share of Price'!$B$1:$AI$1,0)))</f>
        <v>1.0482700778187651E-6</v>
      </c>
      <c r="AC5">
        <f>'Total Fuel Prices'!AC122*(INDEX(Tax_share,MATCH('Total Fuel Prices'!$A$117,tax_fuel_labels,0),MATCH(AC$1,'Tax_Share of Price'!$B$1:$AI$1,0)))</f>
        <v>1.0573460092284513E-6</v>
      </c>
      <c r="AD5">
        <f>'Total Fuel Prices'!AD122*(INDEX(Tax_share,MATCH('Total Fuel Prices'!$A$117,tax_fuel_labels,0),MATCH(AD$1,'Tax_Share of Price'!$B$1:$AI$1,0)))</f>
        <v>1.074136482336371E-6</v>
      </c>
      <c r="AE5">
        <f>'Total Fuel Prices'!AE122*(INDEX(Tax_share,MATCH('Total Fuel Prices'!$A$117,tax_fuel_labels,0),MATCH(AE$1,'Tax_Share of Price'!$B$1:$AI$1,0)))</f>
        <v>1.0764054651887924E-6</v>
      </c>
      <c r="AF5">
        <f t="shared" si="1"/>
        <v>1.0764054651887924E-6</v>
      </c>
      <c r="AG5">
        <f t="shared" si="0"/>
        <v>1.0764054651887924E-6</v>
      </c>
      <c r="AH5">
        <f t="shared" si="0"/>
        <v>1.0764054651887924E-6</v>
      </c>
      <c r="AI5">
        <f t="shared" si="0"/>
        <v>1.0764054651887924E-6</v>
      </c>
      <c r="AJ5">
        <f t="shared" si="0"/>
        <v>1.0764054651887924E-6</v>
      </c>
      <c r="AK5">
        <f t="shared" si="0"/>
        <v>1.0764054651887924E-6</v>
      </c>
      <c r="AL5">
        <f t="shared" si="0"/>
        <v>1.0764054651887924E-6</v>
      </c>
      <c r="AM5">
        <f t="shared" si="0"/>
        <v>1.0764054651887924E-6</v>
      </c>
      <c r="AN5">
        <f t="shared" si="0"/>
        <v>1.0764054651887924E-6</v>
      </c>
      <c r="AO5">
        <f t="shared" si="0"/>
        <v>1.0764054651887924E-6</v>
      </c>
      <c r="AP5">
        <f t="shared" si="0"/>
        <v>1.0764054651887924E-6</v>
      </c>
      <c r="AQ5">
        <f t="shared" si="0"/>
        <v>1.0764054651887924E-6</v>
      </c>
      <c r="AR5">
        <f t="shared" si="0"/>
        <v>1.0764054651887924E-6</v>
      </c>
      <c r="AS5">
        <f t="shared" si="0"/>
        <v>1.0764054651887924E-6</v>
      </c>
      <c r="AT5">
        <f t="shared" si="0"/>
        <v>1.0764054651887924E-6</v>
      </c>
      <c r="AU5">
        <f t="shared" si="0"/>
        <v>1.0764054651887924E-6</v>
      </c>
      <c r="AV5">
        <f t="shared" si="0"/>
        <v>1.0764054651887924E-6</v>
      </c>
      <c r="AW5">
        <f t="shared" si="0"/>
        <v>1.0764054651887924E-6</v>
      </c>
      <c r="AX5">
        <f t="shared" si="0"/>
        <v>1.0764054651887924E-6</v>
      </c>
      <c r="AY5">
        <f t="shared" si="0"/>
        <v>1.0764054651887924E-6</v>
      </c>
      <c r="AZ5">
        <f t="shared" si="0"/>
        <v>1.0764054651887924E-6</v>
      </c>
      <c r="BA5">
        <f t="shared" si="0"/>
        <v>1.0764054651887924E-6</v>
      </c>
      <c r="BB5">
        <f t="shared" si="0"/>
        <v>1.0764054651887924E-6</v>
      </c>
      <c r="BC5">
        <f t="shared" si="0"/>
        <v>1.0764054651887924E-6</v>
      </c>
      <c r="BD5">
        <f t="shared" si="0"/>
        <v>1.0764054651887924E-6</v>
      </c>
      <c r="BE5">
        <f t="shared" si="0"/>
        <v>1.0764054651887924E-6</v>
      </c>
      <c r="BF5">
        <f t="shared" si="0"/>
        <v>1.0764054651887924E-6</v>
      </c>
      <c r="BG5">
        <f t="shared" si="0"/>
        <v>1.0764054651887924E-6</v>
      </c>
      <c r="BH5">
        <f t="shared" si="0"/>
        <v>1.0764054651887924E-6</v>
      </c>
      <c r="BI5">
        <f t="shared" si="0"/>
        <v>1.0764054651887924E-6</v>
      </c>
      <c r="BJ5">
        <f t="shared" si="0"/>
        <v>1.0764054651887924E-6</v>
      </c>
      <c r="BK5">
        <f t="shared" si="0"/>
        <v>1.0764054651887924E-6</v>
      </c>
      <c r="BL5">
        <f t="shared" si="0"/>
        <v>1.0764054651887924E-6</v>
      </c>
      <c r="BM5">
        <f t="shared" si="0"/>
        <v>1.0764054651887924E-6</v>
      </c>
      <c r="BN5">
        <f t="shared" si="0"/>
        <v>1.0764054651887924E-6</v>
      </c>
      <c r="BO5">
        <f t="shared" si="0"/>
        <v>1.0764054651887924E-6</v>
      </c>
      <c r="BP5">
        <f t="shared" si="0"/>
        <v>1.0764054651887924E-6</v>
      </c>
      <c r="BQ5">
        <f t="shared" si="0"/>
        <v>1.0764054651887924E-6</v>
      </c>
      <c r="BR5">
        <f t="shared" si="0"/>
        <v>1.0764054651887924E-6</v>
      </c>
      <c r="BS5">
        <f t="shared" si="0"/>
        <v>1.0764054651887924E-6</v>
      </c>
      <c r="BT5">
        <f t="shared" si="0"/>
        <v>1.0764054651887924E-6</v>
      </c>
      <c r="BU5">
        <f t="shared" si="0"/>
        <v>1.0764054651887924E-6</v>
      </c>
      <c r="BV5">
        <f t="shared" si="0"/>
        <v>1.0764054651887924E-6</v>
      </c>
      <c r="BW5">
        <f t="shared" si="0"/>
        <v>1.0764054651887924E-6</v>
      </c>
      <c r="BX5">
        <f t="shared" si="0"/>
        <v>1.0764054651887924E-6</v>
      </c>
      <c r="BY5">
        <f t="shared" si="0"/>
        <v>1.0764054651887924E-6</v>
      </c>
      <c r="BZ5">
        <f t="shared" si="0"/>
        <v>1.0764054651887924E-6</v>
      </c>
      <c r="CA5">
        <f t="shared" si="0"/>
        <v>1.0764054651887924E-6</v>
      </c>
      <c r="CB5">
        <f t="shared" si="0"/>
        <v>1.0764054651887924E-6</v>
      </c>
      <c r="CC5">
        <f t="shared" si="0"/>
        <v>1.0764054651887924E-6</v>
      </c>
    </row>
    <row r="6" spans="1:81">
      <c r="A6" s="1" t="s">
        <v>1425</v>
      </c>
      <c r="B6">
        <f>'Total Fuel Prices'!B123*(INDEX(Tax_share,MATCH('Total Fuel Prices'!$A$117,tax_fuel_labels,0),MATCH(B$1,'Tax_Share of Price'!$B$1:$AI$1,0)))</f>
        <v>9.7021706769546298E-7</v>
      </c>
      <c r="C6">
        <f>'Total Fuel Prices'!C123*(INDEX(Tax_share,MATCH('Total Fuel Prices'!$A$117,tax_fuel_labels,0),MATCH(C$1,'Tax_Share of Price'!$B$1:$AI$1,0)))</f>
        <v>9.7021706769546298E-7</v>
      </c>
      <c r="D6">
        <f>'Total Fuel Prices'!D123*(INDEX(Tax_share,MATCH('Total Fuel Prices'!$A$117,tax_fuel_labels,0),MATCH(D$1,'Tax_Share of Price'!$B$1:$AI$1,0)))</f>
        <v>9.9709162496965648E-7</v>
      </c>
      <c r="E6">
        <f>'Total Fuel Prices'!E123*(INDEX(Tax_share,MATCH('Total Fuel Prices'!$A$117,tax_fuel_labels,0),MATCH(E$1,'Tax_Share of Price'!$B$1:$AI$1,0)))</f>
        <v>9.7021706769546298E-7</v>
      </c>
      <c r="F6">
        <f>'Total Fuel Prices'!F123*(INDEX(Tax_share,MATCH('Total Fuel Prices'!$A$117,tax_fuel_labels,0),MATCH(F$1,'Tax_Share of Price'!$B$1:$AI$1,0)))</f>
        <v>9.4197600750902227E-7</v>
      </c>
      <c r="G6">
        <f>'Total Fuel Prices'!G123*(INDEX(Tax_share,MATCH('Total Fuel Prices'!$A$117,tax_fuel_labels,0),MATCH(G$1,'Tax_Share of Price'!$B$1:$AI$1,0)))</f>
        <v>9.2421146964980955E-7</v>
      </c>
      <c r="H6">
        <f>'Total Fuel Prices'!H123*(INDEX(Tax_share,MATCH('Total Fuel Prices'!$A$117,tax_fuel_labels,0),MATCH(H$1,'Tax_Share of Price'!$B$1:$AI$1,0)))</f>
        <v>8.9824791431711398E-7</v>
      </c>
      <c r="I6">
        <f>'Total Fuel Prices'!I123*(INDEX(Tax_share,MATCH('Total Fuel Prices'!$A$117,tax_fuel_labels,0),MATCH(I$1,'Tax_Share of Price'!$B$1:$AI$1,0)))</f>
        <v>8.8458288519464291E-7</v>
      </c>
      <c r="J6">
        <f>'Total Fuel Prices'!J123*(INDEX(Tax_share,MATCH('Total Fuel Prices'!$A$117,tax_fuel_labels,0),MATCH(J$1,'Tax_Share of Price'!$B$1:$AI$1,0)))</f>
        <v>8.5861932986194734E-7</v>
      </c>
      <c r="K6">
        <f>'Total Fuel Prices'!K123*(INDEX(Tax_share,MATCH('Total Fuel Prices'!$A$117,tax_fuel_labels,0),MATCH(K$1,'Tax_Share of Price'!$B$1:$AI$1,0)))</f>
        <v>8.7683936869190902E-7</v>
      </c>
      <c r="L6">
        <f>'Total Fuel Prices'!L123*(INDEX(Tax_share,MATCH('Total Fuel Prices'!$A$117,tax_fuel_labels,0),MATCH(L$1,'Tax_Share of Price'!$B$1:$AI$1,0)))</f>
        <v>8.7911687354565427E-7</v>
      </c>
      <c r="M6">
        <f>'Total Fuel Prices'!M123*(INDEX(Tax_share,MATCH('Total Fuel Prices'!$A$117,tax_fuel_labels,0),MATCH(M$1,'Tax_Share of Price'!$B$1:$AI$1,0)))</f>
        <v>8.950594075218707E-7</v>
      </c>
      <c r="N6">
        <f>'Total Fuel Prices'!N123*(INDEX(Tax_share,MATCH('Total Fuel Prices'!$A$117,tax_fuel_labels,0),MATCH(N$1,'Tax_Share of Price'!$B$1:$AI$1,0)))</f>
        <v>9.0462492790760066E-7</v>
      </c>
      <c r="O6">
        <f>'Total Fuel Prices'!O123*(INDEX(Tax_share,MATCH('Total Fuel Prices'!$A$117,tax_fuel_labels,0),MATCH(O$1,'Tax_Share of Price'!$B$1:$AI$1,0)))</f>
        <v>9.1054644052733827E-7</v>
      </c>
      <c r="P6">
        <f>'Total Fuel Prices'!P123*(INDEX(Tax_share,MATCH('Total Fuel Prices'!$A$117,tax_fuel_labels,0),MATCH(P$1,'Tax_Share of Price'!$B$1:$AI$1,0)))</f>
        <v>9.2284496673756255E-7</v>
      </c>
      <c r="Q6">
        <f>'Total Fuel Prices'!Q123*(INDEX(Tax_share,MATCH('Total Fuel Prices'!$A$117,tax_fuel_labels,0),MATCH(Q$1,'Tax_Share of Price'!$B$1:$AI$1,0)))</f>
        <v>9.310439842110453E-7</v>
      </c>
      <c r="R6">
        <f>'Total Fuel Prices'!R123*(INDEX(Tax_share,MATCH('Total Fuel Prices'!$A$117,tax_fuel_labels,0),MATCH(R$1,'Tax_Share of Price'!$B$1:$AI$1,0)))</f>
        <v>9.474420191580108E-7</v>
      </c>
      <c r="S6">
        <f>'Total Fuel Prices'!S123*(INDEX(Tax_share,MATCH('Total Fuel Prices'!$A$117,tax_fuel_labels,0),MATCH(S$1,'Tax_Share of Price'!$B$1:$AI$1,0)))</f>
        <v>9.5700753954374077E-7</v>
      </c>
      <c r="T6">
        <f>'Total Fuel Prices'!T123*(INDEX(Tax_share,MATCH('Total Fuel Prices'!$A$117,tax_fuel_labels,0),MATCH(T$1,'Tax_Share of Price'!$B$1:$AI$1,0)))</f>
        <v>9.6748406187096856E-7</v>
      </c>
      <c r="U6">
        <f>'Total Fuel Prices'!U123*(INDEX(Tax_share,MATCH('Total Fuel Prices'!$A$117,tax_fuel_labels,0),MATCH(U$1,'Tax_Share of Price'!$B$1:$AI$1,0)))</f>
        <v>9.7932708711044377E-7</v>
      </c>
      <c r="V6">
        <f>'Total Fuel Prices'!V123*(INDEX(Tax_share,MATCH('Total Fuel Prices'!$A$117,tax_fuel_labels,0),MATCH(V$1,'Tax_Share of Price'!$B$1:$AI$1,0)))</f>
        <v>9.8615960167167941E-7</v>
      </c>
      <c r="W6">
        <f>'Total Fuel Prices'!W123*(INDEX(Tax_share,MATCH('Total Fuel Prices'!$A$117,tax_fuel_labels,0),MATCH(W$1,'Tax_Share of Price'!$B$1:$AI$1,0)))</f>
        <v>9.9618062302815855E-7</v>
      </c>
      <c r="X6">
        <f>'Total Fuel Prices'!X123*(INDEX(Tax_share,MATCH('Total Fuel Prices'!$A$117,tax_fuel_labels,0),MATCH(X$1,'Tax_Share of Price'!$B$1:$AI$1,0)))</f>
        <v>1.0066571453553868E-6</v>
      </c>
      <c r="Y6">
        <f>'Total Fuel Prices'!Y123*(INDEX(Tax_share,MATCH('Total Fuel Prices'!$A$117,tax_fuel_labels,0),MATCH(Y$1,'Tax_Share of Price'!$B$1:$AI$1,0)))</f>
        <v>1.0075681472968847E-6</v>
      </c>
      <c r="Z6">
        <f>'Total Fuel Prices'!Z123*(INDEX(Tax_share,MATCH('Total Fuel Prices'!$A$117,tax_fuel_labels,0),MATCH(Z$1,'Tax_Share of Price'!$B$1:$AI$1,0)))</f>
        <v>1.0166781667118655E-6</v>
      </c>
      <c r="AA6">
        <f>'Total Fuel Prices'!AA123*(INDEX(Tax_share,MATCH('Total Fuel Prices'!$A$117,tax_fuel_labels,0),MATCH(AA$1,'Tax_Share of Price'!$B$1:$AI$1,0)))</f>
        <v>1.0335317026295801E-6</v>
      </c>
      <c r="AB6">
        <f>'Total Fuel Prices'!AB123*(INDEX(Tax_share,MATCH('Total Fuel Prices'!$A$117,tax_fuel_labels,0),MATCH(AB$1,'Tax_Share of Price'!$B$1:$AI$1,0)))</f>
        <v>1.0417307201030627E-6</v>
      </c>
      <c r="AC6">
        <f>'Total Fuel Prices'!AC123*(INDEX(Tax_share,MATCH('Total Fuel Prices'!$A$117,tax_fuel_labels,0),MATCH(AC$1,'Tax_Share of Price'!$B$1:$AI$1,0)))</f>
        <v>1.0508407395180437E-6</v>
      </c>
      <c r="AD6">
        <f>'Total Fuel Prices'!AD123*(INDEX(Tax_share,MATCH('Total Fuel Prices'!$A$117,tax_fuel_labels,0),MATCH(AD$1,'Tax_Share of Price'!$B$1:$AI$1,0)))</f>
        <v>1.0681497764065073E-6</v>
      </c>
      <c r="AE6">
        <f>'Total Fuel Prices'!AE123*(INDEX(Tax_share,MATCH('Total Fuel Prices'!$A$117,tax_fuel_labels,0),MATCH(AE$1,'Tax_Share of Price'!$B$1:$AI$1,0)))</f>
        <v>1.0699717802895034E-6</v>
      </c>
      <c r="AF6">
        <f t="shared" si="1"/>
        <v>1.0699717802895034E-6</v>
      </c>
      <c r="AG6">
        <f t="shared" si="0"/>
        <v>1.0699717802895034E-6</v>
      </c>
      <c r="AH6">
        <f t="shared" si="0"/>
        <v>1.0699717802895034E-6</v>
      </c>
      <c r="AI6">
        <f t="shared" si="0"/>
        <v>1.0699717802895034E-6</v>
      </c>
      <c r="AJ6">
        <f t="shared" si="0"/>
        <v>1.0699717802895034E-6</v>
      </c>
      <c r="AK6">
        <f t="shared" si="0"/>
        <v>1.0699717802895034E-6</v>
      </c>
      <c r="AL6">
        <f t="shared" si="0"/>
        <v>1.0699717802895034E-6</v>
      </c>
      <c r="AM6">
        <f t="shared" si="0"/>
        <v>1.0699717802895034E-6</v>
      </c>
      <c r="AN6">
        <f t="shared" si="0"/>
        <v>1.0699717802895034E-6</v>
      </c>
      <c r="AO6">
        <f t="shared" si="0"/>
        <v>1.0699717802895034E-6</v>
      </c>
      <c r="AP6">
        <f t="shared" si="0"/>
        <v>1.0699717802895034E-6</v>
      </c>
      <c r="AQ6">
        <f t="shared" si="0"/>
        <v>1.0699717802895034E-6</v>
      </c>
      <c r="AR6">
        <f t="shared" si="0"/>
        <v>1.0699717802895034E-6</v>
      </c>
      <c r="AS6">
        <f t="shared" si="0"/>
        <v>1.0699717802895034E-6</v>
      </c>
      <c r="AT6">
        <f t="shared" si="0"/>
        <v>1.0699717802895034E-6</v>
      </c>
      <c r="AU6">
        <f t="shared" si="0"/>
        <v>1.0699717802895034E-6</v>
      </c>
      <c r="AV6">
        <f t="shared" si="0"/>
        <v>1.0699717802895034E-6</v>
      </c>
      <c r="AW6">
        <f t="shared" si="0"/>
        <v>1.0699717802895034E-6</v>
      </c>
      <c r="AX6">
        <f t="shared" si="0"/>
        <v>1.0699717802895034E-6</v>
      </c>
      <c r="AY6">
        <f t="shared" si="0"/>
        <v>1.0699717802895034E-6</v>
      </c>
      <c r="AZ6">
        <f t="shared" si="0"/>
        <v>1.0699717802895034E-6</v>
      </c>
      <c r="BA6">
        <f t="shared" si="0"/>
        <v>1.0699717802895034E-6</v>
      </c>
      <c r="BB6">
        <f t="shared" si="0"/>
        <v>1.0699717802895034E-6</v>
      </c>
      <c r="BC6">
        <f t="shared" si="0"/>
        <v>1.0699717802895034E-6</v>
      </c>
      <c r="BD6">
        <f t="shared" si="0"/>
        <v>1.0699717802895034E-6</v>
      </c>
      <c r="BE6">
        <f t="shared" si="0"/>
        <v>1.0699717802895034E-6</v>
      </c>
      <c r="BF6">
        <f t="shared" si="0"/>
        <v>1.0699717802895034E-6</v>
      </c>
      <c r="BG6">
        <f t="shared" si="0"/>
        <v>1.0699717802895034E-6</v>
      </c>
      <c r="BH6">
        <f t="shared" si="0"/>
        <v>1.0699717802895034E-6</v>
      </c>
      <c r="BI6">
        <f t="shared" si="0"/>
        <v>1.0699717802895034E-6</v>
      </c>
      <c r="BJ6">
        <f t="shared" si="0"/>
        <v>1.0699717802895034E-6</v>
      </c>
      <c r="BK6">
        <f t="shared" si="0"/>
        <v>1.0699717802895034E-6</v>
      </c>
      <c r="BL6">
        <f t="shared" si="0"/>
        <v>1.0699717802895034E-6</v>
      </c>
      <c r="BM6">
        <f t="shared" si="0"/>
        <v>1.0699717802895034E-6</v>
      </c>
      <c r="BN6">
        <f t="shared" si="0"/>
        <v>1.0699717802895034E-6</v>
      </c>
      <c r="BO6">
        <f t="shared" si="0"/>
        <v>1.0699717802895034E-6</v>
      </c>
      <c r="BP6">
        <f t="shared" si="0"/>
        <v>1.0699717802895034E-6</v>
      </c>
      <c r="BQ6">
        <f t="shared" si="0"/>
        <v>1.0699717802895034E-6</v>
      </c>
      <c r="BR6">
        <f t="shared" si="0"/>
        <v>1.0699717802895034E-6</v>
      </c>
      <c r="BS6">
        <f t="shared" si="0"/>
        <v>1.0699717802895034E-6</v>
      </c>
      <c r="BT6">
        <f t="shared" si="0"/>
        <v>1.0699717802895034E-6</v>
      </c>
      <c r="BU6">
        <f t="shared" si="0"/>
        <v>1.0699717802895034E-6</v>
      </c>
      <c r="BV6">
        <f t="shared" si="0"/>
        <v>1.0699717802895034E-6</v>
      </c>
      <c r="BW6">
        <f t="shared" si="0"/>
        <v>1.0699717802895034E-6</v>
      </c>
      <c r="BX6">
        <f t="shared" si="0"/>
        <v>1.0699717802895034E-6</v>
      </c>
      <c r="BY6">
        <f t="shared" si="0"/>
        <v>1.0699717802895034E-6</v>
      </c>
      <c r="BZ6">
        <f t="shared" si="0"/>
        <v>1.0699717802895034E-6</v>
      </c>
      <c r="CA6">
        <f t="shared" si="0"/>
        <v>1.0699717802895034E-6</v>
      </c>
      <c r="CB6">
        <f t="shared" si="0"/>
        <v>1.0699717802895034E-6</v>
      </c>
      <c r="CC6">
        <f t="shared" si="0"/>
        <v>1.0699717802895034E-6</v>
      </c>
    </row>
    <row r="7" spans="1:81">
      <c r="A7" s="1" t="s">
        <v>1426</v>
      </c>
      <c r="B7">
        <f>B6</f>
        <v>9.7021706769546298E-7</v>
      </c>
      <c r="C7">
        <f t="shared" ref="C7:AE7" si="2">C6</f>
        <v>9.7021706769546298E-7</v>
      </c>
      <c r="D7">
        <f t="shared" si="2"/>
        <v>9.9709162496965648E-7</v>
      </c>
      <c r="E7">
        <f t="shared" si="2"/>
        <v>9.7021706769546298E-7</v>
      </c>
      <c r="F7">
        <f t="shared" si="2"/>
        <v>9.4197600750902227E-7</v>
      </c>
      <c r="G7">
        <f t="shared" si="2"/>
        <v>9.2421146964980955E-7</v>
      </c>
      <c r="H7">
        <f t="shared" si="2"/>
        <v>8.9824791431711398E-7</v>
      </c>
      <c r="I7">
        <f t="shared" si="2"/>
        <v>8.8458288519464291E-7</v>
      </c>
      <c r="J7">
        <f t="shared" si="2"/>
        <v>8.5861932986194734E-7</v>
      </c>
      <c r="K7">
        <f t="shared" si="2"/>
        <v>8.7683936869190902E-7</v>
      </c>
      <c r="L7">
        <f t="shared" si="2"/>
        <v>8.7911687354565427E-7</v>
      </c>
      <c r="M7">
        <f t="shared" si="2"/>
        <v>8.950594075218707E-7</v>
      </c>
      <c r="N7">
        <f t="shared" si="2"/>
        <v>9.0462492790760066E-7</v>
      </c>
      <c r="O7">
        <f t="shared" si="2"/>
        <v>9.1054644052733827E-7</v>
      </c>
      <c r="P7">
        <f t="shared" si="2"/>
        <v>9.2284496673756255E-7</v>
      </c>
      <c r="Q7">
        <f t="shared" si="2"/>
        <v>9.310439842110453E-7</v>
      </c>
      <c r="R7">
        <f t="shared" si="2"/>
        <v>9.474420191580108E-7</v>
      </c>
      <c r="S7">
        <f t="shared" si="2"/>
        <v>9.5700753954374077E-7</v>
      </c>
      <c r="T7">
        <f t="shared" si="2"/>
        <v>9.6748406187096856E-7</v>
      </c>
      <c r="U7">
        <f t="shared" si="2"/>
        <v>9.7932708711044377E-7</v>
      </c>
      <c r="V7">
        <f t="shared" si="2"/>
        <v>9.8615960167167941E-7</v>
      </c>
      <c r="W7">
        <f t="shared" si="2"/>
        <v>9.9618062302815855E-7</v>
      </c>
      <c r="X7">
        <f t="shared" si="2"/>
        <v>1.0066571453553868E-6</v>
      </c>
      <c r="Y7">
        <f t="shared" si="2"/>
        <v>1.0075681472968847E-6</v>
      </c>
      <c r="Z7">
        <f t="shared" si="2"/>
        <v>1.0166781667118655E-6</v>
      </c>
      <c r="AA7">
        <f t="shared" si="2"/>
        <v>1.0335317026295801E-6</v>
      </c>
      <c r="AB7">
        <f t="shared" si="2"/>
        <v>1.0417307201030627E-6</v>
      </c>
      <c r="AC7">
        <f t="shared" si="2"/>
        <v>1.0508407395180437E-6</v>
      </c>
      <c r="AD7">
        <f t="shared" si="2"/>
        <v>1.0681497764065073E-6</v>
      </c>
      <c r="AE7">
        <f t="shared" si="2"/>
        <v>1.0699717802895034E-6</v>
      </c>
      <c r="AF7">
        <f t="shared" si="1"/>
        <v>1.0699717802895034E-6</v>
      </c>
      <c r="AG7">
        <f t="shared" si="0"/>
        <v>1.0699717802895034E-6</v>
      </c>
      <c r="AH7">
        <f t="shared" si="0"/>
        <v>1.0699717802895034E-6</v>
      </c>
      <c r="AI7">
        <f t="shared" si="0"/>
        <v>1.0699717802895034E-6</v>
      </c>
      <c r="AJ7">
        <f t="shared" si="0"/>
        <v>1.0699717802895034E-6</v>
      </c>
      <c r="AK7">
        <f t="shared" si="0"/>
        <v>1.0699717802895034E-6</v>
      </c>
      <c r="AL7">
        <f t="shared" si="0"/>
        <v>1.0699717802895034E-6</v>
      </c>
      <c r="AM7">
        <f t="shared" si="0"/>
        <v>1.0699717802895034E-6</v>
      </c>
      <c r="AN7">
        <f t="shared" si="0"/>
        <v>1.0699717802895034E-6</v>
      </c>
      <c r="AO7">
        <f t="shared" si="0"/>
        <v>1.0699717802895034E-6</v>
      </c>
      <c r="AP7">
        <f t="shared" si="0"/>
        <v>1.0699717802895034E-6</v>
      </c>
      <c r="AQ7">
        <f t="shared" si="0"/>
        <v>1.0699717802895034E-6</v>
      </c>
      <c r="AR7">
        <f t="shared" si="0"/>
        <v>1.0699717802895034E-6</v>
      </c>
      <c r="AS7">
        <f t="shared" si="0"/>
        <v>1.0699717802895034E-6</v>
      </c>
      <c r="AT7">
        <f t="shared" si="0"/>
        <v>1.0699717802895034E-6</v>
      </c>
      <c r="AU7">
        <f t="shared" si="0"/>
        <v>1.0699717802895034E-6</v>
      </c>
      <c r="AV7">
        <f t="shared" si="0"/>
        <v>1.0699717802895034E-6</v>
      </c>
      <c r="AW7">
        <f t="shared" si="0"/>
        <v>1.0699717802895034E-6</v>
      </c>
      <c r="AX7">
        <f t="shared" si="0"/>
        <v>1.0699717802895034E-6</v>
      </c>
      <c r="AY7">
        <f t="shared" si="0"/>
        <v>1.0699717802895034E-6</v>
      </c>
      <c r="AZ7">
        <f t="shared" si="0"/>
        <v>1.0699717802895034E-6</v>
      </c>
      <c r="BA7">
        <f t="shared" si="0"/>
        <v>1.0699717802895034E-6</v>
      </c>
      <c r="BB7">
        <f t="shared" si="0"/>
        <v>1.0699717802895034E-6</v>
      </c>
      <c r="BC7">
        <f t="shared" si="0"/>
        <v>1.0699717802895034E-6</v>
      </c>
      <c r="BD7">
        <f t="shared" si="0"/>
        <v>1.0699717802895034E-6</v>
      </c>
      <c r="BE7">
        <f t="shared" si="0"/>
        <v>1.0699717802895034E-6</v>
      </c>
      <c r="BF7">
        <f t="shared" ref="AG7:CC9" si="3">$AE7</f>
        <v>1.0699717802895034E-6</v>
      </c>
      <c r="BG7">
        <f t="shared" si="3"/>
        <v>1.0699717802895034E-6</v>
      </c>
      <c r="BH7">
        <f t="shared" si="3"/>
        <v>1.0699717802895034E-6</v>
      </c>
      <c r="BI7">
        <f t="shared" si="3"/>
        <v>1.0699717802895034E-6</v>
      </c>
      <c r="BJ7">
        <f t="shared" si="3"/>
        <v>1.0699717802895034E-6</v>
      </c>
      <c r="BK7">
        <f t="shared" si="3"/>
        <v>1.0699717802895034E-6</v>
      </c>
      <c r="BL7">
        <f t="shared" si="3"/>
        <v>1.0699717802895034E-6</v>
      </c>
      <c r="BM7">
        <f t="shared" si="3"/>
        <v>1.0699717802895034E-6</v>
      </c>
      <c r="BN7">
        <f t="shared" si="3"/>
        <v>1.0699717802895034E-6</v>
      </c>
      <c r="BO7">
        <f t="shared" si="3"/>
        <v>1.0699717802895034E-6</v>
      </c>
      <c r="BP7">
        <f t="shared" si="3"/>
        <v>1.0699717802895034E-6</v>
      </c>
      <c r="BQ7">
        <f t="shared" si="3"/>
        <v>1.0699717802895034E-6</v>
      </c>
      <c r="BR7">
        <f t="shared" si="3"/>
        <v>1.0699717802895034E-6</v>
      </c>
      <c r="BS7">
        <f t="shared" si="3"/>
        <v>1.0699717802895034E-6</v>
      </c>
      <c r="BT7">
        <f t="shared" si="3"/>
        <v>1.0699717802895034E-6</v>
      </c>
      <c r="BU7">
        <f t="shared" si="3"/>
        <v>1.0699717802895034E-6</v>
      </c>
      <c r="BV7">
        <f t="shared" si="3"/>
        <v>1.0699717802895034E-6</v>
      </c>
      <c r="BW7">
        <f t="shared" si="3"/>
        <v>1.0699717802895034E-6</v>
      </c>
      <c r="BX7">
        <f t="shared" si="3"/>
        <v>1.0699717802895034E-6</v>
      </c>
      <c r="BY7">
        <f t="shared" si="3"/>
        <v>1.0699717802895034E-6</v>
      </c>
      <c r="BZ7">
        <f t="shared" si="3"/>
        <v>1.0699717802895034E-6</v>
      </c>
      <c r="CA7">
        <f t="shared" si="3"/>
        <v>1.0699717802895034E-6</v>
      </c>
      <c r="CB7">
        <f t="shared" si="3"/>
        <v>1.0699717802895034E-6</v>
      </c>
      <c r="CC7">
        <f t="shared" si="3"/>
        <v>1.0699717802895034E-6</v>
      </c>
    </row>
    <row r="8" spans="1:81">
      <c r="A8" s="1" t="s">
        <v>1427</v>
      </c>
      <c r="B8">
        <f>'Total Fuel Prices'!B125*(INDEX(Tax_share,MATCH('Total Fuel Prices'!$A$117,tax_fuel_labels,0),MATCH(B$1,'Tax_Share of Price'!$B$1:$AI$1,0)))</f>
        <v>0</v>
      </c>
      <c r="C8">
        <f>'Total Fuel Prices'!C125*(INDEX(Tax_share,MATCH('Total Fuel Prices'!$A$117,tax_fuel_labels,0),MATCH(C$1,'Tax_Share of Price'!$B$1:$AI$1,0)))</f>
        <v>0</v>
      </c>
      <c r="D8">
        <f>'Total Fuel Prices'!D125*(INDEX(Tax_share,MATCH('Total Fuel Prices'!$A$117,tax_fuel_labels,0),MATCH(D$1,'Tax_Share of Price'!$B$1:$AI$1,0)))</f>
        <v>0</v>
      </c>
      <c r="E8">
        <f>'Total Fuel Prices'!E125*(INDEX(Tax_share,MATCH('Total Fuel Prices'!$A$117,tax_fuel_labels,0),MATCH(E$1,'Tax_Share of Price'!$B$1:$AI$1,0)))</f>
        <v>0</v>
      </c>
      <c r="F8">
        <f>'Total Fuel Prices'!F125*(INDEX(Tax_share,MATCH('Total Fuel Prices'!$A$117,tax_fuel_labels,0),MATCH(F$1,'Tax_Share of Price'!$B$1:$AI$1,0)))</f>
        <v>0</v>
      </c>
      <c r="G8">
        <f>'Total Fuel Prices'!G125*(INDEX(Tax_share,MATCH('Total Fuel Prices'!$A$117,tax_fuel_labels,0),MATCH(G$1,'Tax_Share of Price'!$B$1:$AI$1,0)))</f>
        <v>0</v>
      </c>
      <c r="H8">
        <f>'Total Fuel Prices'!H125*(INDEX(Tax_share,MATCH('Total Fuel Prices'!$A$117,tax_fuel_labels,0),MATCH(H$1,'Tax_Share of Price'!$B$1:$AI$1,0)))</f>
        <v>0</v>
      </c>
      <c r="I8">
        <f>'Total Fuel Prices'!I125*(INDEX(Tax_share,MATCH('Total Fuel Prices'!$A$117,tax_fuel_labels,0),MATCH(I$1,'Tax_Share of Price'!$B$1:$AI$1,0)))</f>
        <v>0</v>
      </c>
      <c r="J8">
        <f>'Total Fuel Prices'!J125*(INDEX(Tax_share,MATCH('Total Fuel Prices'!$A$117,tax_fuel_labels,0),MATCH(J$1,'Tax_Share of Price'!$B$1:$AI$1,0)))</f>
        <v>0</v>
      </c>
      <c r="K8">
        <f>'Total Fuel Prices'!K125*(INDEX(Tax_share,MATCH('Total Fuel Prices'!$A$117,tax_fuel_labels,0),MATCH(K$1,'Tax_Share of Price'!$B$1:$AI$1,0)))</f>
        <v>0</v>
      </c>
      <c r="L8">
        <f>'Total Fuel Prices'!L125*(INDEX(Tax_share,MATCH('Total Fuel Prices'!$A$117,tax_fuel_labels,0),MATCH(L$1,'Tax_Share of Price'!$B$1:$AI$1,0)))</f>
        <v>0</v>
      </c>
      <c r="M8">
        <f>'Total Fuel Prices'!M125*(INDEX(Tax_share,MATCH('Total Fuel Prices'!$A$117,tax_fuel_labels,0),MATCH(M$1,'Tax_Share of Price'!$B$1:$AI$1,0)))</f>
        <v>0</v>
      </c>
      <c r="N8">
        <f>'Total Fuel Prices'!N125*(INDEX(Tax_share,MATCH('Total Fuel Prices'!$A$117,tax_fuel_labels,0),MATCH(N$1,'Tax_Share of Price'!$B$1:$AI$1,0)))</f>
        <v>0</v>
      </c>
      <c r="O8">
        <f>'Total Fuel Prices'!O125*(INDEX(Tax_share,MATCH('Total Fuel Prices'!$A$117,tax_fuel_labels,0),MATCH(O$1,'Tax_Share of Price'!$B$1:$AI$1,0)))</f>
        <v>0</v>
      </c>
      <c r="P8">
        <f>'Total Fuel Prices'!P125*(INDEX(Tax_share,MATCH('Total Fuel Prices'!$A$117,tax_fuel_labels,0),MATCH(P$1,'Tax_Share of Price'!$B$1:$AI$1,0)))</f>
        <v>0</v>
      </c>
      <c r="Q8">
        <f>'Total Fuel Prices'!Q125*(INDEX(Tax_share,MATCH('Total Fuel Prices'!$A$117,tax_fuel_labels,0),MATCH(Q$1,'Tax_Share of Price'!$B$1:$AI$1,0)))</f>
        <v>0</v>
      </c>
      <c r="R8">
        <f>'Total Fuel Prices'!R125*(INDEX(Tax_share,MATCH('Total Fuel Prices'!$A$117,tax_fuel_labels,0),MATCH(R$1,'Tax_Share of Price'!$B$1:$AI$1,0)))</f>
        <v>0</v>
      </c>
      <c r="S8">
        <f>'Total Fuel Prices'!S125*(INDEX(Tax_share,MATCH('Total Fuel Prices'!$A$117,tax_fuel_labels,0),MATCH(S$1,'Tax_Share of Price'!$B$1:$AI$1,0)))</f>
        <v>0</v>
      </c>
      <c r="T8">
        <f>'Total Fuel Prices'!T125*(INDEX(Tax_share,MATCH('Total Fuel Prices'!$A$117,tax_fuel_labels,0),MATCH(T$1,'Tax_Share of Price'!$B$1:$AI$1,0)))</f>
        <v>0</v>
      </c>
      <c r="U8">
        <f>'Total Fuel Prices'!U125*(INDEX(Tax_share,MATCH('Total Fuel Prices'!$A$117,tax_fuel_labels,0),MATCH(U$1,'Tax_Share of Price'!$B$1:$AI$1,0)))</f>
        <v>0</v>
      </c>
      <c r="V8">
        <f>'Total Fuel Prices'!V125*(INDEX(Tax_share,MATCH('Total Fuel Prices'!$A$117,tax_fuel_labels,0),MATCH(V$1,'Tax_Share of Price'!$B$1:$AI$1,0)))</f>
        <v>0</v>
      </c>
      <c r="W8">
        <f>'Total Fuel Prices'!W125*(INDEX(Tax_share,MATCH('Total Fuel Prices'!$A$117,tax_fuel_labels,0),MATCH(W$1,'Tax_Share of Price'!$B$1:$AI$1,0)))</f>
        <v>0</v>
      </c>
      <c r="X8">
        <f>'Total Fuel Prices'!X125*(INDEX(Tax_share,MATCH('Total Fuel Prices'!$A$117,tax_fuel_labels,0),MATCH(X$1,'Tax_Share of Price'!$B$1:$AI$1,0)))</f>
        <v>0</v>
      </c>
      <c r="Y8">
        <f>'Total Fuel Prices'!Y125*(INDEX(Tax_share,MATCH('Total Fuel Prices'!$A$117,tax_fuel_labels,0),MATCH(Y$1,'Tax_Share of Price'!$B$1:$AI$1,0)))</f>
        <v>0</v>
      </c>
      <c r="Z8">
        <f>'Total Fuel Prices'!Z125*(INDEX(Tax_share,MATCH('Total Fuel Prices'!$A$117,tax_fuel_labels,0),MATCH(Z$1,'Tax_Share of Price'!$B$1:$AI$1,0)))</f>
        <v>0</v>
      </c>
      <c r="AA8">
        <f>'Total Fuel Prices'!AA125*(INDEX(Tax_share,MATCH('Total Fuel Prices'!$A$117,tax_fuel_labels,0),MATCH(AA$1,'Tax_Share of Price'!$B$1:$AI$1,0)))</f>
        <v>0</v>
      </c>
      <c r="AB8">
        <f>'Total Fuel Prices'!AB125*(INDEX(Tax_share,MATCH('Total Fuel Prices'!$A$117,tax_fuel_labels,0),MATCH(AB$1,'Tax_Share of Price'!$B$1:$AI$1,0)))</f>
        <v>0</v>
      </c>
      <c r="AC8">
        <f>'Total Fuel Prices'!AC125*(INDEX(Tax_share,MATCH('Total Fuel Prices'!$A$117,tax_fuel_labels,0),MATCH(AC$1,'Tax_Share of Price'!$B$1:$AI$1,0)))</f>
        <v>0</v>
      </c>
      <c r="AD8">
        <f>'Total Fuel Prices'!AD125*(INDEX(Tax_share,MATCH('Total Fuel Prices'!$A$117,tax_fuel_labels,0),MATCH(AD$1,'Tax_Share of Price'!$B$1:$AI$1,0)))</f>
        <v>0</v>
      </c>
      <c r="AE8">
        <f>'Total Fuel Prices'!AE125*(INDEX(Tax_share,MATCH('Total Fuel Prices'!$A$117,tax_fuel_labels,0),MATCH(AE$1,'Tax_Share of Price'!$B$1:$AI$1,0)))</f>
        <v>0</v>
      </c>
      <c r="AF8">
        <f t="shared" si="1"/>
        <v>0</v>
      </c>
      <c r="AG8">
        <f t="shared" si="3"/>
        <v>0</v>
      </c>
      <c r="AH8">
        <f t="shared" si="3"/>
        <v>0</v>
      </c>
      <c r="AI8">
        <f t="shared" si="3"/>
        <v>0</v>
      </c>
      <c r="AJ8">
        <f t="shared" si="3"/>
        <v>0</v>
      </c>
      <c r="AK8">
        <f t="shared" si="3"/>
        <v>0</v>
      </c>
      <c r="AL8">
        <f t="shared" si="3"/>
        <v>0</v>
      </c>
      <c r="AM8">
        <f t="shared" si="3"/>
        <v>0</v>
      </c>
      <c r="AN8">
        <f t="shared" si="3"/>
        <v>0</v>
      </c>
      <c r="AO8">
        <f t="shared" si="3"/>
        <v>0</v>
      </c>
      <c r="AP8">
        <f t="shared" si="3"/>
        <v>0</v>
      </c>
      <c r="AQ8">
        <f t="shared" si="3"/>
        <v>0</v>
      </c>
      <c r="AR8">
        <f t="shared" si="3"/>
        <v>0</v>
      </c>
      <c r="AS8">
        <f t="shared" si="3"/>
        <v>0</v>
      </c>
      <c r="AT8">
        <f t="shared" si="3"/>
        <v>0</v>
      </c>
      <c r="AU8">
        <f t="shared" si="3"/>
        <v>0</v>
      </c>
      <c r="AV8">
        <f t="shared" si="3"/>
        <v>0</v>
      </c>
      <c r="AW8">
        <f t="shared" si="3"/>
        <v>0</v>
      </c>
      <c r="AX8">
        <f t="shared" si="3"/>
        <v>0</v>
      </c>
      <c r="AY8">
        <f t="shared" si="3"/>
        <v>0</v>
      </c>
      <c r="AZ8">
        <f t="shared" si="3"/>
        <v>0</v>
      </c>
      <c r="BA8">
        <f t="shared" si="3"/>
        <v>0</v>
      </c>
      <c r="BB8">
        <f t="shared" si="3"/>
        <v>0</v>
      </c>
      <c r="BC8">
        <f t="shared" si="3"/>
        <v>0</v>
      </c>
      <c r="BD8">
        <f t="shared" si="3"/>
        <v>0</v>
      </c>
      <c r="BE8">
        <f t="shared" si="3"/>
        <v>0</v>
      </c>
      <c r="BF8">
        <f t="shared" si="3"/>
        <v>0</v>
      </c>
      <c r="BG8">
        <f t="shared" si="3"/>
        <v>0</v>
      </c>
      <c r="BH8">
        <f t="shared" si="3"/>
        <v>0</v>
      </c>
      <c r="BI8">
        <f t="shared" si="3"/>
        <v>0</v>
      </c>
      <c r="BJ8">
        <f t="shared" si="3"/>
        <v>0</v>
      </c>
      <c r="BK8">
        <f t="shared" si="3"/>
        <v>0</v>
      </c>
      <c r="BL8">
        <f t="shared" si="3"/>
        <v>0</v>
      </c>
      <c r="BM8">
        <f t="shared" si="3"/>
        <v>0</v>
      </c>
      <c r="BN8">
        <f t="shared" si="3"/>
        <v>0</v>
      </c>
      <c r="BO8">
        <f t="shared" si="3"/>
        <v>0</v>
      </c>
      <c r="BP8">
        <f t="shared" si="3"/>
        <v>0</v>
      </c>
      <c r="BQ8">
        <f t="shared" si="3"/>
        <v>0</v>
      </c>
      <c r="BR8">
        <f t="shared" si="3"/>
        <v>0</v>
      </c>
      <c r="BS8">
        <f t="shared" si="3"/>
        <v>0</v>
      </c>
      <c r="BT8">
        <f t="shared" si="3"/>
        <v>0</v>
      </c>
      <c r="BU8">
        <f t="shared" si="3"/>
        <v>0</v>
      </c>
      <c r="BV8">
        <f t="shared" si="3"/>
        <v>0</v>
      </c>
      <c r="BW8">
        <f t="shared" si="3"/>
        <v>0</v>
      </c>
      <c r="BX8">
        <f t="shared" si="3"/>
        <v>0</v>
      </c>
      <c r="BY8">
        <f t="shared" si="3"/>
        <v>0</v>
      </c>
      <c r="BZ8">
        <f t="shared" si="3"/>
        <v>0</v>
      </c>
      <c r="CA8">
        <f t="shared" si="3"/>
        <v>0</v>
      </c>
      <c r="CB8">
        <f t="shared" si="3"/>
        <v>0</v>
      </c>
      <c r="CC8">
        <f t="shared" si="3"/>
        <v>0</v>
      </c>
    </row>
    <row r="9" spans="1:81">
      <c r="A9" s="1" t="s">
        <v>1428</v>
      </c>
      <c r="B9">
        <f>'Total Fuel Prices'!B126*(INDEX(Tax_share,MATCH('Total Fuel Prices'!$A$117,tax_fuel_labels,0),MATCH(B$1,'Tax_Share of Price'!$B$1:$AI$1,0)))</f>
        <v>9.7021706769546298E-7</v>
      </c>
      <c r="C9">
        <f>'Total Fuel Prices'!C126*(INDEX(Tax_share,MATCH('Total Fuel Prices'!$A$117,tax_fuel_labels,0),MATCH(C$1,'Tax_Share of Price'!$B$1:$AI$1,0)))</f>
        <v>9.7021706769546298E-7</v>
      </c>
      <c r="D9">
        <f>'Total Fuel Prices'!D126*(INDEX(Tax_share,MATCH('Total Fuel Prices'!$A$117,tax_fuel_labels,0),MATCH(D$1,'Tax_Share of Price'!$B$1:$AI$1,0)))</f>
        <v>9.9709162496965648E-7</v>
      </c>
      <c r="E9">
        <f>'Total Fuel Prices'!E126*(INDEX(Tax_share,MATCH('Total Fuel Prices'!$A$117,tax_fuel_labels,0),MATCH(E$1,'Tax_Share of Price'!$B$1:$AI$1,0)))</f>
        <v>9.7021706769546298E-7</v>
      </c>
      <c r="F9">
        <f>'Total Fuel Prices'!F126*(INDEX(Tax_share,MATCH('Total Fuel Prices'!$A$117,tax_fuel_labels,0),MATCH(F$1,'Tax_Share of Price'!$B$1:$AI$1,0)))</f>
        <v>9.4197600750902227E-7</v>
      </c>
      <c r="G9">
        <f>'Total Fuel Prices'!G126*(INDEX(Tax_share,MATCH('Total Fuel Prices'!$A$117,tax_fuel_labels,0),MATCH(G$1,'Tax_Share of Price'!$B$1:$AI$1,0)))</f>
        <v>9.2421146964980955E-7</v>
      </c>
      <c r="H9">
        <f>'Total Fuel Prices'!H126*(INDEX(Tax_share,MATCH('Total Fuel Prices'!$A$117,tax_fuel_labels,0),MATCH(H$1,'Tax_Share of Price'!$B$1:$AI$1,0)))</f>
        <v>8.9824791431711398E-7</v>
      </c>
      <c r="I9">
        <f>'Total Fuel Prices'!I126*(INDEX(Tax_share,MATCH('Total Fuel Prices'!$A$117,tax_fuel_labels,0),MATCH(I$1,'Tax_Share of Price'!$B$1:$AI$1,0)))</f>
        <v>8.8458288519464291E-7</v>
      </c>
      <c r="J9">
        <f>'Total Fuel Prices'!J126*(INDEX(Tax_share,MATCH('Total Fuel Prices'!$A$117,tax_fuel_labels,0),MATCH(J$1,'Tax_Share of Price'!$B$1:$AI$1,0)))</f>
        <v>8.5861932986194734E-7</v>
      </c>
      <c r="K9">
        <f>'Total Fuel Prices'!K126*(INDEX(Tax_share,MATCH('Total Fuel Prices'!$A$117,tax_fuel_labels,0),MATCH(K$1,'Tax_Share of Price'!$B$1:$AI$1,0)))</f>
        <v>8.7683936869190902E-7</v>
      </c>
      <c r="L9">
        <f>'Total Fuel Prices'!L126*(INDEX(Tax_share,MATCH('Total Fuel Prices'!$A$117,tax_fuel_labels,0),MATCH(L$1,'Tax_Share of Price'!$B$1:$AI$1,0)))</f>
        <v>8.7911687354565427E-7</v>
      </c>
      <c r="M9">
        <f>'Total Fuel Prices'!M126*(INDEX(Tax_share,MATCH('Total Fuel Prices'!$A$117,tax_fuel_labels,0),MATCH(M$1,'Tax_Share of Price'!$B$1:$AI$1,0)))</f>
        <v>8.950594075218707E-7</v>
      </c>
      <c r="N9">
        <f>'Total Fuel Prices'!N126*(INDEX(Tax_share,MATCH('Total Fuel Prices'!$A$117,tax_fuel_labels,0),MATCH(N$1,'Tax_Share of Price'!$B$1:$AI$1,0)))</f>
        <v>9.0462492790760066E-7</v>
      </c>
      <c r="O9">
        <f>'Total Fuel Prices'!O126*(INDEX(Tax_share,MATCH('Total Fuel Prices'!$A$117,tax_fuel_labels,0),MATCH(O$1,'Tax_Share of Price'!$B$1:$AI$1,0)))</f>
        <v>9.1054644052733827E-7</v>
      </c>
      <c r="P9">
        <f>'Total Fuel Prices'!P126*(INDEX(Tax_share,MATCH('Total Fuel Prices'!$A$117,tax_fuel_labels,0),MATCH(P$1,'Tax_Share of Price'!$B$1:$AI$1,0)))</f>
        <v>9.2284496673756255E-7</v>
      </c>
      <c r="Q9">
        <f>'Total Fuel Prices'!Q126*(INDEX(Tax_share,MATCH('Total Fuel Prices'!$A$117,tax_fuel_labels,0),MATCH(Q$1,'Tax_Share of Price'!$B$1:$AI$1,0)))</f>
        <v>9.310439842110453E-7</v>
      </c>
      <c r="R9">
        <f>'Total Fuel Prices'!R126*(INDEX(Tax_share,MATCH('Total Fuel Prices'!$A$117,tax_fuel_labels,0),MATCH(R$1,'Tax_Share of Price'!$B$1:$AI$1,0)))</f>
        <v>9.474420191580108E-7</v>
      </c>
      <c r="S9">
        <f>'Total Fuel Prices'!S126*(INDEX(Tax_share,MATCH('Total Fuel Prices'!$A$117,tax_fuel_labels,0),MATCH(S$1,'Tax_Share of Price'!$B$1:$AI$1,0)))</f>
        <v>9.5700753954374077E-7</v>
      </c>
      <c r="T9">
        <f>'Total Fuel Prices'!T126*(INDEX(Tax_share,MATCH('Total Fuel Prices'!$A$117,tax_fuel_labels,0),MATCH(T$1,'Tax_Share of Price'!$B$1:$AI$1,0)))</f>
        <v>9.6748406187096856E-7</v>
      </c>
      <c r="U9">
        <f>'Total Fuel Prices'!U126*(INDEX(Tax_share,MATCH('Total Fuel Prices'!$A$117,tax_fuel_labels,0),MATCH(U$1,'Tax_Share of Price'!$B$1:$AI$1,0)))</f>
        <v>9.7932708711044377E-7</v>
      </c>
      <c r="V9">
        <f>'Total Fuel Prices'!V126*(INDEX(Tax_share,MATCH('Total Fuel Prices'!$A$117,tax_fuel_labels,0),MATCH(V$1,'Tax_Share of Price'!$B$1:$AI$1,0)))</f>
        <v>9.8615960167167941E-7</v>
      </c>
      <c r="W9">
        <f>'Total Fuel Prices'!W126*(INDEX(Tax_share,MATCH('Total Fuel Prices'!$A$117,tax_fuel_labels,0),MATCH(W$1,'Tax_Share of Price'!$B$1:$AI$1,0)))</f>
        <v>9.9618062302815855E-7</v>
      </c>
      <c r="X9">
        <f>'Total Fuel Prices'!X126*(INDEX(Tax_share,MATCH('Total Fuel Prices'!$A$117,tax_fuel_labels,0),MATCH(X$1,'Tax_Share of Price'!$B$1:$AI$1,0)))</f>
        <v>1.0066571453553868E-6</v>
      </c>
      <c r="Y9">
        <f>'Total Fuel Prices'!Y126*(INDEX(Tax_share,MATCH('Total Fuel Prices'!$A$117,tax_fuel_labels,0),MATCH(Y$1,'Tax_Share of Price'!$B$1:$AI$1,0)))</f>
        <v>1.0075681472968847E-6</v>
      </c>
      <c r="Z9">
        <f>'Total Fuel Prices'!Z126*(INDEX(Tax_share,MATCH('Total Fuel Prices'!$A$117,tax_fuel_labels,0),MATCH(Z$1,'Tax_Share of Price'!$B$1:$AI$1,0)))</f>
        <v>1.0166781667118655E-6</v>
      </c>
      <c r="AA9">
        <f>'Total Fuel Prices'!AA126*(INDEX(Tax_share,MATCH('Total Fuel Prices'!$A$117,tax_fuel_labels,0),MATCH(AA$1,'Tax_Share of Price'!$B$1:$AI$1,0)))</f>
        <v>1.0335317026295801E-6</v>
      </c>
      <c r="AB9">
        <f>'Total Fuel Prices'!AB126*(INDEX(Tax_share,MATCH('Total Fuel Prices'!$A$117,tax_fuel_labels,0),MATCH(AB$1,'Tax_Share of Price'!$B$1:$AI$1,0)))</f>
        <v>1.0417307201030627E-6</v>
      </c>
      <c r="AC9">
        <f>'Total Fuel Prices'!AC126*(INDEX(Tax_share,MATCH('Total Fuel Prices'!$A$117,tax_fuel_labels,0),MATCH(AC$1,'Tax_Share of Price'!$B$1:$AI$1,0)))</f>
        <v>1.0508407395180437E-6</v>
      </c>
      <c r="AD9">
        <f>'Total Fuel Prices'!AD126*(INDEX(Tax_share,MATCH('Total Fuel Prices'!$A$117,tax_fuel_labels,0),MATCH(AD$1,'Tax_Share of Price'!$B$1:$AI$1,0)))</f>
        <v>1.0681497764065073E-6</v>
      </c>
      <c r="AE9">
        <f>'Total Fuel Prices'!AE126*(INDEX(Tax_share,MATCH('Total Fuel Prices'!$A$117,tax_fuel_labels,0),MATCH(AE$1,'Tax_Share of Price'!$B$1:$AI$1,0)))</f>
        <v>1.0699717802895034E-6</v>
      </c>
      <c r="AF9">
        <f t="shared" si="1"/>
        <v>1.0699717802895034E-6</v>
      </c>
      <c r="AG9">
        <f t="shared" si="3"/>
        <v>1.0699717802895034E-6</v>
      </c>
      <c r="AH9">
        <f t="shared" si="3"/>
        <v>1.0699717802895034E-6</v>
      </c>
      <c r="AI9">
        <f t="shared" si="3"/>
        <v>1.0699717802895034E-6</v>
      </c>
      <c r="AJ9">
        <f t="shared" si="3"/>
        <v>1.0699717802895034E-6</v>
      </c>
      <c r="AK9">
        <f t="shared" si="3"/>
        <v>1.0699717802895034E-6</v>
      </c>
      <c r="AL9">
        <f t="shared" si="3"/>
        <v>1.0699717802895034E-6</v>
      </c>
      <c r="AM9">
        <f t="shared" si="3"/>
        <v>1.0699717802895034E-6</v>
      </c>
      <c r="AN9">
        <f t="shared" si="3"/>
        <v>1.0699717802895034E-6</v>
      </c>
      <c r="AO9">
        <f t="shared" si="3"/>
        <v>1.0699717802895034E-6</v>
      </c>
      <c r="AP9">
        <f t="shared" si="3"/>
        <v>1.0699717802895034E-6</v>
      </c>
      <c r="AQ9">
        <f t="shared" si="3"/>
        <v>1.0699717802895034E-6</v>
      </c>
      <c r="AR9">
        <f t="shared" si="3"/>
        <v>1.0699717802895034E-6</v>
      </c>
      <c r="AS9">
        <f t="shared" si="3"/>
        <v>1.0699717802895034E-6</v>
      </c>
      <c r="AT9">
        <f t="shared" si="3"/>
        <v>1.0699717802895034E-6</v>
      </c>
      <c r="AU9">
        <f t="shared" si="3"/>
        <v>1.0699717802895034E-6</v>
      </c>
      <c r="AV9">
        <f t="shared" si="3"/>
        <v>1.0699717802895034E-6</v>
      </c>
      <c r="AW9">
        <f t="shared" si="3"/>
        <v>1.0699717802895034E-6</v>
      </c>
      <c r="AX9">
        <f t="shared" si="3"/>
        <v>1.0699717802895034E-6</v>
      </c>
      <c r="AY9">
        <f t="shared" si="3"/>
        <v>1.0699717802895034E-6</v>
      </c>
      <c r="AZ9">
        <f t="shared" si="3"/>
        <v>1.0699717802895034E-6</v>
      </c>
      <c r="BA9">
        <f t="shared" si="3"/>
        <v>1.0699717802895034E-6</v>
      </c>
      <c r="BB9">
        <f t="shared" si="3"/>
        <v>1.0699717802895034E-6</v>
      </c>
      <c r="BC9">
        <f t="shared" si="3"/>
        <v>1.0699717802895034E-6</v>
      </c>
      <c r="BD9">
        <f t="shared" si="3"/>
        <v>1.0699717802895034E-6</v>
      </c>
      <c r="BE9">
        <f t="shared" si="3"/>
        <v>1.0699717802895034E-6</v>
      </c>
      <c r="BF9">
        <f t="shared" si="3"/>
        <v>1.0699717802895034E-6</v>
      </c>
      <c r="BG9">
        <f t="shared" si="3"/>
        <v>1.0699717802895034E-6</v>
      </c>
      <c r="BH9">
        <f t="shared" si="3"/>
        <v>1.0699717802895034E-6</v>
      </c>
      <c r="BI9">
        <f t="shared" si="3"/>
        <v>1.0699717802895034E-6</v>
      </c>
      <c r="BJ9">
        <f t="shared" si="3"/>
        <v>1.0699717802895034E-6</v>
      </c>
      <c r="BK9">
        <f t="shared" si="3"/>
        <v>1.0699717802895034E-6</v>
      </c>
      <c r="BL9">
        <f t="shared" si="3"/>
        <v>1.0699717802895034E-6</v>
      </c>
      <c r="BM9">
        <f t="shared" si="3"/>
        <v>1.0699717802895034E-6</v>
      </c>
      <c r="BN9">
        <f t="shared" si="3"/>
        <v>1.0699717802895034E-6</v>
      </c>
      <c r="BO9">
        <f t="shared" si="3"/>
        <v>1.0699717802895034E-6</v>
      </c>
      <c r="BP9">
        <f t="shared" si="3"/>
        <v>1.0699717802895034E-6</v>
      </c>
      <c r="BQ9">
        <f t="shared" si="3"/>
        <v>1.0699717802895034E-6</v>
      </c>
      <c r="BR9">
        <f t="shared" si="3"/>
        <v>1.0699717802895034E-6</v>
      </c>
      <c r="BS9">
        <f t="shared" si="3"/>
        <v>1.0699717802895034E-6</v>
      </c>
      <c r="BT9">
        <f t="shared" si="3"/>
        <v>1.0699717802895034E-6</v>
      </c>
      <c r="BU9">
        <f t="shared" si="3"/>
        <v>1.0699717802895034E-6</v>
      </c>
      <c r="BV9">
        <f t="shared" si="3"/>
        <v>1.0699717802895034E-6</v>
      </c>
      <c r="BW9">
        <f t="shared" si="3"/>
        <v>1.0699717802895034E-6</v>
      </c>
      <c r="BX9">
        <f t="shared" si="3"/>
        <v>1.0699717802895034E-6</v>
      </c>
      <c r="BY9">
        <f t="shared" si="3"/>
        <v>1.0699717802895034E-6</v>
      </c>
      <c r="BZ9">
        <f t="shared" si="3"/>
        <v>1.0699717802895034E-6</v>
      </c>
      <c r="CA9">
        <f t="shared" si="3"/>
        <v>1.0699717802895034E-6</v>
      </c>
      <c r="CB9">
        <f t="shared" si="3"/>
        <v>1.0699717802895034E-6</v>
      </c>
      <c r="CC9">
        <f t="shared" si="3"/>
        <v>1.0699717802895034E-6</v>
      </c>
    </row>
  </sheetData>
  <pageMargins left="0.7" right="0.7" top="0.75" bottom="0.75" header="0.3" footer="0.3"/>
  <pageSetup orientation="portrait" r:id="rId1"/>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sheetPr>
    <tabColor rgb="FF002060"/>
  </sheetPr>
  <dimension ref="A1:CC9"/>
  <sheetViews>
    <sheetView topLeftCell="X1" workbookViewId="0">
      <selection activeCell="AF4" sqref="AF4"/>
    </sheetView>
  </sheetViews>
  <sheetFormatPr defaultColWidth="9.140625" defaultRowHeight="15"/>
  <cols>
    <col min="1" max="1" width="41.42578125" customWidth="1"/>
    <col min="2" max="3" width="15.85546875" customWidth="1"/>
    <col min="4" max="27" width="10" customWidth="1"/>
  </cols>
  <sheetData>
    <row r="1" spans="1:81">
      <c r="A1" s="1" t="s">
        <v>1439</v>
      </c>
      <c r="B1" s="1">
        <v>2021</v>
      </c>
      <c r="C1" s="1">
        <v>2022</v>
      </c>
      <c r="D1" s="1">
        <v>2023</v>
      </c>
      <c r="E1" s="1">
        <v>2024</v>
      </c>
      <c r="F1" s="1">
        <v>2025</v>
      </c>
      <c r="G1" s="1">
        <v>2026</v>
      </c>
      <c r="H1" s="1">
        <v>2027</v>
      </c>
      <c r="I1" s="1">
        <v>2028</v>
      </c>
      <c r="J1" s="1">
        <v>2029</v>
      </c>
      <c r="K1" s="1">
        <v>2030</v>
      </c>
      <c r="L1" s="1">
        <v>2031</v>
      </c>
      <c r="M1" s="1">
        <v>2032</v>
      </c>
      <c r="N1" s="1">
        <v>2033</v>
      </c>
      <c r="O1" s="1">
        <v>2034</v>
      </c>
      <c r="P1" s="1">
        <v>2035</v>
      </c>
      <c r="Q1" s="1">
        <v>2036</v>
      </c>
      <c r="R1" s="1">
        <v>2037</v>
      </c>
      <c r="S1" s="1">
        <v>2038</v>
      </c>
      <c r="T1" s="1">
        <v>2039</v>
      </c>
      <c r="U1" s="1">
        <v>2040</v>
      </c>
      <c r="V1" s="1">
        <v>2041</v>
      </c>
      <c r="W1" s="1">
        <v>2042</v>
      </c>
      <c r="X1" s="1">
        <v>2043</v>
      </c>
      <c r="Y1" s="1">
        <v>2044</v>
      </c>
      <c r="Z1" s="1">
        <v>2045</v>
      </c>
      <c r="AA1" s="1">
        <v>2046</v>
      </c>
      <c r="AB1" s="1">
        <v>2047</v>
      </c>
      <c r="AC1" s="1">
        <v>2048</v>
      </c>
      <c r="AD1" s="1">
        <v>2049</v>
      </c>
      <c r="AE1" s="1">
        <v>2050</v>
      </c>
      <c r="AF1" s="1">
        <v>2051</v>
      </c>
      <c r="AG1" s="1">
        <v>2052</v>
      </c>
      <c r="AH1" s="1">
        <v>2053</v>
      </c>
      <c r="AI1" s="1">
        <v>2054</v>
      </c>
      <c r="AJ1" s="1">
        <v>2055</v>
      </c>
      <c r="AK1" s="1">
        <v>2056</v>
      </c>
      <c r="AL1" s="1">
        <v>2057</v>
      </c>
      <c r="AM1" s="1">
        <v>2058</v>
      </c>
      <c r="AN1" s="1">
        <v>2059</v>
      </c>
      <c r="AO1" s="1">
        <v>2060</v>
      </c>
      <c r="AP1" s="1">
        <v>2061</v>
      </c>
      <c r="AQ1" s="1">
        <v>2062</v>
      </c>
      <c r="AR1" s="1">
        <v>2063</v>
      </c>
      <c r="AS1" s="1">
        <v>2064</v>
      </c>
      <c r="AT1" s="1">
        <v>2065</v>
      </c>
      <c r="AU1" s="1">
        <v>2066</v>
      </c>
      <c r="AV1" s="1">
        <v>2067</v>
      </c>
      <c r="AW1" s="1">
        <v>2068</v>
      </c>
      <c r="AX1" s="1">
        <v>2069</v>
      </c>
      <c r="AY1" s="1">
        <v>2070</v>
      </c>
      <c r="AZ1" s="1">
        <v>2071</v>
      </c>
      <c r="BA1" s="1">
        <v>2072</v>
      </c>
      <c r="BB1" s="1">
        <v>2073</v>
      </c>
      <c r="BC1" s="1">
        <v>2074</v>
      </c>
      <c r="BD1" s="1">
        <v>2075</v>
      </c>
      <c r="BE1" s="1">
        <v>2076</v>
      </c>
      <c r="BF1" s="1">
        <v>2077</v>
      </c>
      <c r="BG1" s="1">
        <v>2078</v>
      </c>
      <c r="BH1" s="1">
        <v>2079</v>
      </c>
      <c r="BI1" s="1">
        <v>2080</v>
      </c>
      <c r="BJ1" s="1">
        <v>2081</v>
      </c>
      <c r="BK1" s="1">
        <v>2082</v>
      </c>
      <c r="BL1" s="1">
        <v>2083</v>
      </c>
      <c r="BM1" s="1">
        <v>2084</v>
      </c>
      <c r="BN1" s="1">
        <v>2085</v>
      </c>
      <c r="BO1" s="1">
        <v>2086</v>
      </c>
      <c r="BP1" s="1">
        <v>2087</v>
      </c>
      <c r="BQ1" s="1">
        <v>2088</v>
      </c>
      <c r="BR1" s="1">
        <v>2089</v>
      </c>
      <c r="BS1" s="1">
        <v>2090</v>
      </c>
      <c r="BT1" s="1">
        <v>2091</v>
      </c>
      <c r="BU1" s="1">
        <v>2092</v>
      </c>
      <c r="BV1" s="1">
        <v>2093</v>
      </c>
      <c r="BW1" s="1">
        <v>2094</v>
      </c>
      <c r="BX1" s="1">
        <v>2095</v>
      </c>
      <c r="BY1" s="1">
        <v>2096</v>
      </c>
      <c r="BZ1" s="1">
        <v>2097</v>
      </c>
      <c r="CA1" s="1">
        <v>2098</v>
      </c>
      <c r="CB1" s="1">
        <v>2099</v>
      </c>
      <c r="CC1" s="1">
        <v>2100</v>
      </c>
    </row>
    <row r="2" spans="1:81">
      <c r="A2" s="1" t="s">
        <v>1421</v>
      </c>
      <c r="B2">
        <f>'Total Fuel Prices'!B129*(INDEX(Tax_share,MATCH('Total Fuel Prices'!$A$127,tax_fuel_labels,0),MATCH(B$1,'Tax_Share of Price'!$B$1:$AI$1,0)))</f>
        <v>4.458119358795163E-6</v>
      </c>
      <c r="C2">
        <f>'Total Fuel Prices'!C129*(INDEX(Tax_share,MATCH('Total Fuel Prices'!$A$127,tax_fuel_labels,0),MATCH(C$1,'Tax_Share of Price'!$B$1:$AI$1,0)))</f>
        <v>4.458119358795163E-6</v>
      </c>
      <c r="D2">
        <f>'Total Fuel Prices'!D129*(INDEX(Tax_share,MATCH('Total Fuel Prices'!$A$127,tax_fuel_labels,0),MATCH(D$1,'Tax_Share of Price'!$B$1:$AI$1,0)))</f>
        <v>4.6189793356589055E-6</v>
      </c>
      <c r="E2">
        <f>'Total Fuel Prices'!E129*(INDEX(Tax_share,MATCH('Total Fuel Prices'!$A$127,tax_fuel_labels,0),MATCH(E$1,'Tax_Share of Price'!$B$1:$AI$1,0)))</f>
        <v>4.458119358795163E-6</v>
      </c>
      <c r="F2">
        <f>'Total Fuel Prices'!F129*(INDEX(Tax_share,MATCH('Total Fuel Prices'!$A$127,tax_fuel_labels,0),MATCH(F$1,'Tax_Share of Price'!$B$1:$AI$1,0)))</f>
        <v>4.4831884460986043E-6</v>
      </c>
      <c r="G2">
        <f>'Total Fuel Prices'!G129*(INDEX(Tax_share,MATCH('Total Fuel Prices'!$A$127,tax_fuel_labels,0),MATCH(G$1,'Tax_Share of Price'!$B$1:$AI$1,0)))</f>
        <v>4.5521284361830635E-6</v>
      </c>
      <c r="H2">
        <f>'Total Fuel Prices'!H129*(INDEX(Tax_share,MATCH('Total Fuel Prices'!$A$127,tax_fuel_labels,0),MATCH(H$1,'Tax_Share of Price'!$B$1:$AI$1,0)))</f>
        <v>4.5792866140951255E-6</v>
      </c>
      <c r="I2">
        <f>'Total Fuel Prices'!I129*(INDEX(Tax_share,MATCH('Total Fuel Prices'!$A$127,tax_fuel_labels,0),MATCH(I$1,'Tax_Share of Price'!$B$1:$AI$1,0)))</f>
        <v>4.6607611478313062E-6</v>
      </c>
      <c r="J2">
        <f>'Total Fuel Prices'!J129*(INDEX(Tax_share,MATCH('Total Fuel Prices'!$A$127,tax_fuel_labels,0),MATCH(J$1,'Tax_Share of Price'!$B$1:$AI$1,0)))</f>
        <v>4.6900084163519863E-6</v>
      </c>
      <c r="K2">
        <f>'Total Fuel Prices'!K129*(INDEX(Tax_share,MATCH('Total Fuel Prices'!$A$127,tax_fuel_labels,0),MATCH(K$1,'Tax_Share of Price'!$B$1:$AI$1,0)))</f>
        <v>4.7756611313054092E-6</v>
      </c>
      <c r="L2">
        <f>'Total Fuel Prices'!L129*(INDEX(Tax_share,MATCH('Total Fuel Prices'!$A$127,tax_fuel_labels,0),MATCH(L$1,'Tax_Share of Price'!$B$1:$AI$1,0)))</f>
        <v>4.7861065843485091E-6</v>
      </c>
      <c r="M2">
        <f>'Total Fuel Prices'!M129*(INDEX(Tax_share,MATCH('Total Fuel Prices'!$A$127,tax_fuel_labels,0),MATCH(M$1,'Tax_Share of Price'!$B$1:$AI$1,0)))</f>
        <v>4.8613138462588304E-6</v>
      </c>
      <c r="N2">
        <f>'Total Fuel Prices'!N129*(INDEX(Tax_share,MATCH('Total Fuel Prices'!$A$127,tax_fuel_labels,0),MATCH(N$1,'Tax_Share of Price'!$B$1:$AI$1,0)))</f>
        <v>4.9051847490398509E-6</v>
      </c>
      <c r="O2">
        <f>'Total Fuel Prices'!O129*(INDEX(Tax_share,MATCH('Total Fuel Prices'!$A$127,tax_fuel_labels,0),MATCH(O$1,'Tax_Share of Price'!$B$1:$AI$1,0)))</f>
        <v>5.0075501888622324E-6</v>
      </c>
      <c r="P2">
        <f>'Total Fuel Prices'!P129*(INDEX(Tax_share,MATCH('Total Fuel Prices'!$A$127,tax_fuel_labels,0),MATCH(P$1,'Tax_Share of Price'!$B$1:$AI$1,0)))</f>
        <v>5.0639556352949735E-6</v>
      </c>
      <c r="Q2">
        <f>'Total Fuel Prices'!Q129*(INDEX(Tax_share,MATCH('Total Fuel Prices'!$A$127,tax_fuel_labels,0),MATCH(Q$1,'Tax_Share of Price'!$B$1:$AI$1,0)))</f>
        <v>5.1015592662501354E-6</v>
      </c>
      <c r="R2">
        <f>'Total Fuel Prices'!R129*(INDEX(Tax_share,MATCH('Total Fuel Prices'!$A$127,tax_fuel_labels,0),MATCH(R$1,'Tax_Share of Price'!$B$1:$AI$1,0)))</f>
        <v>5.1830337999863162E-6</v>
      </c>
      <c r="S2">
        <f>'Total Fuel Prices'!S129*(INDEX(Tax_share,MATCH('Total Fuel Prices'!$A$127,tax_fuel_labels,0),MATCH(S$1,'Tax_Share of Price'!$B$1:$AI$1,0)))</f>
        <v>5.2248156121587177E-6</v>
      </c>
      <c r="T2">
        <f>'Total Fuel Prices'!T129*(INDEX(Tax_share,MATCH('Total Fuel Prices'!$A$127,tax_fuel_labels,0),MATCH(T$1,'Tax_Share of Price'!$B$1:$AI$1,0)))</f>
        <v>5.2707756055483572E-6</v>
      </c>
      <c r="U2">
        <f>'Total Fuel Prices'!U129*(INDEX(Tax_share,MATCH('Total Fuel Prices'!$A$127,tax_fuel_labels,0),MATCH(U$1,'Tax_Share of Price'!$B$1:$AI$1,0)))</f>
        <v>5.3250919613724785E-6</v>
      </c>
      <c r="V2">
        <f>'Total Fuel Prices'!V129*(INDEX(Tax_share,MATCH('Total Fuel Prices'!$A$127,tax_fuel_labels,0),MATCH(V$1,'Tax_Share of Price'!$B$1:$AI$1,0)))</f>
        <v>5.3606065017190189E-6</v>
      </c>
      <c r="W2">
        <f>'Total Fuel Prices'!W129*(INDEX(Tax_share,MATCH('Total Fuel Prices'!$A$127,tax_fuel_labels,0),MATCH(W$1,'Tax_Share of Price'!$B$1:$AI$1,0)))</f>
        <v>5.4065664951086609E-6</v>
      </c>
      <c r="X2">
        <f>'Total Fuel Prices'!X129*(INDEX(Tax_share,MATCH('Total Fuel Prices'!$A$127,tax_fuel_labels,0),MATCH(X$1,'Tax_Share of Price'!$B$1:$AI$1,0)))</f>
        <v>5.4525264884983021E-6</v>
      </c>
      <c r="Y2">
        <f>'Total Fuel Prices'!Y129*(INDEX(Tax_share,MATCH('Total Fuel Prices'!$A$127,tax_fuel_labels,0),MATCH(Y$1,'Tax_Share of Price'!$B$1:$AI$1,0)))</f>
        <v>5.4525264884983021E-6</v>
      </c>
      <c r="Z2">
        <f>'Total Fuel Prices'!Z129*(INDEX(Tax_share,MATCH('Total Fuel Prices'!$A$127,tax_fuel_labels,0),MATCH(Z$1,'Tax_Share of Price'!$B$1:$AI$1,0)))</f>
        <v>5.4880410288448417E-6</v>
      </c>
      <c r="AA2">
        <f>'Total Fuel Prices'!AA129*(INDEX(Tax_share,MATCH('Total Fuel Prices'!$A$127,tax_fuel_labels,0),MATCH(AA$1,'Tax_Share of Price'!$B$1:$AI$1,0)))</f>
        <v>5.5695155625810232E-6</v>
      </c>
      <c r="AB2">
        <f>'Total Fuel Prices'!AB129*(INDEX(Tax_share,MATCH('Total Fuel Prices'!$A$127,tax_fuel_labels,0),MATCH(AB$1,'Tax_Share of Price'!$B$1:$AI$1,0)))</f>
        <v>5.6029410123189446E-6</v>
      </c>
      <c r="AC2">
        <f>'Total Fuel Prices'!AC129*(INDEX(Tax_share,MATCH('Total Fuel Prices'!$A$127,tax_fuel_labels,0),MATCH(AC$1,'Tax_Share of Price'!$B$1:$AI$1,0)))</f>
        <v>5.6468119150999651E-6</v>
      </c>
      <c r="AD2">
        <f>'Total Fuel Prices'!AD129*(INDEX(Tax_share,MATCH('Total Fuel Prices'!$A$127,tax_fuel_labels,0),MATCH(AD$1,'Tax_Share of Price'!$B$1:$AI$1,0)))</f>
        <v>5.7241082676189054E-6</v>
      </c>
      <c r="AE2">
        <f>'Total Fuel Prices'!AE129*(INDEX(Tax_share,MATCH('Total Fuel Prices'!$A$127,tax_fuel_labels,0),MATCH(AE$1,'Tax_Share of Price'!$B$1:$AI$1,0)))</f>
        <v>5.726197358227526E-6</v>
      </c>
      <c r="AF2">
        <f>$AE2</f>
        <v>5.726197358227526E-6</v>
      </c>
      <c r="AG2">
        <f t="shared" ref="AG2:CC7" si="0">$AE2</f>
        <v>5.726197358227526E-6</v>
      </c>
      <c r="AH2">
        <f t="shared" si="0"/>
        <v>5.726197358227526E-6</v>
      </c>
      <c r="AI2">
        <f t="shared" si="0"/>
        <v>5.726197358227526E-6</v>
      </c>
      <c r="AJ2">
        <f t="shared" si="0"/>
        <v>5.726197358227526E-6</v>
      </c>
      <c r="AK2">
        <f t="shared" si="0"/>
        <v>5.726197358227526E-6</v>
      </c>
      <c r="AL2">
        <f t="shared" si="0"/>
        <v>5.726197358227526E-6</v>
      </c>
      <c r="AM2">
        <f t="shared" si="0"/>
        <v>5.726197358227526E-6</v>
      </c>
      <c r="AN2">
        <f t="shared" si="0"/>
        <v>5.726197358227526E-6</v>
      </c>
      <c r="AO2">
        <f t="shared" si="0"/>
        <v>5.726197358227526E-6</v>
      </c>
      <c r="AP2">
        <f t="shared" si="0"/>
        <v>5.726197358227526E-6</v>
      </c>
      <c r="AQ2">
        <f t="shared" si="0"/>
        <v>5.726197358227526E-6</v>
      </c>
      <c r="AR2">
        <f t="shared" si="0"/>
        <v>5.726197358227526E-6</v>
      </c>
      <c r="AS2">
        <f t="shared" si="0"/>
        <v>5.726197358227526E-6</v>
      </c>
      <c r="AT2">
        <f t="shared" si="0"/>
        <v>5.726197358227526E-6</v>
      </c>
      <c r="AU2">
        <f t="shared" si="0"/>
        <v>5.726197358227526E-6</v>
      </c>
      <c r="AV2">
        <f t="shared" si="0"/>
        <v>5.726197358227526E-6</v>
      </c>
      <c r="AW2">
        <f t="shared" si="0"/>
        <v>5.726197358227526E-6</v>
      </c>
      <c r="AX2">
        <f t="shared" si="0"/>
        <v>5.726197358227526E-6</v>
      </c>
      <c r="AY2">
        <f t="shared" si="0"/>
        <v>5.726197358227526E-6</v>
      </c>
      <c r="AZ2">
        <f t="shared" si="0"/>
        <v>5.726197358227526E-6</v>
      </c>
      <c r="BA2">
        <f t="shared" si="0"/>
        <v>5.726197358227526E-6</v>
      </c>
      <c r="BB2">
        <f t="shared" si="0"/>
        <v>5.726197358227526E-6</v>
      </c>
      <c r="BC2">
        <f t="shared" si="0"/>
        <v>5.726197358227526E-6</v>
      </c>
      <c r="BD2">
        <f t="shared" si="0"/>
        <v>5.726197358227526E-6</v>
      </c>
      <c r="BE2">
        <f t="shared" si="0"/>
        <v>5.726197358227526E-6</v>
      </c>
      <c r="BF2">
        <f t="shared" si="0"/>
        <v>5.726197358227526E-6</v>
      </c>
      <c r="BG2">
        <f t="shared" si="0"/>
        <v>5.726197358227526E-6</v>
      </c>
      <c r="BH2">
        <f t="shared" si="0"/>
        <v>5.726197358227526E-6</v>
      </c>
      <c r="BI2">
        <f t="shared" si="0"/>
        <v>5.726197358227526E-6</v>
      </c>
      <c r="BJ2">
        <f t="shared" si="0"/>
        <v>5.726197358227526E-6</v>
      </c>
      <c r="BK2">
        <f t="shared" si="0"/>
        <v>5.726197358227526E-6</v>
      </c>
      <c r="BL2">
        <f t="shared" si="0"/>
        <v>5.726197358227526E-6</v>
      </c>
      <c r="BM2">
        <f t="shared" si="0"/>
        <v>5.726197358227526E-6</v>
      </c>
      <c r="BN2">
        <f t="shared" si="0"/>
        <v>5.726197358227526E-6</v>
      </c>
      <c r="BO2">
        <f t="shared" si="0"/>
        <v>5.726197358227526E-6</v>
      </c>
      <c r="BP2">
        <f t="shared" si="0"/>
        <v>5.726197358227526E-6</v>
      </c>
      <c r="BQ2">
        <f t="shared" si="0"/>
        <v>5.726197358227526E-6</v>
      </c>
      <c r="BR2">
        <f t="shared" si="0"/>
        <v>5.726197358227526E-6</v>
      </c>
      <c r="BS2">
        <f t="shared" si="0"/>
        <v>5.726197358227526E-6</v>
      </c>
      <c r="BT2">
        <f t="shared" si="0"/>
        <v>5.726197358227526E-6</v>
      </c>
      <c r="BU2">
        <f t="shared" si="0"/>
        <v>5.726197358227526E-6</v>
      </c>
      <c r="BV2">
        <f t="shared" si="0"/>
        <v>5.726197358227526E-6</v>
      </c>
      <c r="BW2">
        <f t="shared" si="0"/>
        <v>5.726197358227526E-6</v>
      </c>
      <c r="BX2">
        <f t="shared" si="0"/>
        <v>5.726197358227526E-6</v>
      </c>
      <c r="BY2">
        <f t="shared" si="0"/>
        <v>5.726197358227526E-6</v>
      </c>
      <c r="BZ2">
        <f t="shared" si="0"/>
        <v>5.726197358227526E-6</v>
      </c>
      <c r="CA2">
        <f t="shared" si="0"/>
        <v>5.726197358227526E-6</v>
      </c>
      <c r="CB2">
        <f t="shared" si="0"/>
        <v>5.726197358227526E-6</v>
      </c>
      <c r="CC2">
        <f t="shared" si="0"/>
        <v>5.726197358227526E-6</v>
      </c>
    </row>
    <row r="3" spans="1:81">
      <c r="A3" s="1" t="s">
        <v>1422</v>
      </c>
      <c r="B3">
        <f>'Total Fuel Prices'!B130*(INDEX(Tax_share,MATCH('Total Fuel Prices'!$A$127,tax_fuel_labels,0),MATCH(B$1,'Tax_Share of Price'!$B$1:$AI$1,0)))</f>
        <v>0</v>
      </c>
      <c r="C3">
        <f>'Total Fuel Prices'!C130*(INDEX(Tax_share,MATCH('Total Fuel Prices'!$A$127,tax_fuel_labels,0),MATCH(C$1,'Tax_Share of Price'!$B$1:$AI$1,0)))</f>
        <v>0</v>
      </c>
      <c r="D3">
        <f>'Total Fuel Prices'!D130*(INDEX(Tax_share,MATCH('Total Fuel Prices'!$A$127,tax_fuel_labels,0),MATCH(D$1,'Tax_Share of Price'!$B$1:$AI$1,0)))</f>
        <v>0</v>
      </c>
      <c r="E3">
        <f>'Total Fuel Prices'!E130*(INDEX(Tax_share,MATCH('Total Fuel Prices'!$A$127,tax_fuel_labels,0),MATCH(E$1,'Tax_Share of Price'!$B$1:$AI$1,0)))</f>
        <v>0</v>
      </c>
      <c r="F3">
        <f>'Total Fuel Prices'!F130*(INDEX(Tax_share,MATCH('Total Fuel Prices'!$A$127,tax_fuel_labels,0),MATCH(F$1,'Tax_Share of Price'!$B$1:$AI$1,0)))</f>
        <v>0</v>
      </c>
      <c r="G3">
        <f>'Total Fuel Prices'!G130*(INDEX(Tax_share,MATCH('Total Fuel Prices'!$A$127,tax_fuel_labels,0),MATCH(G$1,'Tax_Share of Price'!$B$1:$AI$1,0)))</f>
        <v>0</v>
      </c>
      <c r="H3">
        <f>'Total Fuel Prices'!H130*(INDEX(Tax_share,MATCH('Total Fuel Prices'!$A$127,tax_fuel_labels,0),MATCH(H$1,'Tax_Share of Price'!$B$1:$AI$1,0)))</f>
        <v>0</v>
      </c>
      <c r="I3">
        <f>'Total Fuel Prices'!I130*(INDEX(Tax_share,MATCH('Total Fuel Prices'!$A$127,tax_fuel_labels,0),MATCH(I$1,'Tax_Share of Price'!$B$1:$AI$1,0)))</f>
        <v>0</v>
      </c>
      <c r="J3">
        <f>'Total Fuel Prices'!J130*(INDEX(Tax_share,MATCH('Total Fuel Prices'!$A$127,tax_fuel_labels,0),MATCH(J$1,'Tax_Share of Price'!$B$1:$AI$1,0)))</f>
        <v>0</v>
      </c>
      <c r="K3">
        <f>'Total Fuel Prices'!K130*(INDEX(Tax_share,MATCH('Total Fuel Prices'!$A$127,tax_fuel_labels,0),MATCH(K$1,'Tax_Share of Price'!$B$1:$AI$1,0)))</f>
        <v>0</v>
      </c>
      <c r="L3">
        <f>'Total Fuel Prices'!L130*(INDEX(Tax_share,MATCH('Total Fuel Prices'!$A$127,tax_fuel_labels,0),MATCH(L$1,'Tax_Share of Price'!$B$1:$AI$1,0)))</f>
        <v>0</v>
      </c>
      <c r="M3">
        <f>'Total Fuel Prices'!M130*(INDEX(Tax_share,MATCH('Total Fuel Prices'!$A$127,tax_fuel_labels,0),MATCH(M$1,'Tax_Share of Price'!$B$1:$AI$1,0)))</f>
        <v>0</v>
      </c>
      <c r="N3">
        <f>'Total Fuel Prices'!N130*(INDEX(Tax_share,MATCH('Total Fuel Prices'!$A$127,tax_fuel_labels,0),MATCH(N$1,'Tax_Share of Price'!$B$1:$AI$1,0)))</f>
        <v>0</v>
      </c>
      <c r="O3">
        <f>'Total Fuel Prices'!O130*(INDEX(Tax_share,MATCH('Total Fuel Prices'!$A$127,tax_fuel_labels,0),MATCH(O$1,'Tax_Share of Price'!$B$1:$AI$1,0)))</f>
        <v>0</v>
      </c>
      <c r="P3">
        <f>'Total Fuel Prices'!P130*(INDEX(Tax_share,MATCH('Total Fuel Prices'!$A$127,tax_fuel_labels,0),MATCH(P$1,'Tax_Share of Price'!$B$1:$AI$1,0)))</f>
        <v>0</v>
      </c>
      <c r="Q3">
        <f>'Total Fuel Prices'!Q130*(INDEX(Tax_share,MATCH('Total Fuel Prices'!$A$127,tax_fuel_labels,0),MATCH(Q$1,'Tax_Share of Price'!$B$1:$AI$1,0)))</f>
        <v>0</v>
      </c>
      <c r="R3">
        <f>'Total Fuel Prices'!R130*(INDEX(Tax_share,MATCH('Total Fuel Prices'!$A$127,tax_fuel_labels,0),MATCH(R$1,'Tax_Share of Price'!$B$1:$AI$1,0)))</f>
        <v>0</v>
      </c>
      <c r="S3">
        <f>'Total Fuel Prices'!S130*(INDEX(Tax_share,MATCH('Total Fuel Prices'!$A$127,tax_fuel_labels,0),MATCH(S$1,'Tax_Share of Price'!$B$1:$AI$1,0)))</f>
        <v>0</v>
      </c>
      <c r="T3">
        <f>'Total Fuel Prices'!T130*(INDEX(Tax_share,MATCH('Total Fuel Prices'!$A$127,tax_fuel_labels,0),MATCH(T$1,'Tax_Share of Price'!$B$1:$AI$1,0)))</f>
        <v>0</v>
      </c>
      <c r="U3">
        <f>'Total Fuel Prices'!U130*(INDEX(Tax_share,MATCH('Total Fuel Prices'!$A$127,tax_fuel_labels,0),MATCH(U$1,'Tax_Share of Price'!$B$1:$AI$1,0)))</f>
        <v>0</v>
      </c>
      <c r="V3">
        <f>'Total Fuel Prices'!V130*(INDEX(Tax_share,MATCH('Total Fuel Prices'!$A$127,tax_fuel_labels,0),MATCH(V$1,'Tax_Share of Price'!$B$1:$AI$1,0)))</f>
        <v>0</v>
      </c>
      <c r="W3">
        <f>'Total Fuel Prices'!W130*(INDEX(Tax_share,MATCH('Total Fuel Prices'!$A$127,tax_fuel_labels,0),MATCH(W$1,'Tax_Share of Price'!$B$1:$AI$1,0)))</f>
        <v>0</v>
      </c>
      <c r="X3">
        <f>'Total Fuel Prices'!X130*(INDEX(Tax_share,MATCH('Total Fuel Prices'!$A$127,tax_fuel_labels,0),MATCH(X$1,'Tax_Share of Price'!$B$1:$AI$1,0)))</f>
        <v>0</v>
      </c>
      <c r="Y3">
        <f>'Total Fuel Prices'!Y130*(INDEX(Tax_share,MATCH('Total Fuel Prices'!$A$127,tax_fuel_labels,0),MATCH(Y$1,'Tax_Share of Price'!$B$1:$AI$1,0)))</f>
        <v>0</v>
      </c>
      <c r="Z3">
        <f>'Total Fuel Prices'!Z130*(INDEX(Tax_share,MATCH('Total Fuel Prices'!$A$127,tax_fuel_labels,0),MATCH(Z$1,'Tax_Share of Price'!$B$1:$AI$1,0)))</f>
        <v>0</v>
      </c>
      <c r="AA3">
        <f>'Total Fuel Prices'!AA130*(INDEX(Tax_share,MATCH('Total Fuel Prices'!$A$127,tax_fuel_labels,0),MATCH(AA$1,'Tax_Share of Price'!$B$1:$AI$1,0)))</f>
        <v>0</v>
      </c>
      <c r="AB3">
        <f>'Total Fuel Prices'!AB130*(INDEX(Tax_share,MATCH('Total Fuel Prices'!$A$127,tax_fuel_labels,0),MATCH(AB$1,'Tax_Share of Price'!$B$1:$AI$1,0)))</f>
        <v>0</v>
      </c>
      <c r="AC3">
        <f>'Total Fuel Prices'!AC130*(INDEX(Tax_share,MATCH('Total Fuel Prices'!$A$127,tax_fuel_labels,0),MATCH(AC$1,'Tax_Share of Price'!$B$1:$AI$1,0)))</f>
        <v>0</v>
      </c>
      <c r="AD3">
        <f>'Total Fuel Prices'!AD130*(INDEX(Tax_share,MATCH('Total Fuel Prices'!$A$127,tax_fuel_labels,0),MATCH(AD$1,'Tax_Share of Price'!$B$1:$AI$1,0)))</f>
        <v>0</v>
      </c>
      <c r="AE3">
        <f>'Total Fuel Prices'!AE130*(INDEX(Tax_share,MATCH('Total Fuel Prices'!$A$127,tax_fuel_labels,0),MATCH(AE$1,'Tax_Share of Price'!$B$1:$AI$1,0)))</f>
        <v>0</v>
      </c>
      <c r="AF3">
        <f>$AE3</f>
        <v>0</v>
      </c>
      <c r="AG3">
        <f t="shared" ref="AF3:AU9" si="1">$AE3</f>
        <v>0</v>
      </c>
      <c r="AH3">
        <f t="shared" si="1"/>
        <v>0</v>
      </c>
      <c r="AI3">
        <f t="shared" si="1"/>
        <v>0</v>
      </c>
      <c r="AJ3">
        <f t="shared" si="1"/>
        <v>0</v>
      </c>
      <c r="AK3">
        <f t="shared" si="1"/>
        <v>0</v>
      </c>
      <c r="AL3">
        <f t="shared" si="1"/>
        <v>0</v>
      </c>
      <c r="AM3">
        <f t="shared" si="1"/>
        <v>0</v>
      </c>
      <c r="AN3">
        <f t="shared" si="1"/>
        <v>0</v>
      </c>
      <c r="AO3">
        <f t="shared" si="1"/>
        <v>0</v>
      </c>
      <c r="AP3">
        <f t="shared" si="1"/>
        <v>0</v>
      </c>
      <c r="AQ3">
        <f t="shared" si="1"/>
        <v>0</v>
      </c>
      <c r="AR3">
        <f t="shared" si="1"/>
        <v>0</v>
      </c>
      <c r="AS3">
        <f t="shared" si="1"/>
        <v>0</v>
      </c>
      <c r="AT3">
        <f t="shared" si="1"/>
        <v>0</v>
      </c>
      <c r="AU3">
        <f t="shared" si="1"/>
        <v>0</v>
      </c>
      <c r="AV3">
        <f t="shared" si="0"/>
        <v>0</v>
      </c>
      <c r="AW3">
        <f t="shared" si="0"/>
        <v>0</v>
      </c>
      <c r="AX3">
        <f t="shared" si="0"/>
        <v>0</v>
      </c>
      <c r="AY3">
        <f t="shared" si="0"/>
        <v>0</v>
      </c>
      <c r="AZ3">
        <f t="shared" si="0"/>
        <v>0</v>
      </c>
      <c r="BA3">
        <f t="shared" si="0"/>
        <v>0</v>
      </c>
      <c r="BB3">
        <f t="shared" si="0"/>
        <v>0</v>
      </c>
      <c r="BC3">
        <f t="shared" si="0"/>
        <v>0</v>
      </c>
      <c r="BD3">
        <f t="shared" si="0"/>
        <v>0</v>
      </c>
      <c r="BE3">
        <f t="shared" si="0"/>
        <v>0</v>
      </c>
      <c r="BF3">
        <f t="shared" si="0"/>
        <v>0</v>
      </c>
      <c r="BG3">
        <f t="shared" si="0"/>
        <v>0</v>
      </c>
      <c r="BH3">
        <f t="shared" si="0"/>
        <v>0</v>
      </c>
      <c r="BI3">
        <f t="shared" si="0"/>
        <v>0</v>
      </c>
      <c r="BJ3">
        <f t="shared" si="0"/>
        <v>0</v>
      </c>
      <c r="BK3">
        <f t="shared" si="0"/>
        <v>0</v>
      </c>
      <c r="BL3">
        <f t="shared" si="0"/>
        <v>0</v>
      </c>
      <c r="BM3">
        <f t="shared" si="0"/>
        <v>0</v>
      </c>
      <c r="BN3">
        <f t="shared" si="0"/>
        <v>0</v>
      </c>
      <c r="BO3">
        <f t="shared" si="0"/>
        <v>0</v>
      </c>
      <c r="BP3">
        <f t="shared" si="0"/>
        <v>0</v>
      </c>
      <c r="BQ3">
        <f t="shared" si="0"/>
        <v>0</v>
      </c>
      <c r="BR3">
        <f t="shared" si="0"/>
        <v>0</v>
      </c>
      <c r="BS3">
        <f t="shared" si="0"/>
        <v>0</v>
      </c>
      <c r="BT3">
        <f t="shared" si="0"/>
        <v>0</v>
      </c>
      <c r="BU3">
        <f t="shared" si="0"/>
        <v>0</v>
      </c>
      <c r="BV3">
        <f t="shared" si="0"/>
        <v>0</v>
      </c>
      <c r="BW3">
        <f t="shared" si="0"/>
        <v>0</v>
      </c>
      <c r="BX3">
        <f t="shared" si="0"/>
        <v>0</v>
      </c>
      <c r="BY3">
        <f t="shared" si="0"/>
        <v>0</v>
      </c>
      <c r="BZ3">
        <f t="shared" si="0"/>
        <v>0</v>
      </c>
      <c r="CA3">
        <f t="shared" si="0"/>
        <v>0</v>
      </c>
      <c r="CB3">
        <f t="shared" si="0"/>
        <v>0</v>
      </c>
      <c r="CC3">
        <f t="shared" si="0"/>
        <v>0</v>
      </c>
    </row>
    <row r="4" spans="1:81">
      <c r="A4" s="1" t="s">
        <v>1423</v>
      </c>
      <c r="B4">
        <f>'Total Fuel Prices'!B131*(INDEX(Tax_share,MATCH('Total Fuel Prices'!$A$127,tax_fuel_labels,0),MATCH(B$1,'Tax_Share of Price'!$B$1:$AI$1,0)))</f>
        <v>2.2909797141686757E-6</v>
      </c>
      <c r="C4">
        <f>'Total Fuel Prices'!C131*(INDEX(Tax_share,MATCH('Total Fuel Prices'!$A$127,tax_fuel_labels,0),MATCH(C$1,'Tax_Share of Price'!$B$1:$AI$1,0)))</f>
        <v>2.2909797141686757E-6</v>
      </c>
      <c r="D4">
        <f>'Total Fuel Prices'!D131*(INDEX(Tax_share,MATCH('Total Fuel Prices'!$A$127,tax_fuel_labels,0),MATCH(D$1,'Tax_Share of Price'!$B$1:$AI$1,0)))</f>
        <v>2.3544387766738172E-6</v>
      </c>
      <c r="E4">
        <f>'Total Fuel Prices'!E131*(INDEX(Tax_share,MATCH('Total Fuel Prices'!$A$127,tax_fuel_labels,0),MATCH(E$1,'Tax_Share of Price'!$B$1:$AI$1,0)))</f>
        <v>2.2909797141686757E-6</v>
      </c>
      <c r="F4">
        <f>'Total Fuel Prices'!F131*(INDEX(Tax_share,MATCH('Total Fuel Prices'!$A$127,tax_fuel_labels,0),MATCH(F$1,'Tax_Share of Price'!$B$1:$AI$1,0)))</f>
        <v>2.3264737660783311E-6</v>
      </c>
      <c r="G4">
        <f>'Total Fuel Prices'!G131*(INDEX(Tax_share,MATCH('Total Fuel Prices'!$A$127,tax_fuel_labels,0),MATCH(G$1,'Tax_Share of Price'!$B$1:$AI$1,0)))</f>
        <v>2.3888572512528772E-6</v>
      </c>
      <c r="H4">
        <f>'Total Fuel Prices'!H131*(INDEX(Tax_share,MATCH('Total Fuel Prices'!$A$127,tax_fuel_labels,0),MATCH(H$1,'Tax_Share of Price'!$B$1:$AI$1,0)))</f>
        <v>2.4318803444767019E-6</v>
      </c>
      <c r="I4">
        <f>'Total Fuel Prices'!I131*(INDEX(Tax_share,MATCH('Total Fuel Prices'!$A$127,tax_fuel_labels,0),MATCH(I$1,'Tax_Share of Price'!$B$1:$AI$1,0)))</f>
        <v>2.5028684482960136E-6</v>
      </c>
      <c r="J4">
        <f>'Total Fuel Prices'!J131*(INDEX(Tax_share,MATCH('Total Fuel Prices'!$A$127,tax_fuel_labels,0),MATCH(J$1,'Tax_Share of Price'!$B$1:$AI$1,0)))</f>
        <v>2.5501938508422206E-6</v>
      </c>
      <c r="K4">
        <f>'Total Fuel Prices'!K131*(INDEX(Tax_share,MATCH('Total Fuel Prices'!$A$127,tax_fuel_labels,0),MATCH(K$1,'Tax_Share of Price'!$B$1:$AI$1,0)))</f>
        <v>2.588914634743663E-6</v>
      </c>
      <c r="L4">
        <f>'Total Fuel Prices'!L131*(INDEX(Tax_share,MATCH('Total Fuel Prices'!$A$127,tax_fuel_labels,0),MATCH(L$1,'Tax_Share of Price'!$B$1:$AI$1,0)))</f>
        <v>2.59214136673545E-6</v>
      </c>
      <c r="M4">
        <f>'Total Fuel Prices'!M131*(INDEX(Tax_share,MATCH('Total Fuel Prices'!$A$127,tax_fuel_labels,0),MATCH(M$1,'Tax_Share of Price'!$B$1:$AI$1,0)))</f>
        <v>2.6287109959757012E-6</v>
      </c>
      <c r="N4">
        <f>'Total Fuel Prices'!N131*(INDEX(Tax_share,MATCH('Total Fuel Prices'!$A$127,tax_fuel_labels,0),MATCH(N$1,'Tax_Share of Price'!$B$1:$AI$1,0)))</f>
        <v>2.6502225425876137E-6</v>
      </c>
      <c r="O4">
        <f>'Total Fuel Prices'!O131*(INDEX(Tax_share,MATCH('Total Fuel Prices'!$A$127,tax_fuel_labels,0),MATCH(O$1,'Tax_Share of Price'!$B$1:$AI$1,0)))</f>
        <v>2.6631294705547612E-6</v>
      </c>
      <c r="P4">
        <f>'Total Fuel Prices'!P131*(INDEX(Tax_share,MATCH('Total Fuel Prices'!$A$127,tax_fuel_labels,0),MATCH(P$1,'Tax_Share of Price'!$B$1:$AI$1,0)))</f>
        <v>2.6921700584808427E-6</v>
      </c>
      <c r="Q4">
        <f>'Total Fuel Prices'!Q131*(INDEX(Tax_share,MATCH('Total Fuel Prices'!$A$127,tax_fuel_labels,0),MATCH(Q$1,'Tax_Share of Price'!$B$1:$AI$1,0)))</f>
        <v>2.7104548731009683E-6</v>
      </c>
      <c r="R4">
        <f>'Total Fuel Prices'!R131*(INDEX(Tax_share,MATCH('Total Fuel Prices'!$A$127,tax_fuel_labels,0),MATCH(R$1,'Tax_Share of Price'!$B$1:$AI$1,0)))</f>
        <v>2.7448733476800283E-6</v>
      </c>
      <c r="S4">
        <f>'Total Fuel Prices'!S131*(INDEX(Tax_share,MATCH('Total Fuel Prices'!$A$127,tax_fuel_labels,0),MATCH(S$1,'Tax_Share of Price'!$B$1:$AI$1,0)))</f>
        <v>2.7685360489531316E-6</v>
      </c>
      <c r="T4">
        <f>'Total Fuel Prices'!T131*(INDEX(Tax_share,MATCH('Total Fuel Prices'!$A$127,tax_fuel_labels,0),MATCH(T$1,'Tax_Share of Price'!$B$1:$AI$1,0)))</f>
        <v>2.7911231728956395E-6</v>
      </c>
      <c r="U4">
        <f>'Total Fuel Prices'!U131*(INDEX(Tax_share,MATCH('Total Fuel Prices'!$A$127,tax_fuel_labels,0),MATCH(U$1,'Tax_Share of Price'!$B$1:$AI$1,0)))</f>
        <v>2.8169370288299349E-6</v>
      </c>
      <c r="V4">
        <f>'Total Fuel Prices'!V131*(INDEX(Tax_share,MATCH('Total Fuel Prices'!$A$127,tax_fuel_labels,0),MATCH(V$1,'Tax_Share of Price'!$B$1:$AI$1,0)))</f>
        <v>2.8341462661194647E-6</v>
      </c>
      <c r="W4">
        <f>'Total Fuel Prices'!W131*(INDEX(Tax_share,MATCH('Total Fuel Prices'!$A$127,tax_fuel_labels,0),MATCH(W$1,'Tax_Share of Price'!$B$1:$AI$1,0)))</f>
        <v>2.8567333900619726E-6</v>
      </c>
      <c r="X4">
        <f>'Total Fuel Prices'!X131*(INDEX(Tax_share,MATCH('Total Fuel Prices'!$A$127,tax_fuel_labels,0),MATCH(X$1,'Tax_Share of Price'!$B$1:$AI$1,0)))</f>
        <v>2.8803960913350772E-6</v>
      </c>
      <c r="Y4">
        <f>'Total Fuel Prices'!Y131*(INDEX(Tax_share,MATCH('Total Fuel Prices'!$A$127,tax_fuel_labels,0),MATCH(Y$1,'Tax_Share of Price'!$B$1:$AI$1,0)))</f>
        <v>2.8814716686656722E-6</v>
      </c>
      <c r="Z4">
        <f>'Total Fuel Prices'!Z131*(INDEX(Tax_share,MATCH('Total Fuel Prices'!$A$127,tax_fuel_labels,0),MATCH(Z$1,'Tax_Share of Price'!$B$1:$AI$1,0)))</f>
        <v>2.9019076379469894E-6</v>
      </c>
      <c r="AA4">
        <f>'Total Fuel Prices'!AA131*(INDEX(Tax_share,MATCH('Total Fuel Prices'!$A$127,tax_fuel_labels,0),MATCH(AA$1,'Tax_Share of Price'!$B$1:$AI$1,0)))</f>
        <v>2.9417039991790271E-6</v>
      </c>
      <c r="AB4">
        <f>'Total Fuel Prices'!AB131*(INDEX(Tax_share,MATCH('Total Fuel Prices'!$A$127,tax_fuel_labels,0),MATCH(AB$1,'Tax_Share of Price'!$B$1:$AI$1,0)))</f>
        <v>2.9589132364685569E-6</v>
      </c>
      <c r="AC4">
        <f>'Total Fuel Prices'!AC131*(INDEX(Tax_share,MATCH('Total Fuel Prices'!$A$127,tax_fuel_labels,0),MATCH(AC$1,'Tax_Share of Price'!$B$1:$AI$1,0)))</f>
        <v>2.9804247830804691E-6</v>
      </c>
      <c r="AD4">
        <f>'Total Fuel Prices'!AD131*(INDEX(Tax_share,MATCH('Total Fuel Prices'!$A$127,tax_fuel_labels,0),MATCH(AD$1,'Tax_Share of Price'!$B$1:$AI$1,0)))</f>
        <v>3.0180699896513161E-6</v>
      </c>
      <c r="AE4">
        <f>'Total Fuel Prices'!AE131*(INDEX(Tax_share,MATCH('Total Fuel Prices'!$A$127,tax_fuel_labels,0),MATCH(AE$1,'Tax_Share of Price'!$B$1:$AI$1,0)))</f>
        <v>3.0234478763042942E-6</v>
      </c>
      <c r="AF4">
        <f t="shared" si="1"/>
        <v>3.0234478763042942E-6</v>
      </c>
      <c r="AG4">
        <f t="shared" si="0"/>
        <v>3.0234478763042942E-6</v>
      </c>
      <c r="AH4">
        <f t="shared" si="0"/>
        <v>3.0234478763042942E-6</v>
      </c>
      <c r="AI4">
        <f t="shared" si="0"/>
        <v>3.0234478763042942E-6</v>
      </c>
      <c r="AJ4">
        <f t="shared" si="0"/>
        <v>3.0234478763042942E-6</v>
      </c>
      <c r="AK4">
        <f t="shared" si="0"/>
        <v>3.0234478763042942E-6</v>
      </c>
      <c r="AL4">
        <f t="shared" si="0"/>
        <v>3.0234478763042942E-6</v>
      </c>
      <c r="AM4">
        <f t="shared" si="0"/>
        <v>3.0234478763042942E-6</v>
      </c>
      <c r="AN4">
        <f t="shared" si="0"/>
        <v>3.0234478763042942E-6</v>
      </c>
      <c r="AO4">
        <f t="shared" si="0"/>
        <v>3.0234478763042942E-6</v>
      </c>
      <c r="AP4">
        <f t="shared" si="0"/>
        <v>3.0234478763042942E-6</v>
      </c>
      <c r="AQ4">
        <f t="shared" si="0"/>
        <v>3.0234478763042942E-6</v>
      </c>
      <c r="AR4">
        <f t="shared" si="0"/>
        <v>3.0234478763042942E-6</v>
      </c>
      <c r="AS4">
        <f t="shared" si="0"/>
        <v>3.0234478763042942E-6</v>
      </c>
      <c r="AT4">
        <f t="shared" si="0"/>
        <v>3.0234478763042942E-6</v>
      </c>
      <c r="AU4">
        <f t="shared" si="0"/>
        <v>3.0234478763042942E-6</v>
      </c>
      <c r="AV4">
        <f t="shared" si="0"/>
        <v>3.0234478763042942E-6</v>
      </c>
      <c r="AW4">
        <f t="shared" si="0"/>
        <v>3.0234478763042942E-6</v>
      </c>
      <c r="AX4">
        <f t="shared" si="0"/>
        <v>3.0234478763042942E-6</v>
      </c>
      <c r="AY4">
        <f t="shared" si="0"/>
        <v>3.0234478763042942E-6</v>
      </c>
      <c r="AZ4">
        <f t="shared" si="0"/>
        <v>3.0234478763042942E-6</v>
      </c>
      <c r="BA4">
        <f t="shared" si="0"/>
        <v>3.0234478763042942E-6</v>
      </c>
      <c r="BB4">
        <f t="shared" si="0"/>
        <v>3.0234478763042942E-6</v>
      </c>
      <c r="BC4">
        <f t="shared" si="0"/>
        <v>3.0234478763042942E-6</v>
      </c>
      <c r="BD4">
        <f t="shared" si="0"/>
        <v>3.0234478763042942E-6</v>
      </c>
      <c r="BE4">
        <f t="shared" si="0"/>
        <v>3.0234478763042942E-6</v>
      </c>
      <c r="BF4">
        <f t="shared" si="0"/>
        <v>3.0234478763042942E-6</v>
      </c>
      <c r="BG4">
        <f t="shared" si="0"/>
        <v>3.0234478763042942E-6</v>
      </c>
      <c r="BH4">
        <f t="shared" si="0"/>
        <v>3.0234478763042942E-6</v>
      </c>
      <c r="BI4">
        <f t="shared" si="0"/>
        <v>3.0234478763042942E-6</v>
      </c>
      <c r="BJ4">
        <f t="shared" si="0"/>
        <v>3.0234478763042942E-6</v>
      </c>
      <c r="BK4">
        <f t="shared" si="0"/>
        <v>3.0234478763042942E-6</v>
      </c>
      <c r="BL4">
        <f t="shared" si="0"/>
        <v>3.0234478763042942E-6</v>
      </c>
      <c r="BM4">
        <f t="shared" si="0"/>
        <v>3.0234478763042942E-6</v>
      </c>
      <c r="BN4">
        <f t="shared" si="0"/>
        <v>3.0234478763042942E-6</v>
      </c>
      <c r="BO4">
        <f t="shared" si="0"/>
        <v>3.0234478763042942E-6</v>
      </c>
      <c r="BP4">
        <f t="shared" si="0"/>
        <v>3.0234478763042942E-6</v>
      </c>
      <c r="BQ4">
        <f t="shared" si="0"/>
        <v>3.0234478763042942E-6</v>
      </c>
      <c r="BR4">
        <f t="shared" si="0"/>
        <v>3.0234478763042942E-6</v>
      </c>
      <c r="BS4">
        <f t="shared" si="0"/>
        <v>3.0234478763042942E-6</v>
      </c>
      <c r="BT4">
        <f t="shared" si="0"/>
        <v>3.0234478763042942E-6</v>
      </c>
      <c r="BU4">
        <f t="shared" si="0"/>
        <v>3.0234478763042942E-6</v>
      </c>
      <c r="BV4">
        <f t="shared" si="0"/>
        <v>3.0234478763042942E-6</v>
      </c>
      <c r="BW4">
        <f t="shared" si="0"/>
        <v>3.0234478763042942E-6</v>
      </c>
      <c r="BX4">
        <f t="shared" si="0"/>
        <v>3.0234478763042942E-6</v>
      </c>
      <c r="BY4">
        <f t="shared" si="0"/>
        <v>3.0234478763042942E-6</v>
      </c>
      <c r="BZ4">
        <f t="shared" si="0"/>
        <v>3.0234478763042942E-6</v>
      </c>
      <c r="CA4">
        <f t="shared" si="0"/>
        <v>3.0234478763042942E-6</v>
      </c>
      <c r="CB4">
        <f t="shared" si="0"/>
        <v>3.0234478763042942E-6</v>
      </c>
      <c r="CC4">
        <f t="shared" si="0"/>
        <v>3.0234478763042942E-6</v>
      </c>
    </row>
    <row r="5" spans="1:81">
      <c r="A5" s="1" t="s">
        <v>1424</v>
      </c>
      <c r="B5">
        <f>'Total Fuel Prices'!B132*(INDEX(Tax_share,MATCH('Total Fuel Prices'!$A$127,tax_fuel_labels,0),MATCH(B$1,'Tax_Share of Price'!$B$1:$AI$1,0)))</f>
        <v>2.2909797141686757E-6</v>
      </c>
      <c r="C5">
        <f>'Total Fuel Prices'!C132*(INDEX(Tax_share,MATCH('Total Fuel Prices'!$A$127,tax_fuel_labels,0),MATCH(C$1,'Tax_Share of Price'!$B$1:$AI$1,0)))</f>
        <v>2.2909797141686757E-6</v>
      </c>
      <c r="D5">
        <f>'Total Fuel Prices'!D132*(INDEX(Tax_share,MATCH('Total Fuel Prices'!$A$127,tax_fuel_labels,0),MATCH(D$1,'Tax_Share of Price'!$B$1:$AI$1,0)))</f>
        <v>2.3542013246158001E-6</v>
      </c>
      <c r="E5">
        <f>'Total Fuel Prices'!E132*(INDEX(Tax_share,MATCH('Total Fuel Prices'!$A$127,tax_fuel_labels,0),MATCH(E$1,'Tax_Share of Price'!$B$1:$AI$1,0)))</f>
        <v>2.2909797141686757E-6</v>
      </c>
      <c r="F5">
        <f>'Total Fuel Prices'!F132*(INDEX(Tax_share,MATCH('Total Fuel Prices'!$A$127,tax_fuel_labels,0),MATCH(F$1,'Tax_Share of Price'!$B$1:$AI$1,0)))</f>
        <v>2.2213287874048946E-6</v>
      </c>
      <c r="G5">
        <f>'Total Fuel Prices'!G132*(INDEX(Tax_share,MATCH('Total Fuel Prices'!$A$127,tax_fuel_labels,0),MATCH(G$1,'Tax_Share of Price'!$B$1:$AI$1,0)))</f>
        <v>2.1773951259077403E-6</v>
      </c>
      <c r="H5">
        <f>'Total Fuel Prices'!H132*(INDEX(Tax_share,MATCH('Total Fuel Prices'!$A$127,tax_fuel_labels,0),MATCH(H$1,'Tax_Share of Price'!$B$1:$AI$1,0)))</f>
        <v>2.1152450681800586E-6</v>
      </c>
      <c r="I5">
        <f>'Total Fuel Prices'!I132*(INDEX(Tax_share,MATCH('Total Fuel Prices'!$A$127,tax_fuel_labels,0),MATCH(I$1,'Tax_Share of Price'!$B$1:$AI$1,0)))</f>
        <v>2.0798838284384467E-6</v>
      </c>
      <c r="J5">
        <f>'Total Fuel Prices'!J132*(INDEX(Tax_share,MATCH('Total Fuel Prices'!$A$127,tax_fuel_labels,0),MATCH(J$1,'Tax_Share of Price'!$B$1:$AI$1,0)))</f>
        <v>2.018805323430208E-6</v>
      </c>
      <c r="K5">
        <f>'Total Fuel Prices'!K132*(INDEX(Tax_share,MATCH('Total Fuel Prices'!$A$127,tax_fuel_labels,0),MATCH(K$1,'Tax_Share of Price'!$B$1:$AI$1,0)))</f>
        <v>2.0595243267690338E-6</v>
      </c>
      <c r="L5">
        <f>'Total Fuel Prices'!L132*(INDEX(Tax_share,MATCH('Total Fuel Prices'!$A$127,tax_fuel_labels,0),MATCH(L$1,'Tax_Share of Price'!$B$1:$AI$1,0)))</f>
        <v>2.0638105376468054E-6</v>
      </c>
      <c r="M5">
        <f>'Total Fuel Prices'!M132*(INDEX(Tax_share,MATCH('Total Fuel Prices'!$A$127,tax_fuel_labels,0),MATCH(M$1,'Tax_Share of Price'!$B$1:$AI$1,0)))</f>
        <v>2.1002433301078604E-6</v>
      </c>
      <c r="N5">
        <f>'Total Fuel Prices'!N132*(INDEX(Tax_share,MATCH('Total Fuel Prices'!$A$127,tax_fuel_labels,0),MATCH(N$1,'Tax_Share of Price'!$B$1:$AI$1,0)))</f>
        <v>2.1227459372161583E-6</v>
      </c>
      <c r="O5">
        <f>'Total Fuel Prices'!O132*(INDEX(Tax_share,MATCH('Total Fuel Prices'!$A$127,tax_fuel_labels,0),MATCH(O$1,'Tax_Share of Price'!$B$1:$AI$1,0)))</f>
        <v>2.1677511514327552E-6</v>
      </c>
      <c r="P5">
        <f>'Total Fuel Prices'!P132*(INDEX(Tax_share,MATCH('Total Fuel Prices'!$A$127,tax_fuel_labels,0),MATCH(P$1,'Tax_Share of Price'!$B$1:$AI$1,0)))</f>
        <v>2.1966830748577105E-6</v>
      </c>
      <c r="Q5">
        <f>'Total Fuel Prices'!Q132*(INDEX(Tax_share,MATCH('Total Fuel Prices'!$A$127,tax_fuel_labels,0),MATCH(Q$1,'Tax_Share of Price'!$B$1:$AI$1,0)))</f>
        <v>2.2148994710882384E-6</v>
      </c>
      <c r="R5">
        <f>'Total Fuel Prices'!R132*(INDEX(Tax_share,MATCH('Total Fuel Prices'!$A$127,tax_fuel_labels,0),MATCH(R$1,'Tax_Share of Price'!$B$1:$AI$1,0)))</f>
        <v>2.2566900271465065E-6</v>
      </c>
      <c r="S5">
        <f>'Total Fuel Prices'!S132*(INDEX(Tax_share,MATCH('Total Fuel Prices'!$A$127,tax_fuel_labels,0),MATCH(S$1,'Tax_Share of Price'!$B$1:$AI$1,0)))</f>
        <v>2.2791926342548052E-6</v>
      </c>
      <c r="T5">
        <f>'Total Fuel Prices'!T132*(INDEX(Tax_share,MATCH('Total Fuel Prices'!$A$127,tax_fuel_labels,0),MATCH(T$1,'Tax_Share of Price'!$B$1:$AI$1,0)))</f>
        <v>2.3027667940825466E-6</v>
      </c>
      <c r="U5">
        <f>'Total Fuel Prices'!U132*(INDEX(Tax_share,MATCH('Total Fuel Prices'!$A$127,tax_fuel_labels,0),MATCH(U$1,'Tax_Share of Price'!$B$1:$AI$1,0)))</f>
        <v>2.3306271647880587E-6</v>
      </c>
      <c r="V5">
        <f>'Total Fuel Prices'!V132*(INDEX(Tax_share,MATCH('Total Fuel Prices'!$A$127,tax_fuel_labels,0),MATCH(V$1,'Tax_Share of Price'!$B$1:$AI$1,0)))</f>
        <v>2.3467004555797004E-6</v>
      </c>
      <c r="W5">
        <f>'Total Fuel Prices'!W132*(INDEX(Tax_share,MATCH('Total Fuel Prices'!$A$127,tax_fuel_labels,0),MATCH(W$1,'Tax_Share of Price'!$B$1:$AI$1,0)))</f>
        <v>2.3692030626879991E-6</v>
      </c>
      <c r="X5">
        <f>'Total Fuel Prices'!X132*(INDEX(Tax_share,MATCH('Total Fuel Prices'!$A$127,tax_fuel_labels,0),MATCH(X$1,'Tax_Share of Price'!$B$1:$AI$1,0)))</f>
        <v>2.3949203279546259E-6</v>
      </c>
      <c r="Y5">
        <f>'Total Fuel Prices'!Y132*(INDEX(Tax_share,MATCH('Total Fuel Prices'!$A$127,tax_fuel_labels,0),MATCH(Y$1,'Tax_Share of Price'!$B$1:$AI$1,0)))</f>
        <v>2.395991880674069E-6</v>
      </c>
      <c r="Z5">
        <f>'Total Fuel Prices'!Z132*(INDEX(Tax_share,MATCH('Total Fuel Prices'!$A$127,tax_fuel_labels,0),MATCH(Z$1,'Tax_Share of Price'!$B$1:$AI$1,0)))</f>
        <v>2.4174229350629242E-6</v>
      </c>
      <c r="AA5">
        <f>'Total Fuel Prices'!AA132*(INDEX(Tax_share,MATCH('Total Fuel Prices'!$A$127,tax_fuel_labels,0),MATCH(AA$1,'Tax_Share of Price'!$B$1:$AI$1,0)))</f>
        <v>2.4570703856823073E-6</v>
      </c>
      <c r="AB5">
        <f>'Total Fuel Prices'!AB132*(INDEX(Tax_share,MATCH('Total Fuel Prices'!$A$127,tax_fuel_labels,0),MATCH(AB$1,'Tax_Share of Price'!$B$1:$AI$1,0)))</f>
        <v>2.4752867819128352E-6</v>
      </c>
      <c r="AC5">
        <f>'Total Fuel Prices'!AC132*(INDEX(Tax_share,MATCH('Total Fuel Prices'!$A$127,tax_fuel_labels,0),MATCH(AC$1,'Tax_Share of Price'!$B$1:$AI$1,0)))</f>
        <v>2.4967178363016908E-6</v>
      </c>
      <c r="AD5">
        <f>'Total Fuel Prices'!AD132*(INDEX(Tax_share,MATCH('Total Fuel Prices'!$A$127,tax_fuel_labels,0),MATCH(AD$1,'Tax_Share of Price'!$B$1:$AI$1,0)))</f>
        <v>2.5363652869210738E-6</v>
      </c>
      <c r="AE5">
        <f>'Total Fuel Prices'!AE132*(INDEX(Tax_share,MATCH('Total Fuel Prices'!$A$127,tax_fuel_labels,0),MATCH(AE$1,'Tax_Share of Price'!$B$1:$AI$1,0)))</f>
        <v>2.5417230505182873E-6</v>
      </c>
      <c r="AF5">
        <f t="shared" si="1"/>
        <v>2.5417230505182873E-6</v>
      </c>
      <c r="AG5">
        <f t="shared" si="0"/>
        <v>2.5417230505182873E-6</v>
      </c>
      <c r="AH5">
        <f t="shared" si="0"/>
        <v>2.5417230505182873E-6</v>
      </c>
      <c r="AI5">
        <f t="shared" si="0"/>
        <v>2.5417230505182873E-6</v>
      </c>
      <c r="AJ5">
        <f t="shared" si="0"/>
        <v>2.5417230505182873E-6</v>
      </c>
      <c r="AK5">
        <f t="shared" si="0"/>
        <v>2.5417230505182873E-6</v>
      </c>
      <c r="AL5">
        <f t="shared" si="0"/>
        <v>2.5417230505182873E-6</v>
      </c>
      <c r="AM5">
        <f t="shared" si="0"/>
        <v>2.5417230505182873E-6</v>
      </c>
      <c r="AN5">
        <f t="shared" si="0"/>
        <v>2.5417230505182873E-6</v>
      </c>
      <c r="AO5">
        <f t="shared" si="0"/>
        <v>2.5417230505182873E-6</v>
      </c>
      <c r="AP5">
        <f t="shared" si="0"/>
        <v>2.5417230505182873E-6</v>
      </c>
      <c r="AQ5">
        <f t="shared" si="0"/>
        <v>2.5417230505182873E-6</v>
      </c>
      <c r="AR5">
        <f t="shared" si="0"/>
        <v>2.5417230505182873E-6</v>
      </c>
      <c r="AS5">
        <f t="shared" si="0"/>
        <v>2.5417230505182873E-6</v>
      </c>
      <c r="AT5">
        <f t="shared" si="0"/>
        <v>2.5417230505182873E-6</v>
      </c>
      <c r="AU5">
        <f t="shared" si="0"/>
        <v>2.5417230505182873E-6</v>
      </c>
      <c r="AV5">
        <f t="shared" si="0"/>
        <v>2.5417230505182873E-6</v>
      </c>
      <c r="AW5">
        <f t="shared" si="0"/>
        <v>2.5417230505182873E-6</v>
      </c>
      <c r="AX5">
        <f t="shared" si="0"/>
        <v>2.5417230505182873E-6</v>
      </c>
      <c r="AY5">
        <f t="shared" si="0"/>
        <v>2.5417230505182873E-6</v>
      </c>
      <c r="AZ5">
        <f t="shared" si="0"/>
        <v>2.5417230505182873E-6</v>
      </c>
      <c r="BA5">
        <f t="shared" si="0"/>
        <v>2.5417230505182873E-6</v>
      </c>
      <c r="BB5">
        <f t="shared" si="0"/>
        <v>2.5417230505182873E-6</v>
      </c>
      <c r="BC5">
        <f t="shared" si="0"/>
        <v>2.5417230505182873E-6</v>
      </c>
      <c r="BD5">
        <f t="shared" si="0"/>
        <v>2.5417230505182873E-6</v>
      </c>
      <c r="BE5">
        <f t="shared" si="0"/>
        <v>2.5417230505182873E-6</v>
      </c>
      <c r="BF5">
        <f t="shared" si="0"/>
        <v>2.5417230505182873E-6</v>
      </c>
      <c r="BG5">
        <f t="shared" si="0"/>
        <v>2.5417230505182873E-6</v>
      </c>
      <c r="BH5">
        <f t="shared" si="0"/>
        <v>2.5417230505182873E-6</v>
      </c>
      <c r="BI5">
        <f t="shared" si="0"/>
        <v>2.5417230505182873E-6</v>
      </c>
      <c r="BJ5">
        <f t="shared" si="0"/>
        <v>2.5417230505182873E-6</v>
      </c>
      <c r="BK5">
        <f t="shared" si="0"/>
        <v>2.5417230505182873E-6</v>
      </c>
      <c r="BL5">
        <f t="shared" si="0"/>
        <v>2.5417230505182873E-6</v>
      </c>
      <c r="BM5">
        <f t="shared" si="0"/>
        <v>2.5417230505182873E-6</v>
      </c>
      <c r="BN5">
        <f t="shared" si="0"/>
        <v>2.5417230505182873E-6</v>
      </c>
      <c r="BO5">
        <f t="shared" si="0"/>
        <v>2.5417230505182873E-6</v>
      </c>
      <c r="BP5">
        <f t="shared" si="0"/>
        <v>2.5417230505182873E-6</v>
      </c>
      <c r="BQ5">
        <f t="shared" si="0"/>
        <v>2.5417230505182873E-6</v>
      </c>
      <c r="BR5">
        <f t="shared" si="0"/>
        <v>2.5417230505182873E-6</v>
      </c>
      <c r="BS5">
        <f t="shared" si="0"/>
        <v>2.5417230505182873E-6</v>
      </c>
      <c r="BT5">
        <f t="shared" si="0"/>
        <v>2.5417230505182873E-6</v>
      </c>
      <c r="BU5">
        <f t="shared" si="0"/>
        <v>2.5417230505182873E-6</v>
      </c>
      <c r="BV5">
        <f t="shared" si="0"/>
        <v>2.5417230505182873E-6</v>
      </c>
      <c r="BW5">
        <f t="shared" si="0"/>
        <v>2.5417230505182873E-6</v>
      </c>
      <c r="BX5">
        <f t="shared" si="0"/>
        <v>2.5417230505182873E-6</v>
      </c>
      <c r="BY5">
        <f t="shared" si="0"/>
        <v>2.5417230505182873E-6</v>
      </c>
      <c r="BZ5">
        <f t="shared" si="0"/>
        <v>2.5417230505182873E-6</v>
      </c>
      <c r="CA5">
        <f t="shared" si="0"/>
        <v>2.5417230505182873E-6</v>
      </c>
      <c r="CB5">
        <f t="shared" si="0"/>
        <v>2.5417230505182873E-6</v>
      </c>
      <c r="CC5">
        <f t="shared" si="0"/>
        <v>2.5417230505182873E-6</v>
      </c>
    </row>
    <row r="6" spans="1:81">
      <c r="A6" s="1" t="s">
        <v>1425</v>
      </c>
      <c r="B6">
        <f>'Total Fuel Prices'!B133*(INDEX(Tax_share,MATCH('Total Fuel Prices'!$A$127,tax_fuel_labels,0),MATCH(B$1,'Tax_Share of Price'!$B$1:$AI$1,0)))</f>
        <v>0</v>
      </c>
      <c r="C6">
        <f>'Total Fuel Prices'!C133*(INDEX(Tax_share,MATCH('Total Fuel Prices'!$A$127,tax_fuel_labels,0),MATCH(C$1,'Tax_Share of Price'!$B$1:$AI$1,0)))</f>
        <v>0</v>
      </c>
      <c r="D6">
        <f>'Total Fuel Prices'!D133*(INDEX(Tax_share,MATCH('Total Fuel Prices'!$A$127,tax_fuel_labels,0),MATCH(D$1,'Tax_Share of Price'!$B$1:$AI$1,0)))</f>
        <v>0</v>
      </c>
      <c r="E6">
        <f>'Total Fuel Prices'!E133*(INDEX(Tax_share,MATCH('Total Fuel Prices'!$A$127,tax_fuel_labels,0),MATCH(E$1,'Tax_Share of Price'!$B$1:$AI$1,0)))</f>
        <v>0</v>
      </c>
      <c r="F6">
        <f>'Total Fuel Prices'!F133*(INDEX(Tax_share,MATCH('Total Fuel Prices'!$A$127,tax_fuel_labels,0),MATCH(F$1,'Tax_Share of Price'!$B$1:$AI$1,0)))</f>
        <v>0</v>
      </c>
      <c r="G6">
        <f>'Total Fuel Prices'!G133*(INDEX(Tax_share,MATCH('Total Fuel Prices'!$A$127,tax_fuel_labels,0),MATCH(G$1,'Tax_Share of Price'!$B$1:$AI$1,0)))</f>
        <v>0</v>
      </c>
      <c r="H6">
        <f>'Total Fuel Prices'!H133*(INDEX(Tax_share,MATCH('Total Fuel Prices'!$A$127,tax_fuel_labels,0),MATCH(H$1,'Tax_Share of Price'!$B$1:$AI$1,0)))</f>
        <v>0</v>
      </c>
      <c r="I6">
        <f>'Total Fuel Prices'!I133*(INDEX(Tax_share,MATCH('Total Fuel Prices'!$A$127,tax_fuel_labels,0),MATCH(I$1,'Tax_Share of Price'!$B$1:$AI$1,0)))</f>
        <v>0</v>
      </c>
      <c r="J6">
        <f>'Total Fuel Prices'!J133*(INDEX(Tax_share,MATCH('Total Fuel Prices'!$A$127,tax_fuel_labels,0),MATCH(J$1,'Tax_Share of Price'!$B$1:$AI$1,0)))</f>
        <v>0</v>
      </c>
      <c r="K6">
        <f>'Total Fuel Prices'!K133*(INDEX(Tax_share,MATCH('Total Fuel Prices'!$A$127,tax_fuel_labels,0),MATCH(K$1,'Tax_Share of Price'!$B$1:$AI$1,0)))</f>
        <v>0</v>
      </c>
      <c r="L6">
        <f>'Total Fuel Prices'!L133*(INDEX(Tax_share,MATCH('Total Fuel Prices'!$A$127,tax_fuel_labels,0),MATCH(L$1,'Tax_Share of Price'!$B$1:$AI$1,0)))</f>
        <v>0</v>
      </c>
      <c r="M6">
        <f>'Total Fuel Prices'!M133*(INDEX(Tax_share,MATCH('Total Fuel Prices'!$A$127,tax_fuel_labels,0),MATCH(M$1,'Tax_Share of Price'!$B$1:$AI$1,0)))</f>
        <v>0</v>
      </c>
      <c r="N6">
        <f>'Total Fuel Prices'!N133*(INDEX(Tax_share,MATCH('Total Fuel Prices'!$A$127,tax_fuel_labels,0),MATCH(N$1,'Tax_Share of Price'!$B$1:$AI$1,0)))</f>
        <v>0</v>
      </c>
      <c r="O6">
        <f>'Total Fuel Prices'!O133*(INDEX(Tax_share,MATCH('Total Fuel Prices'!$A$127,tax_fuel_labels,0),MATCH(O$1,'Tax_Share of Price'!$B$1:$AI$1,0)))</f>
        <v>0</v>
      </c>
      <c r="P6">
        <f>'Total Fuel Prices'!P133*(INDEX(Tax_share,MATCH('Total Fuel Prices'!$A$127,tax_fuel_labels,0),MATCH(P$1,'Tax_Share of Price'!$B$1:$AI$1,0)))</f>
        <v>0</v>
      </c>
      <c r="Q6">
        <f>'Total Fuel Prices'!Q133*(INDEX(Tax_share,MATCH('Total Fuel Prices'!$A$127,tax_fuel_labels,0),MATCH(Q$1,'Tax_Share of Price'!$B$1:$AI$1,0)))</f>
        <v>0</v>
      </c>
      <c r="R6">
        <f>'Total Fuel Prices'!R133*(INDEX(Tax_share,MATCH('Total Fuel Prices'!$A$127,tax_fuel_labels,0),MATCH(R$1,'Tax_Share of Price'!$B$1:$AI$1,0)))</f>
        <v>0</v>
      </c>
      <c r="S6">
        <f>'Total Fuel Prices'!S133*(INDEX(Tax_share,MATCH('Total Fuel Prices'!$A$127,tax_fuel_labels,0),MATCH(S$1,'Tax_Share of Price'!$B$1:$AI$1,0)))</f>
        <v>0</v>
      </c>
      <c r="T6">
        <f>'Total Fuel Prices'!T133*(INDEX(Tax_share,MATCH('Total Fuel Prices'!$A$127,tax_fuel_labels,0),MATCH(T$1,'Tax_Share of Price'!$B$1:$AI$1,0)))</f>
        <v>0</v>
      </c>
      <c r="U6">
        <f>'Total Fuel Prices'!U133*(INDEX(Tax_share,MATCH('Total Fuel Prices'!$A$127,tax_fuel_labels,0),MATCH(U$1,'Tax_Share of Price'!$B$1:$AI$1,0)))</f>
        <v>0</v>
      </c>
      <c r="V6">
        <f>'Total Fuel Prices'!V133*(INDEX(Tax_share,MATCH('Total Fuel Prices'!$A$127,tax_fuel_labels,0),MATCH(V$1,'Tax_Share of Price'!$B$1:$AI$1,0)))</f>
        <v>0</v>
      </c>
      <c r="W6">
        <f>'Total Fuel Prices'!W133*(INDEX(Tax_share,MATCH('Total Fuel Prices'!$A$127,tax_fuel_labels,0),MATCH(W$1,'Tax_Share of Price'!$B$1:$AI$1,0)))</f>
        <v>0</v>
      </c>
      <c r="X6">
        <f>'Total Fuel Prices'!X133*(INDEX(Tax_share,MATCH('Total Fuel Prices'!$A$127,tax_fuel_labels,0),MATCH(X$1,'Tax_Share of Price'!$B$1:$AI$1,0)))</f>
        <v>0</v>
      </c>
      <c r="Y6">
        <f>'Total Fuel Prices'!Y133*(INDEX(Tax_share,MATCH('Total Fuel Prices'!$A$127,tax_fuel_labels,0),MATCH(Y$1,'Tax_Share of Price'!$B$1:$AI$1,0)))</f>
        <v>0</v>
      </c>
      <c r="Z6">
        <f>'Total Fuel Prices'!Z133*(INDEX(Tax_share,MATCH('Total Fuel Prices'!$A$127,tax_fuel_labels,0),MATCH(Z$1,'Tax_Share of Price'!$B$1:$AI$1,0)))</f>
        <v>0</v>
      </c>
      <c r="AA6">
        <f>'Total Fuel Prices'!AA133*(INDEX(Tax_share,MATCH('Total Fuel Prices'!$A$127,tax_fuel_labels,0),MATCH(AA$1,'Tax_Share of Price'!$B$1:$AI$1,0)))</f>
        <v>0</v>
      </c>
      <c r="AB6">
        <f>'Total Fuel Prices'!AB133*(INDEX(Tax_share,MATCH('Total Fuel Prices'!$A$127,tax_fuel_labels,0),MATCH(AB$1,'Tax_Share of Price'!$B$1:$AI$1,0)))</f>
        <v>0</v>
      </c>
      <c r="AC6">
        <f>'Total Fuel Prices'!AC133*(INDEX(Tax_share,MATCH('Total Fuel Prices'!$A$127,tax_fuel_labels,0),MATCH(AC$1,'Tax_Share of Price'!$B$1:$AI$1,0)))</f>
        <v>0</v>
      </c>
      <c r="AD6">
        <f>'Total Fuel Prices'!AD133*(INDEX(Tax_share,MATCH('Total Fuel Prices'!$A$127,tax_fuel_labels,0),MATCH(AD$1,'Tax_Share of Price'!$B$1:$AI$1,0)))</f>
        <v>0</v>
      </c>
      <c r="AE6">
        <f>'Total Fuel Prices'!AE133*(INDEX(Tax_share,MATCH('Total Fuel Prices'!$A$127,tax_fuel_labels,0),MATCH(AE$1,'Tax_Share of Price'!$B$1:$AI$1,0)))</f>
        <v>0</v>
      </c>
      <c r="AF6">
        <f t="shared" si="1"/>
        <v>0</v>
      </c>
      <c r="AG6">
        <f t="shared" si="0"/>
        <v>0</v>
      </c>
      <c r="AH6">
        <f t="shared" si="0"/>
        <v>0</v>
      </c>
      <c r="AI6">
        <f t="shared" si="0"/>
        <v>0</v>
      </c>
      <c r="AJ6">
        <f t="shared" si="0"/>
        <v>0</v>
      </c>
      <c r="AK6">
        <f t="shared" si="0"/>
        <v>0</v>
      </c>
      <c r="AL6">
        <f t="shared" si="0"/>
        <v>0</v>
      </c>
      <c r="AM6">
        <f t="shared" si="0"/>
        <v>0</v>
      </c>
      <c r="AN6">
        <f t="shared" si="0"/>
        <v>0</v>
      </c>
      <c r="AO6">
        <f t="shared" si="0"/>
        <v>0</v>
      </c>
      <c r="AP6">
        <f t="shared" si="0"/>
        <v>0</v>
      </c>
      <c r="AQ6">
        <f t="shared" si="0"/>
        <v>0</v>
      </c>
      <c r="AR6">
        <f t="shared" si="0"/>
        <v>0</v>
      </c>
      <c r="AS6">
        <f t="shared" si="0"/>
        <v>0</v>
      </c>
      <c r="AT6">
        <f t="shared" si="0"/>
        <v>0</v>
      </c>
      <c r="AU6">
        <f t="shared" si="0"/>
        <v>0</v>
      </c>
      <c r="AV6">
        <f t="shared" si="0"/>
        <v>0</v>
      </c>
      <c r="AW6">
        <f t="shared" si="0"/>
        <v>0</v>
      </c>
      <c r="AX6">
        <f t="shared" si="0"/>
        <v>0</v>
      </c>
      <c r="AY6">
        <f t="shared" si="0"/>
        <v>0</v>
      </c>
      <c r="AZ6">
        <f t="shared" si="0"/>
        <v>0</v>
      </c>
      <c r="BA6">
        <f t="shared" si="0"/>
        <v>0</v>
      </c>
      <c r="BB6">
        <f t="shared" si="0"/>
        <v>0</v>
      </c>
      <c r="BC6">
        <f t="shared" si="0"/>
        <v>0</v>
      </c>
      <c r="BD6">
        <f t="shared" si="0"/>
        <v>0</v>
      </c>
      <c r="BE6">
        <f t="shared" si="0"/>
        <v>0</v>
      </c>
      <c r="BF6">
        <f t="shared" si="0"/>
        <v>0</v>
      </c>
      <c r="BG6">
        <f t="shared" si="0"/>
        <v>0</v>
      </c>
      <c r="BH6">
        <f t="shared" si="0"/>
        <v>0</v>
      </c>
      <c r="BI6">
        <f t="shared" si="0"/>
        <v>0</v>
      </c>
      <c r="BJ6">
        <f t="shared" si="0"/>
        <v>0</v>
      </c>
      <c r="BK6">
        <f t="shared" si="0"/>
        <v>0</v>
      </c>
      <c r="BL6">
        <f t="shared" si="0"/>
        <v>0</v>
      </c>
      <c r="BM6">
        <f t="shared" si="0"/>
        <v>0</v>
      </c>
      <c r="BN6">
        <f t="shared" si="0"/>
        <v>0</v>
      </c>
      <c r="BO6">
        <f t="shared" si="0"/>
        <v>0</v>
      </c>
      <c r="BP6">
        <f t="shared" si="0"/>
        <v>0</v>
      </c>
      <c r="BQ6">
        <f t="shared" si="0"/>
        <v>0</v>
      </c>
      <c r="BR6">
        <f t="shared" si="0"/>
        <v>0</v>
      </c>
      <c r="BS6">
        <f t="shared" si="0"/>
        <v>0</v>
      </c>
      <c r="BT6">
        <f t="shared" si="0"/>
        <v>0</v>
      </c>
      <c r="BU6">
        <f t="shared" si="0"/>
        <v>0</v>
      </c>
      <c r="BV6">
        <f t="shared" si="0"/>
        <v>0</v>
      </c>
      <c r="BW6">
        <f t="shared" si="0"/>
        <v>0</v>
      </c>
      <c r="BX6">
        <f t="shared" si="0"/>
        <v>0</v>
      </c>
      <c r="BY6">
        <f t="shared" si="0"/>
        <v>0</v>
      </c>
      <c r="BZ6">
        <f t="shared" si="0"/>
        <v>0</v>
      </c>
      <c r="CA6">
        <f t="shared" si="0"/>
        <v>0</v>
      </c>
      <c r="CB6">
        <f t="shared" si="0"/>
        <v>0</v>
      </c>
      <c r="CC6">
        <f t="shared" si="0"/>
        <v>0</v>
      </c>
    </row>
    <row r="7" spans="1:81">
      <c r="A7" s="1" t="s">
        <v>1426</v>
      </c>
      <c r="B7">
        <f>'Total Fuel Prices'!B134*(INDEX(Tax_share,MATCH('Total Fuel Prices'!$A$127,tax_fuel_labels,0),MATCH(B$1,'Tax_Share of Price'!$B$1:$AI$1,0)))</f>
        <v>0</v>
      </c>
      <c r="C7">
        <f>'Total Fuel Prices'!C134*(INDEX(Tax_share,MATCH('Total Fuel Prices'!$A$127,tax_fuel_labels,0),MATCH(C$1,'Tax_Share of Price'!$B$1:$AI$1,0)))</f>
        <v>0</v>
      </c>
      <c r="D7">
        <f>'Total Fuel Prices'!D134*(INDEX(Tax_share,MATCH('Total Fuel Prices'!$A$127,tax_fuel_labels,0),MATCH(D$1,'Tax_Share of Price'!$B$1:$AI$1,0)))</f>
        <v>0</v>
      </c>
      <c r="E7">
        <f>'Total Fuel Prices'!E134*(INDEX(Tax_share,MATCH('Total Fuel Prices'!$A$127,tax_fuel_labels,0),MATCH(E$1,'Tax_Share of Price'!$B$1:$AI$1,0)))</f>
        <v>0</v>
      </c>
      <c r="F7">
        <f>'Total Fuel Prices'!F134*(INDEX(Tax_share,MATCH('Total Fuel Prices'!$A$127,tax_fuel_labels,0),MATCH(F$1,'Tax_Share of Price'!$B$1:$AI$1,0)))</f>
        <v>0</v>
      </c>
      <c r="G7">
        <f>'Total Fuel Prices'!G134*(INDEX(Tax_share,MATCH('Total Fuel Prices'!$A$127,tax_fuel_labels,0),MATCH(G$1,'Tax_Share of Price'!$B$1:$AI$1,0)))</f>
        <v>0</v>
      </c>
      <c r="H7">
        <f>'Total Fuel Prices'!H134*(INDEX(Tax_share,MATCH('Total Fuel Prices'!$A$127,tax_fuel_labels,0),MATCH(H$1,'Tax_Share of Price'!$B$1:$AI$1,0)))</f>
        <v>0</v>
      </c>
      <c r="I7">
        <f>'Total Fuel Prices'!I134*(INDEX(Tax_share,MATCH('Total Fuel Prices'!$A$127,tax_fuel_labels,0),MATCH(I$1,'Tax_Share of Price'!$B$1:$AI$1,0)))</f>
        <v>0</v>
      </c>
      <c r="J7">
        <f>'Total Fuel Prices'!J134*(INDEX(Tax_share,MATCH('Total Fuel Prices'!$A$127,tax_fuel_labels,0),MATCH(J$1,'Tax_Share of Price'!$B$1:$AI$1,0)))</f>
        <v>0</v>
      </c>
      <c r="K7">
        <f>'Total Fuel Prices'!K134*(INDEX(Tax_share,MATCH('Total Fuel Prices'!$A$127,tax_fuel_labels,0),MATCH(K$1,'Tax_Share of Price'!$B$1:$AI$1,0)))</f>
        <v>0</v>
      </c>
      <c r="L7">
        <f>'Total Fuel Prices'!L134*(INDEX(Tax_share,MATCH('Total Fuel Prices'!$A$127,tax_fuel_labels,0),MATCH(L$1,'Tax_Share of Price'!$B$1:$AI$1,0)))</f>
        <v>0</v>
      </c>
      <c r="M7">
        <f>'Total Fuel Prices'!M134*(INDEX(Tax_share,MATCH('Total Fuel Prices'!$A$127,tax_fuel_labels,0),MATCH(M$1,'Tax_Share of Price'!$B$1:$AI$1,0)))</f>
        <v>0</v>
      </c>
      <c r="N7">
        <f>'Total Fuel Prices'!N134*(INDEX(Tax_share,MATCH('Total Fuel Prices'!$A$127,tax_fuel_labels,0),MATCH(N$1,'Tax_Share of Price'!$B$1:$AI$1,0)))</f>
        <v>0</v>
      </c>
      <c r="O7">
        <f>'Total Fuel Prices'!O134*(INDEX(Tax_share,MATCH('Total Fuel Prices'!$A$127,tax_fuel_labels,0),MATCH(O$1,'Tax_Share of Price'!$B$1:$AI$1,0)))</f>
        <v>0</v>
      </c>
      <c r="P7">
        <f>'Total Fuel Prices'!P134*(INDEX(Tax_share,MATCH('Total Fuel Prices'!$A$127,tax_fuel_labels,0),MATCH(P$1,'Tax_Share of Price'!$B$1:$AI$1,0)))</f>
        <v>0</v>
      </c>
      <c r="Q7">
        <f>'Total Fuel Prices'!Q134*(INDEX(Tax_share,MATCH('Total Fuel Prices'!$A$127,tax_fuel_labels,0),MATCH(Q$1,'Tax_Share of Price'!$B$1:$AI$1,0)))</f>
        <v>0</v>
      </c>
      <c r="R7">
        <f>'Total Fuel Prices'!R134*(INDEX(Tax_share,MATCH('Total Fuel Prices'!$A$127,tax_fuel_labels,0),MATCH(R$1,'Tax_Share of Price'!$B$1:$AI$1,0)))</f>
        <v>0</v>
      </c>
      <c r="S7">
        <f>'Total Fuel Prices'!S134*(INDEX(Tax_share,MATCH('Total Fuel Prices'!$A$127,tax_fuel_labels,0),MATCH(S$1,'Tax_Share of Price'!$B$1:$AI$1,0)))</f>
        <v>0</v>
      </c>
      <c r="T7">
        <f>'Total Fuel Prices'!T134*(INDEX(Tax_share,MATCH('Total Fuel Prices'!$A$127,tax_fuel_labels,0),MATCH(T$1,'Tax_Share of Price'!$B$1:$AI$1,0)))</f>
        <v>0</v>
      </c>
      <c r="U7">
        <f>'Total Fuel Prices'!U134*(INDEX(Tax_share,MATCH('Total Fuel Prices'!$A$127,tax_fuel_labels,0),MATCH(U$1,'Tax_Share of Price'!$B$1:$AI$1,0)))</f>
        <v>0</v>
      </c>
      <c r="V7">
        <f>'Total Fuel Prices'!V134*(INDEX(Tax_share,MATCH('Total Fuel Prices'!$A$127,tax_fuel_labels,0),MATCH(V$1,'Tax_Share of Price'!$B$1:$AI$1,0)))</f>
        <v>0</v>
      </c>
      <c r="W7">
        <f>'Total Fuel Prices'!W134*(INDEX(Tax_share,MATCH('Total Fuel Prices'!$A$127,tax_fuel_labels,0),MATCH(W$1,'Tax_Share of Price'!$B$1:$AI$1,0)))</f>
        <v>0</v>
      </c>
      <c r="X7">
        <f>'Total Fuel Prices'!X134*(INDEX(Tax_share,MATCH('Total Fuel Prices'!$A$127,tax_fuel_labels,0),MATCH(X$1,'Tax_Share of Price'!$B$1:$AI$1,0)))</f>
        <v>0</v>
      </c>
      <c r="Y7">
        <f>'Total Fuel Prices'!Y134*(INDEX(Tax_share,MATCH('Total Fuel Prices'!$A$127,tax_fuel_labels,0),MATCH(Y$1,'Tax_Share of Price'!$B$1:$AI$1,0)))</f>
        <v>0</v>
      </c>
      <c r="Z7">
        <f>'Total Fuel Prices'!Z134*(INDEX(Tax_share,MATCH('Total Fuel Prices'!$A$127,tax_fuel_labels,0),MATCH(Z$1,'Tax_Share of Price'!$B$1:$AI$1,0)))</f>
        <v>0</v>
      </c>
      <c r="AA7">
        <f>'Total Fuel Prices'!AA134*(INDEX(Tax_share,MATCH('Total Fuel Prices'!$A$127,tax_fuel_labels,0),MATCH(AA$1,'Tax_Share of Price'!$B$1:$AI$1,0)))</f>
        <v>0</v>
      </c>
      <c r="AB7">
        <f>'Total Fuel Prices'!AB134*(INDEX(Tax_share,MATCH('Total Fuel Prices'!$A$127,tax_fuel_labels,0),MATCH(AB$1,'Tax_Share of Price'!$B$1:$AI$1,0)))</f>
        <v>0</v>
      </c>
      <c r="AC7">
        <f>'Total Fuel Prices'!AC134*(INDEX(Tax_share,MATCH('Total Fuel Prices'!$A$127,tax_fuel_labels,0),MATCH(AC$1,'Tax_Share of Price'!$B$1:$AI$1,0)))</f>
        <v>0</v>
      </c>
      <c r="AD7">
        <f>'Total Fuel Prices'!AD134*(INDEX(Tax_share,MATCH('Total Fuel Prices'!$A$127,tax_fuel_labels,0),MATCH(AD$1,'Tax_Share of Price'!$B$1:$AI$1,0)))</f>
        <v>0</v>
      </c>
      <c r="AE7">
        <f>'Total Fuel Prices'!AE134*(INDEX(Tax_share,MATCH('Total Fuel Prices'!$A$127,tax_fuel_labels,0),MATCH(AE$1,'Tax_Share of Price'!$B$1:$AI$1,0)))</f>
        <v>0</v>
      </c>
      <c r="AF7">
        <f t="shared" si="1"/>
        <v>0</v>
      </c>
      <c r="AG7">
        <f t="shared" si="0"/>
        <v>0</v>
      </c>
      <c r="AH7">
        <f t="shared" si="0"/>
        <v>0</v>
      </c>
      <c r="AI7">
        <f t="shared" si="0"/>
        <v>0</v>
      </c>
      <c r="AJ7">
        <f t="shared" si="0"/>
        <v>0</v>
      </c>
      <c r="AK7">
        <f t="shared" si="0"/>
        <v>0</v>
      </c>
      <c r="AL7">
        <f t="shared" si="0"/>
        <v>0</v>
      </c>
      <c r="AM7">
        <f t="shared" si="0"/>
        <v>0</v>
      </c>
      <c r="AN7">
        <f t="shared" si="0"/>
        <v>0</v>
      </c>
      <c r="AO7">
        <f t="shared" si="0"/>
        <v>0</v>
      </c>
      <c r="AP7">
        <f t="shared" si="0"/>
        <v>0</v>
      </c>
      <c r="AQ7">
        <f t="shared" si="0"/>
        <v>0</v>
      </c>
      <c r="AR7">
        <f t="shared" si="0"/>
        <v>0</v>
      </c>
      <c r="AS7">
        <f t="shared" si="0"/>
        <v>0</v>
      </c>
      <c r="AT7">
        <f t="shared" si="0"/>
        <v>0</v>
      </c>
      <c r="AU7">
        <f t="shared" si="0"/>
        <v>0</v>
      </c>
      <c r="AV7">
        <f t="shared" si="0"/>
        <v>0</v>
      </c>
      <c r="AW7">
        <f t="shared" si="0"/>
        <v>0</v>
      </c>
      <c r="AX7">
        <f t="shared" si="0"/>
        <v>0</v>
      </c>
      <c r="AY7">
        <f t="shared" si="0"/>
        <v>0</v>
      </c>
      <c r="AZ7">
        <f t="shared" si="0"/>
        <v>0</v>
      </c>
      <c r="BA7">
        <f t="shared" si="0"/>
        <v>0</v>
      </c>
      <c r="BB7">
        <f t="shared" si="0"/>
        <v>0</v>
      </c>
      <c r="BC7">
        <f t="shared" si="0"/>
        <v>0</v>
      </c>
      <c r="BD7">
        <f t="shared" si="0"/>
        <v>0</v>
      </c>
      <c r="BE7">
        <f t="shared" si="0"/>
        <v>0</v>
      </c>
      <c r="BF7">
        <f t="shared" ref="AG7:CC9" si="2">$AE7</f>
        <v>0</v>
      </c>
      <c r="BG7">
        <f t="shared" si="2"/>
        <v>0</v>
      </c>
      <c r="BH7">
        <f t="shared" si="2"/>
        <v>0</v>
      </c>
      <c r="BI7">
        <f t="shared" si="2"/>
        <v>0</v>
      </c>
      <c r="BJ7">
        <f t="shared" si="2"/>
        <v>0</v>
      </c>
      <c r="BK7">
        <f t="shared" si="2"/>
        <v>0</v>
      </c>
      <c r="BL7">
        <f t="shared" si="2"/>
        <v>0</v>
      </c>
      <c r="BM7">
        <f t="shared" si="2"/>
        <v>0</v>
      </c>
      <c r="BN7">
        <f t="shared" si="2"/>
        <v>0</v>
      </c>
      <c r="BO7">
        <f t="shared" si="2"/>
        <v>0</v>
      </c>
      <c r="BP7">
        <f t="shared" si="2"/>
        <v>0</v>
      </c>
      <c r="BQ7">
        <f t="shared" si="2"/>
        <v>0</v>
      </c>
      <c r="BR7">
        <f t="shared" si="2"/>
        <v>0</v>
      </c>
      <c r="BS7">
        <f t="shared" si="2"/>
        <v>0</v>
      </c>
      <c r="BT7">
        <f t="shared" si="2"/>
        <v>0</v>
      </c>
      <c r="BU7">
        <f t="shared" si="2"/>
        <v>0</v>
      </c>
      <c r="BV7">
        <f t="shared" si="2"/>
        <v>0</v>
      </c>
      <c r="BW7">
        <f t="shared" si="2"/>
        <v>0</v>
      </c>
      <c r="BX7">
        <f t="shared" si="2"/>
        <v>0</v>
      </c>
      <c r="BY7">
        <f t="shared" si="2"/>
        <v>0</v>
      </c>
      <c r="BZ7">
        <f t="shared" si="2"/>
        <v>0</v>
      </c>
      <c r="CA7">
        <f t="shared" si="2"/>
        <v>0</v>
      </c>
      <c r="CB7">
        <f t="shared" si="2"/>
        <v>0</v>
      </c>
      <c r="CC7">
        <f t="shared" si="2"/>
        <v>0</v>
      </c>
    </row>
    <row r="8" spans="1:81">
      <c r="A8" s="1" t="s">
        <v>1427</v>
      </c>
      <c r="B8">
        <f>'Total Fuel Prices'!B135*(INDEX(Tax_share,MATCH('Total Fuel Prices'!$A$127,tax_fuel_labels,0),MATCH(B$1,'Tax_Share of Price'!$B$1:$AI$1,0)))</f>
        <v>0</v>
      </c>
      <c r="C8">
        <f>'Total Fuel Prices'!C135*(INDEX(Tax_share,MATCH('Total Fuel Prices'!$A$127,tax_fuel_labels,0),MATCH(C$1,'Tax_Share of Price'!$B$1:$AI$1,0)))</f>
        <v>0</v>
      </c>
      <c r="D8">
        <f>'Total Fuel Prices'!D135*(INDEX(Tax_share,MATCH('Total Fuel Prices'!$A$127,tax_fuel_labels,0),MATCH(D$1,'Tax_Share of Price'!$B$1:$AI$1,0)))</f>
        <v>0</v>
      </c>
      <c r="E8">
        <f>'Total Fuel Prices'!E135*(INDEX(Tax_share,MATCH('Total Fuel Prices'!$A$127,tax_fuel_labels,0),MATCH(E$1,'Tax_Share of Price'!$B$1:$AI$1,0)))</f>
        <v>0</v>
      </c>
      <c r="F8">
        <f>'Total Fuel Prices'!F135*(INDEX(Tax_share,MATCH('Total Fuel Prices'!$A$127,tax_fuel_labels,0),MATCH(F$1,'Tax_Share of Price'!$B$1:$AI$1,0)))</f>
        <v>0</v>
      </c>
      <c r="G8">
        <f>'Total Fuel Prices'!G135*(INDEX(Tax_share,MATCH('Total Fuel Prices'!$A$127,tax_fuel_labels,0),MATCH(G$1,'Tax_Share of Price'!$B$1:$AI$1,0)))</f>
        <v>0</v>
      </c>
      <c r="H8">
        <f>'Total Fuel Prices'!H135*(INDEX(Tax_share,MATCH('Total Fuel Prices'!$A$127,tax_fuel_labels,0),MATCH(H$1,'Tax_Share of Price'!$B$1:$AI$1,0)))</f>
        <v>0</v>
      </c>
      <c r="I8">
        <f>'Total Fuel Prices'!I135*(INDEX(Tax_share,MATCH('Total Fuel Prices'!$A$127,tax_fuel_labels,0),MATCH(I$1,'Tax_Share of Price'!$B$1:$AI$1,0)))</f>
        <v>0</v>
      </c>
      <c r="J8">
        <f>'Total Fuel Prices'!J135*(INDEX(Tax_share,MATCH('Total Fuel Prices'!$A$127,tax_fuel_labels,0),MATCH(J$1,'Tax_Share of Price'!$B$1:$AI$1,0)))</f>
        <v>0</v>
      </c>
      <c r="K8">
        <f>'Total Fuel Prices'!K135*(INDEX(Tax_share,MATCH('Total Fuel Prices'!$A$127,tax_fuel_labels,0),MATCH(K$1,'Tax_Share of Price'!$B$1:$AI$1,0)))</f>
        <v>0</v>
      </c>
      <c r="L8">
        <f>'Total Fuel Prices'!L135*(INDEX(Tax_share,MATCH('Total Fuel Prices'!$A$127,tax_fuel_labels,0),MATCH(L$1,'Tax_Share of Price'!$B$1:$AI$1,0)))</f>
        <v>0</v>
      </c>
      <c r="M8">
        <f>'Total Fuel Prices'!M135*(INDEX(Tax_share,MATCH('Total Fuel Prices'!$A$127,tax_fuel_labels,0),MATCH(M$1,'Tax_Share of Price'!$B$1:$AI$1,0)))</f>
        <v>0</v>
      </c>
      <c r="N8">
        <f>'Total Fuel Prices'!N135*(INDEX(Tax_share,MATCH('Total Fuel Prices'!$A$127,tax_fuel_labels,0),MATCH(N$1,'Tax_Share of Price'!$B$1:$AI$1,0)))</f>
        <v>0</v>
      </c>
      <c r="O8">
        <f>'Total Fuel Prices'!O135*(INDEX(Tax_share,MATCH('Total Fuel Prices'!$A$127,tax_fuel_labels,0),MATCH(O$1,'Tax_Share of Price'!$B$1:$AI$1,0)))</f>
        <v>0</v>
      </c>
      <c r="P8">
        <f>'Total Fuel Prices'!P135*(INDEX(Tax_share,MATCH('Total Fuel Prices'!$A$127,tax_fuel_labels,0),MATCH(P$1,'Tax_Share of Price'!$B$1:$AI$1,0)))</f>
        <v>0</v>
      </c>
      <c r="Q8">
        <f>'Total Fuel Prices'!Q135*(INDEX(Tax_share,MATCH('Total Fuel Prices'!$A$127,tax_fuel_labels,0),MATCH(Q$1,'Tax_Share of Price'!$B$1:$AI$1,0)))</f>
        <v>0</v>
      </c>
      <c r="R8">
        <f>'Total Fuel Prices'!R135*(INDEX(Tax_share,MATCH('Total Fuel Prices'!$A$127,tax_fuel_labels,0),MATCH(R$1,'Tax_Share of Price'!$B$1:$AI$1,0)))</f>
        <v>0</v>
      </c>
      <c r="S8">
        <f>'Total Fuel Prices'!S135*(INDEX(Tax_share,MATCH('Total Fuel Prices'!$A$127,tax_fuel_labels,0),MATCH(S$1,'Tax_Share of Price'!$B$1:$AI$1,0)))</f>
        <v>0</v>
      </c>
      <c r="T8">
        <f>'Total Fuel Prices'!T135*(INDEX(Tax_share,MATCH('Total Fuel Prices'!$A$127,tax_fuel_labels,0),MATCH(T$1,'Tax_Share of Price'!$B$1:$AI$1,0)))</f>
        <v>0</v>
      </c>
      <c r="U8">
        <f>'Total Fuel Prices'!U135*(INDEX(Tax_share,MATCH('Total Fuel Prices'!$A$127,tax_fuel_labels,0),MATCH(U$1,'Tax_Share of Price'!$B$1:$AI$1,0)))</f>
        <v>0</v>
      </c>
      <c r="V8">
        <f>'Total Fuel Prices'!V135*(INDEX(Tax_share,MATCH('Total Fuel Prices'!$A$127,tax_fuel_labels,0),MATCH(V$1,'Tax_Share of Price'!$B$1:$AI$1,0)))</f>
        <v>0</v>
      </c>
      <c r="W8">
        <f>'Total Fuel Prices'!W135*(INDEX(Tax_share,MATCH('Total Fuel Prices'!$A$127,tax_fuel_labels,0),MATCH(W$1,'Tax_Share of Price'!$B$1:$AI$1,0)))</f>
        <v>0</v>
      </c>
      <c r="X8">
        <f>'Total Fuel Prices'!X135*(INDEX(Tax_share,MATCH('Total Fuel Prices'!$A$127,tax_fuel_labels,0),MATCH(X$1,'Tax_Share of Price'!$B$1:$AI$1,0)))</f>
        <v>0</v>
      </c>
      <c r="Y8">
        <f>'Total Fuel Prices'!Y135*(INDEX(Tax_share,MATCH('Total Fuel Prices'!$A$127,tax_fuel_labels,0),MATCH(Y$1,'Tax_Share of Price'!$B$1:$AI$1,0)))</f>
        <v>0</v>
      </c>
      <c r="Z8">
        <f>'Total Fuel Prices'!Z135*(INDEX(Tax_share,MATCH('Total Fuel Prices'!$A$127,tax_fuel_labels,0),MATCH(Z$1,'Tax_Share of Price'!$B$1:$AI$1,0)))</f>
        <v>0</v>
      </c>
      <c r="AA8">
        <f>'Total Fuel Prices'!AA135*(INDEX(Tax_share,MATCH('Total Fuel Prices'!$A$127,tax_fuel_labels,0),MATCH(AA$1,'Tax_Share of Price'!$B$1:$AI$1,0)))</f>
        <v>0</v>
      </c>
      <c r="AB8">
        <f>'Total Fuel Prices'!AB135*(INDEX(Tax_share,MATCH('Total Fuel Prices'!$A$127,tax_fuel_labels,0),MATCH(AB$1,'Tax_Share of Price'!$B$1:$AI$1,0)))</f>
        <v>0</v>
      </c>
      <c r="AC8">
        <f>'Total Fuel Prices'!AC135*(INDEX(Tax_share,MATCH('Total Fuel Prices'!$A$127,tax_fuel_labels,0),MATCH(AC$1,'Tax_Share of Price'!$B$1:$AI$1,0)))</f>
        <v>0</v>
      </c>
      <c r="AD8">
        <f>'Total Fuel Prices'!AD135*(INDEX(Tax_share,MATCH('Total Fuel Prices'!$A$127,tax_fuel_labels,0),MATCH(AD$1,'Tax_Share of Price'!$B$1:$AI$1,0)))</f>
        <v>0</v>
      </c>
      <c r="AE8">
        <f>'Total Fuel Prices'!AE135*(INDEX(Tax_share,MATCH('Total Fuel Prices'!$A$127,tax_fuel_labels,0),MATCH(AE$1,'Tax_Share of Price'!$B$1:$AI$1,0)))</f>
        <v>0</v>
      </c>
      <c r="AF8">
        <f t="shared" si="1"/>
        <v>0</v>
      </c>
      <c r="AG8">
        <f t="shared" si="2"/>
        <v>0</v>
      </c>
      <c r="AH8">
        <f t="shared" si="2"/>
        <v>0</v>
      </c>
      <c r="AI8">
        <f t="shared" si="2"/>
        <v>0</v>
      </c>
      <c r="AJ8">
        <f t="shared" si="2"/>
        <v>0</v>
      </c>
      <c r="AK8">
        <f t="shared" si="2"/>
        <v>0</v>
      </c>
      <c r="AL8">
        <f t="shared" si="2"/>
        <v>0</v>
      </c>
      <c r="AM8">
        <f t="shared" si="2"/>
        <v>0</v>
      </c>
      <c r="AN8">
        <f t="shared" si="2"/>
        <v>0</v>
      </c>
      <c r="AO8">
        <f t="shared" si="2"/>
        <v>0</v>
      </c>
      <c r="AP8">
        <f t="shared" si="2"/>
        <v>0</v>
      </c>
      <c r="AQ8">
        <f t="shared" si="2"/>
        <v>0</v>
      </c>
      <c r="AR8">
        <f t="shared" si="2"/>
        <v>0</v>
      </c>
      <c r="AS8">
        <f t="shared" si="2"/>
        <v>0</v>
      </c>
      <c r="AT8">
        <f t="shared" si="2"/>
        <v>0</v>
      </c>
      <c r="AU8">
        <f t="shared" si="2"/>
        <v>0</v>
      </c>
      <c r="AV8">
        <f t="shared" si="2"/>
        <v>0</v>
      </c>
      <c r="AW8">
        <f t="shared" si="2"/>
        <v>0</v>
      </c>
      <c r="AX8">
        <f t="shared" si="2"/>
        <v>0</v>
      </c>
      <c r="AY8">
        <f t="shared" si="2"/>
        <v>0</v>
      </c>
      <c r="AZ8">
        <f t="shared" si="2"/>
        <v>0</v>
      </c>
      <c r="BA8">
        <f t="shared" si="2"/>
        <v>0</v>
      </c>
      <c r="BB8">
        <f t="shared" si="2"/>
        <v>0</v>
      </c>
      <c r="BC8">
        <f t="shared" si="2"/>
        <v>0</v>
      </c>
      <c r="BD8">
        <f t="shared" si="2"/>
        <v>0</v>
      </c>
      <c r="BE8">
        <f t="shared" si="2"/>
        <v>0</v>
      </c>
      <c r="BF8">
        <f t="shared" si="2"/>
        <v>0</v>
      </c>
      <c r="BG8">
        <f t="shared" si="2"/>
        <v>0</v>
      </c>
      <c r="BH8">
        <f t="shared" si="2"/>
        <v>0</v>
      </c>
      <c r="BI8">
        <f t="shared" si="2"/>
        <v>0</v>
      </c>
      <c r="BJ8">
        <f t="shared" si="2"/>
        <v>0</v>
      </c>
      <c r="BK8">
        <f t="shared" si="2"/>
        <v>0</v>
      </c>
      <c r="BL8">
        <f t="shared" si="2"/>
        <v>0</v>
      </c>
      <c r="BM8">
        <f t="shared" si="2"/>
        <v>0</v>
      </c>
      <c r="BN8">
        <f t="shared" si="2"/>
        <v>0</v>
      </c>
      <c r="BO8">
        <f t="shared" si="2"/>
        <v>0</v>
      </c>
      <c r="BP8">
        <f t="shared" si="2"/>
        <v>0</v>
      </c>
      <c r="BQ8">
        <f t="shared" si="2"/>
        <v>0</v>
      </c>
      <c r="BR8">
        <f t="shared" si="2"/>
        <v>0</v>
      </c>
      <c r="BS8">
        <f t="shared" si="2"/>
        <v>0</v>
      </c>
      <c r="BT8">
        <f t="shared" si="2"/>
        <v>0</v>
      </c>
      <c r="BU8">
        <f t="shared" si="2"/>
        <v>0</v>
      </c>
      <c r="BV8">
        <f t="shared" si="2"/>
        <v>0</v>
      </c>
      <c r="BW8">
        <f t="shared" si="2"/>
        <v>0</v>
      </c>
      <c r="BX8">
        <f t="shared" si="2"/>
        <v>0</v>
      </c>
      <c r="BY8">
        <f t="shared" si="2"/>
        <v>0</v>
      </c>
      <c r="BZ8">
        <f t="shared" si="2"/>
        <v>0</v>
      </c>
      <c r="CA8">
        <f t="shared" si="2"/>
        <v>0</v>
      </c>
      <c r="CB8">
        <f t="shared" si="2"/>
        <v>0</v>
      </c>
      <c r="CC8">
        <f t="shared" si="2"/>
        <v>0</v>
      </c>
    </row>
    <row r="9" spans="1:81">
      <c r="A9" s="1" t="s">
        <v>1428</v>
      </c>
      <c r="B9">
        <f>'Total Fuel Prices'!B136*(INDEX(Tax_share,MATCH('Total Fuel Prices'!$A$127,tax_fuel_labels,0),MATCH(B$1,'Tax_Share of Price'!$B$1:$AI$1,0)))</f>
        <v>0</v>
      </c>
      <c r="C9">
        <f>'Total Fuel Prices'!C136*(INDEX(Tax_share,MATCH('Total Fuel Prices'!$A$127,tax_fuel_labels,0),MATCH(C$1,'Tax_Share of Price'!$B$1:$AI$1,0)))</f>
        <v>0</v>
      </c>
      <c r="D9">
        <f>'Total Fuel Prices'!D136*(INDEX(Tax_share,MATCH('Total Fuel Prices'!$A$127,tax_fuel_labels,0),MATCH(D$1,'Tax_Share of Price'!$B$1:$AI$1,0)))</f>
        <v>0</v>
      </c>
      <c r="E9">
        <f>'Total Fuel Prices'!E136*(INDEX(Tax_share,MATCH('Total Fuel Prices'!$A$127,tax_fuel_labels,0),MATCH(E$1,'Tax_Share of Price'!$B$1:$AI$1,0)))</f>
        <v>0</v>
      </c>
      <c r="F9">
        <f>'Total Fuel Prices'!F136*(INDEX(Tax_share,MATCH('Total Fuel Prices'!$A$127,tax_fuel_labels,0),MATCH(F$1,'Tax_Share of Price'!$B$1:$AI$1,0)))</f>
        <v>0</v>
      </c>
      <c r="G9">
        <f>'Total Fuel Prices'!G136*(INDEX(Tax_share,MATCH('Total Fuel Prices'!$A$127,tax_fuel_labels,0),MATCH(G$1,'Tax_Share of Price'!$B$1:$AI$1,0)))</f>
        <v>0</v>
      </c>
      <c r="H9">
        <f>'Total Fuel Prices'!H136*(INDEX(Tax_share,MATCH('Total Fuel Prices'!$A$127,tax_fuel_labels,0),MATCH(H$1,'Tax_Share of Price'!$B$1:$AI$1,0)))</f>
        <v>0</v>
      </c>
      <c r="I9">
        <f>'Total Fuel Prices'!I136*(INDEX(Tax_share,MATCH('Total Fuel Prices'!$A$127,tax_fuel_labels,0),MATCH(I$1,'Tax_Share of Price'!$B$1:$AI$1,0)))</f>
        <v>0</v>
      </c>
      <c r="J9">
        <f>'Total Fuel Prices'!J136*(INDEX(Tax_share,MATCH('Total Fuel Prices'!$A$127,tax_fuel_labels,0),MATCH(J$1,'Tax_Share of Price'!$B$1:$AI$1,0)))</f>
        <v>0</v>
      </c>
      <c r="K9">
        <f>'Total Fuel Prices'!K136*(INDEX(Tax_share,MATCH('Total Fuel Prices'!$A$127,tax_fuel_labels,0),MATCH(K$1,'Tax_Share of Price'!$B$1:$AI$1,0)))</f>
        <v>0</v>
      </c>
      <c r="L9">
        <f>'Total Fuel Prices'!L136*(INDEX(Tax_share,MATCH('Total Fuel Prices'!$A$127,tax_fuel_labels,0),MATCH(L$1,'Tax_Share of Price'!$B$1:$AI$1,0)))</f>
        <v>0</v>
      </c>
      <c r="M9">
        <f>'Total Fuel Prices'!M136*(INDEX(Tax_share,MATCH('Total Fuel Prices'!$A$127,tax_fuel_labels,0),MATCH(M$1,'Tax_Share of Price'!$B$1:$AI$1,0)))</f>
        <v>0</v>
      </c>
      <c r="N9">
        <f>'Total Fuel Prices'!N136*(INDEX(Tax_share,MATCH('Total Fuel Prices'!$A$127,tax_fuel_labels,0),MATCH(N$1,'Tax_Share of Price'!$B$1:$AI$1,0)))</f>
        <v>0</v>
      </c>
      <c r="O9">
        <f>'Total Fuel Prices'!O136*(INDEX(Tax_share,MATCH('Total Fuel Prices'!$A$127,tax_fuel_labels,0),MATCH(O$1,'Tax_Share of Price'!$B$1:$AI$1,0)))</f>
        <v>0</v>
      </c>
      <c r="P9">
        <f>'Total Fuel Prices'!P136*(INDEX(Tax_share,MATCH('Total Fuel Prices'!$A$127,tax_fuel_labels,0),MATCH(P$1,'Tax_Share of Price'!$B$1:$AI$1,0)))</f>
        <v>0</v>
      </c>
      <c r="Q9">
        <f>'Total Fuel Prices'!Q136*(INDEX(Tax_share,MATCH('Total Fuel Prices'!$A$127,tax_fuel_labels,0),MATCH(Q$1,'Tax_Share of Price'!$B$1:$AI$1,0)))</f>
        <v>0</v>
      </c>
      <c r="R9">
        <f>'Total Fuel Prices'!R136*(INDEX(Tax_share,MATCH('Total Fuel Prices'!$A$127,tax_fuel_labels,0),MATCH(R$1,'Tax_Share of Price'!$B$1:$AI$1,0)))</f>
        <v>0</v>
      </c>
      <c r="S9">
        <f>'Total Fuel Prices'!S136*(INDEX(Tax_share,MATCH('Total Fuel Prices'!$A$127,tax_fuel_labels,0),MATCH(S$1,'Tax_Share of Price'!$B$1:$AI$1,0)))</f>
        <v>0</v>
      </c>
      <c r="T9">
        <f>'Total Fuel Prices'!T136*(INDEX(Tax_share,MATCH('Total Fuel Prices'!$A$127,tax_fuel_labels,0),MATCH(T$1,'Tax_Share of Price'!$B$1:$AI$1,0)))</f>
        <v>0</v>
      </c>
      <c r="U9">
        <f>'Total Fuel Prices'!U136*(INDEX(Tax_share,MATCH('Total Fuel Prices'!$A$127,tax_fuel_labels,0),MATCH(U$1,'Tax_Share of Price'!$B$1:$AI$1,0)))</f>
        <v>0</v>
      </c>
      <c r="V9">
        <f>'Total Fuel Prices'!V136*(INDEX(Tax_share,MATCH('Total Fuel Prices'!$A$127,tax_fuel_labels,0),MATCH(V$1,'Tax_Share of Price'!$B$1:$AI$1,0)))</f>
        <v>0</v>
      </c>
      <c r="W9">
        <f>'Total Fuel Prices'!W136*(INDEX(Tax_share,MATCH('Total Fuel Prices'!$A$127,tax_fuel_labels,0),MATCH(W$1,'Tax_Share of Price'!$B$1:$AI$1,0)))</f>
        <v>0</v>
      </c>
      <c r="X9">
        <f>'Total Fuel Prices'!X136*(INDEX(Tax_share,MATCH('Total Fuel Prices'!$A$127,tax_fuel_labels,0),MATCH(X$1,'Tax_Share of Price'!$B$1:$AI$1,0)))</f>
        <v>0</v>
      </c>
      <c r="Y9">
        <f>'Total Fuel Prices'!Y136*(INDEX(Tax_share,MATCH('Total Fuel Prices'!$A$127,tax_fuel_labels,0),MATCH(Y$1,'Tax_Share of Price'!$B$1:$AI$1,0)))</f>
        <v>0</v>
      </c>
      <c r="Z9">
        <f>'Total Fuel Prices'!Z136*(INDEX(Tax_share,MATCH('Total Fuel Prices'!$A$127,tax_fuel_labels,0),MATCH(Z$1,'Tax_Share of Price'!$B$1:$AI$1,0)))</f>
        <v>0</v>
      </c>
      <c r="AA9">
        <f>'Total Fuel Prices'!AA136*(INDEX(Tax_share,MATCH('Total Fuel Prices'!$A$127,tax_fuel_labels,0),MATCH(AA$1,'Tax_Share of Price'!$B$1:$AI$1,0)))</f>
        <v>0</v>
      </c>
      <c r="AB9">
        <f>'Total Fuel Prices'!AB136*(INDEX(Tax_share,MATCH('Total Fuel Prices'!$A$127,tax_fuel_labels,0),MATCH(AB$1,'Tax_Share of Price'!$B$1:$AI$1,0)))</f>
        <v>0</v>
      </c>
      <c r="AC9">
        <f>'Total Fuel Prices'!AC136*(INDEX(Tax_share,MATCH('Total Fuel Prices'!$A$127,tax_fuel_labels,0),MATCH(AC$1,'Tax_Share of Price'!$B$1:$AI$1,0)))</f>
        <v>0</v>
      </c>
      <c r="AD9">
        <f>'Total Fuel Prices'!AD136*(INDEX(Tax_share,MATCH('Total Fuel Prices'!$A$127,tax_fuel_labels,0),MATCH(AD$1,'Tax_Share of Price'!$B$1:$AI$1,0)))</f>
        <v>0</v>
      </c>
      <c r="AE9">
        <f>'Total Fuel Prices'!AE136*(INDEX(Tax_share,MATCH('Total Fuel Prices'!$A$127,tax_fuel_labels,0),MATCH(AE$1,'Tax_Share of Price'!$B$1:$AI$1,0)))</f>
        <v>0</v>
      </c>
      <c r="AF9">
        <f t="shared" si="1"/>
        <v>0</v>
      </c>
      <c r="AG9">
        <f t="shared" si="2"/>
        <v>0</v>
      </c>
      <c r="AH9">
        <f t="shared" si="2"/>
        <v>0</v>
      </c>
      <c r="AI9">
        <f t="shared" si="2"/>
        <v>0</v>
      </c>
      <c r="AJ9">
        <f t="shared" si="2"/>
        <v>0</v>
      </c>
      <c r="AK9">
        <f t="shared" si="2"/>
        <v>0</v>
      </c>
      <c r="AL9">
        <f t="shared" si="2"/>
        <v>0</v>
      </c>
      <c r="AM9">
        <f t="shared" si="2"/>
        <v>0</v>
      </c>
      <c r="AN9">
        <f t="shared" si="2"/>
        <v>0</v>
      </c>
      <c r="AO9">
        <f t="shared" si="2"/>
        <v>0</v>
      </c>
      <c r="AP9">
        <f t="shared" si="2"/>
        <v>0</v>
      </c>
      <c r="AQ9">
        <f t="shared" si="2"/>
        <v>0</v>
      </c>
      <c r="AR9">
        <f t="shared" si="2"/>
        <v>0</v>
      </c>
      <c r="AS9">
        <f t="shared" si="2"/>
        <v>0</v>
      </c>
      <c r="AT9">
        <f t="shared" si="2"/>
        <v>0</v>
      </c>
      <c r="AU9">
        <f t="shared" si="2"/>
        <v>0</v>
      </c>
      <c r="AV9">
        <f t="shared" si="2"/>
        <v>0</v>
      </c>
      <c r="AW9">
        <f t="shared" si="2"/>
        <v>0</v>
      </c>
      <c r="AX9">
        <f t="shared" si="2"/>
        <v>0</v>
      </c>
      <c r="AY9">
        <f t="shared" si="2"/>
        <v>0</v>
      </c>
      <c r="AZ9">
        <f t="shared" si="2"/>
        <v>0</v>
      </c>
      <c r="BA9">
        <f t="shared" si="2"/>
        <v>0</v>
      </c>
      <c r="BB9">
        <f t="shared" si="2"/>
        <v>0</v>
      </c>
      <c r="BC9">
        <f t="shared" si="2"/>
        <v>0</v>
      </c>
      <c r="BD9">
        <f t="shared" si="2"/>
        <v>0</v>
      </c>
      <c r="BE9">
        <f t="shared" si="2"/>
        <v>0</v>
      </c>
      <c r="BF9">
        <f t="shared" si="2"/>
        <v>0</v>
      </c>
      <c r="BG9">
        <f t="shared" si="2"/>
        <v>0</v>
      </c>
      <c r="BH9">
        <f t="shared" si="2"/>
        <v>0</v>
      </c>
      <c r="BI9">
        <f t="shared" si="2"/>
        <v>0</v>
      </c>
      <c r="BJ9">
        <f t="shared" si="2"/>
        <v>0</v>
      </c>
      <c r="BK9">
        <f t="shared" si="2"/>
        <v>0</v>
      </c>
      <c r="BL9">
        <f t="shared" si="2"/>
        <v>0</v>
      </c>
      <c r="BM9">
        <f t="shared" si="2"/>
        <v>0</v>
      </c>
      <c r="BN9">
        <f t="shared" si="2"/>
        <v>0</v>
      </c>
      <c r="BO9">
        <f t="shared" si="2"/>
        <v>0</v>
      </c>
      <c r="BP9">
        <f t="shared" si="2"/>
        <v>0</v>
      </c>
      <c r="BQ9">
        <f t="shared" si="2"/>
        <v>0</v>
      </c>
      <c r="BR9">
        <f t="shared" si="2"/>
        <v>0</v>
      </c>
      <c r="BS9">
        <f t="shared" si="2"/>
        <v>0</v>
      </c>
      <c r="BT9">
        <f t="shared" si="2"/>
        <v>0</v>
      </c>
      <c r="BU9">
        <f t="shared" si="2"/>
        <v>0</v>
      </c>
      <c r="BV9">
        <f t="shared" si="2"/>
        <v>0</v>
      </c>
      <c r="BW9">
        <f t="shared" si="2"/>
        <v>0</v>
      </c>
      <c r="BX9">
        <f t="shared" si="2"/>
        <v>0</v>
      </c>
      <c r="BY9">
        <f t="shared" si="2"/>
        <v>0</v>
      </c>
      <c r="BZ9">
        <f t="shared" si="2"/>
        <v>0</v>
      </c>
      <c r="CA9">
        <f t="shared" si="2"/>
        <v>0</v>
      </c>
      <c r="CB9">
        <f t="shared" si="2"/>
        <v>0</v>
      </c>
      <c r="CC9">
        <f t="shared" si="2"/>
        <v>0</v>
      </c>
    </row>
  </sheetData>
  <pageMargins left="0.7" right="0.7" top="0.75" bottom="0.75" header="0.3" footer="0.3"/>
  <pageSetup orientation="portrait" r:id="rId1"/>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sheetPr>
    <tabColor rgb="FF002060"/>
  </sheetPr>
  <dimension ref="A1:CC9"/>
  <sheetViews>
    <sheetView topLeftCell="AB1" workbookViewId="0">
      <selection activeCell="AF4" sqref="AF4"/>
    </sheetView>
  </sheetViews>
  <sheetFormatPr defaultColWidth="9.140625" defaultRowHeight="15"/>
  <cols>
    <col min="1" max="1" width="41.42578125" customWidth="1"/>
    <col min="2" max="3" width="15.85546875" customWidth="1"/>
    <col min="4" max="27" width="10" customWidth="1"/>
  </cols>
  <sheetData>
    <row r="1" spans="1:81">
      <c r="A1" s="1" t="s">
        <v>1439</v>
      </c>
      <c r="B1" s="1">
        <v>2021</v>
      </c>
      <c r="C1" s="1">
        <v>2022</v>
      </c>
      <c r="D1" s="1">
        <v>2023</v>
      </c>
      <c r="E1" s="1">
        <v>2024</v>
      </c>
      <c r="F1" s="1">
        <v>2025</v>
      </c>
      <c r="G1" s="1">
        <v>2026</v>
      </c>
      <c r="H1" s="1">
        <v>2027</v>
      </c>
      <c r="I1" s="1">
        <v>2028</v>
      </c>
      <c r="J1" s="1">
        <v>2029</v>
      </c>
      <c r="K1" s="1">
        <v>2030</v>
      </c>
      <c r="L1" s="1">
        <v>2031</v>
      </c>
      <c r="M1" s="1">
        <v>2032</v>
      </c>
      <c r="N1" s="1">
        <v>2033</v>
      </c>
      <c r="O1" s="1">
        <v>2034</v>
      </c>
      <c r="P1" s="1">
        <v>2035</v>
      </c>
      <c r="Q1" s="1">
        <v>2036</v>
      </c>
      <c r="R1" s="1">
        <v>2037</v>
      </c>
      <c r="S1" s="1">
        <v>2038</v>
      </c>
      <c r="T1" s="1">
        <v>2039</v>
      </c>
      <c r="U1" s="1">
        <v>2040</v>
      </c>
      <c r="V1" s="1">
        <v>2041</v>
      </c>
      <c r="W1" s="1">
        <v>2042</v>
      </c>
      <c r="X1" s="1">
        <v>2043</v>
      </c>
      <c r="Y1" s="1">
        <v>2044</v>
      </c>
      <c r="Z1" s="1">
        <v>2045</v>
      </c>
      <c r="AA1" s="1">
        <v>2046</v>
      </c>
      <c r="AB1" s="1">
        <v>2047</v>
      </c>
      <c r="AC1" s="1">
        <v>2048</v>
      </c>
      <c r="AD1" s="1">
        <v>2049</v>
      </c>
      <c r="AE1" s="1">
        <v>2050</v>
      </c>
      <c r="AF1" s="1">
        <v>2051</v>
      </c>
      <c r="AG1" s="1">
        <v>2052</v>
      </c>
      <c r="AH1" s="1">
        <v>2053</v>
      </c>
      <c r="AI1" s="1">
        <v>2054</v>
      </c>
      <c r="AJ1" s="1">
        <v>2055</v>
      </c>
      <c r="AK1" s="1">
        <v>2056</v>
      </c>
      <c r="AL1" s="1">
        <v>2057</v>
      </c>
      <c r="AM1" s="1">
        <v>2058</v>
      </c>
      <c r="AN1" s="1">
        <v>2059</v>
      </c>
      <c r="AO1" s="1">
        <v>2060</v>
      </c>
      <c r="AP1" s="1">
        <v>2061</v>
      </c>
      <c r="AQ1" s="1">
        <v>2062</v>
      </c>
      <c r="AR1" s="1">
        <v>2063</v>
      </c>
      <c r="AS1" s="1">
        <v>2064</v>
      </c>
      <c r="AT1" s="1">
        <v>2065</v>
      </c>
      <c r="AU1" s="1">
        <v>2066</v>
      </c>
      <c r="AV1" s="1">
        <v>2067</v>
      </c>
      <c r="AW1" s="1">
        <v>2068</v>
      </c>
      <c r="AX1" s="1">
        <v>2069</v>
      </c>
      <c r="AY1" s="1">
        <v>2070</v>
      </c>
      <c r="AZ1" s="1">
        <v>2071</v>
      </c>
      <c r="BA1" s="1">
        <v>2072</v>
      </c>
      <c r="BB1" s="1">
        <v>2073</v>
      </c>
      <c r="BC1" s="1">
        <v>2074</v>
      </c>
      <c r="BD1" s="1">
        <v>2075</v>
      </c>
      <c r="BE1" s="1">
        <v>2076</v>
      </c>
      <c r="BF1" s="1">
        <v>2077</v>
      </c>
      <c r="BG1" s="1">
        <v>2078</v>
      </c>
      <c r="BH1" s="1">
        <v>2079</v>
      </c>
      <c r="BI1" s="1">
        <v>2080</v>
      </c>
      <c r="BJ1" s="1">
        <v>2081</v>
      </c>
      <c r="BK1" s="1">
        <v>2082</v>
      </c>
      <c r="BL1" s="1">
        <v>2083</v>
      </c>
      <c r="BM1" s="1">
        <v>2084</v>
      </c>
      <c r="BN1" s="1">
        <v>2085</v>
      </c>
      <c r="BO1" s="1">
        <v>2086</v>
      </c>
      <c r="BP1" s="1">
        <v>2087</v>
      </c>
      <c r="BQ1" s="1">
        <v>2088</v>
      </c>
      <c r="BR1" s="1">
        <v>2089</v>
      </c>
      <c r="BS1" s="1">
        <v>2090</v>
      </c>
      <c r="BT1" s="1">
        <v>2091</v>
      </c>
      <c r="BU1" s="1">
        <v>2092</v>
      </c>
      <c r="BV1" s="1">
        <v>2093</v>
      </c>
      <c r="BW1" s="1">
        <v>2094</v>
      </c>
      <c r="BX1" s="1">
        <v>2095</v>
      </c>
      <c r="BY1" s="1">
        <v>2096</v>
      </c>
      <c r="BZ1" s="1">
        <v>2097</v>
      </c>
      <c r="CA1" s="1">
        <v>2098</v>
      </c>
      <c r="CB1" s="1">
        <v>2099</v>
      </c>
      <c r="CC1" s="1">
        <v>2100</v>
      </c>
    </row>
    <row r="2" spans="1:81">
      <c r="A2" s="1" t="s">
        <v>1421</v>
      </c>
      <c r="B2">
        <f>'Total Fuel Prices'!B139*(INDEX(Tax_share,MATCH('Total Fuel Prices'!$A$137,tax_fuel_labels,0),MATCH(B$1,'Tax_Share of Price'!$B$1:$AI$1,0)))</f>
        <v>0</v>
      </c>
      <c r="C2">
        <f>'Total Fuel Prices'!C139*(INDEX(Tax_share,MATCH('Total Fuel Prices'!$A$137,tax_fuel_labels,0),MATCH(C$1,'Tax_Share of Price'!$B$1:$AI$1,0)))</f>
        <v>0</v>
      </c>
      <c r="D2">
        <f>'Total Fuel Prices'!D139*(INDEX(Tax_share,MATCH('Total Fuel Prices'!$A$137,tax_fuel_labels,0),MATCH(D$1,'Tax_Share of Price'!$B$1:$AI$1,0)))</f>
        <v>0</v>
      </c>
      <c r="E2">
        <f>'Total Fuel Prices'!E139*(INDEX(Tax_share,MATCH('Total Fuel Prices'!$A$137,tax_fuel_labels,0),MATCH(E$1,'Tax_Share of Price'!$B$1:$AI$1,0)))</f>
        <v>0</v>
      </c>
      <c r="F2">
        <f>'Total Fuel Prices'!F139*(INDEX(Tax_share,MATCH('Total Fuel Prices'!$A$137,tax_fuel_labels,0),MATCH(F$1,'Tax_Share of Price'!$B$1:$AI$1,0)))</f>
        <v>0</v>
      </c>
      <c r="G2">
        <f>'Total Fuel Prices'!G139*(INDEX(Tax_share,MATCH('Total Fuel Prices'!$A$137,tax_fuel_labels,0),MATCH(G$1,'Tax_Share of Price'!$B$1:$AI$1,0)))</f>
        <v>0</v>
      </c>
      <c r="H2">
        <f>'Total Fuel Prices'!H139*(INDEX(Tax_share,MATCH('Total Fuel Prices'!$A$137,tax_fuel_labels,0),MATCH(H$1,'Tax_Share of Price'!$B$1:$AI$1,0)))</f>
        <v>0</v>
      </c>
      <c r="I2">
        <f>'Total Fuel Prices'!I139*(INDEX(Tax_share,MATCH('Total Fuel Prices'!$A$137,tax_fuel_labels,0),MATCH(I$1,'Tax_Share of Price'!$B$1:$AI$1,0)))</f>
        <v>0</v>
      </c>
      <c r="J2">
        <f>'Total Fuel Prices'!J139*(INDEX(Tax_share,MATCH('Total Fuel Prices'!$A$137,tax_fuel_labels,0),MATCH(J$1,'Tax_Share of Price'!$B$1:$AI$1,0)))</f>
        <v>0</v>
      </c>
      <c r="K2">
        <f>'Total Fuel Prices'!K139*(INDEX(Tax_share,MATCH('Total Fuel Prices'!$A$137,tax_fuel_labels,0),MATCH(K$1,'Tax_Share of Price'!$B$1:$AI$1,0)))</f>
        <v>0</v>
      </c>
      <c r="L2">
        <f>'Total Fuel Prices'!L139*(INDEX(Tax_share,MATCH('Total Fuel Prices'!$A$137,tax_fuel_labels,0),MATCH(L$1,'Tax_Share of Price'!$B$1:$AI$1,0)))</f>
        <v>0</v>
      </c>
      <c r="M2">
        <f>'Total Fuel Prices'!M139*(INDEX(Tax_share,MATCH('Total Fuel Prices'!$A$137,tax_fuel_labels,0),MATCH(M$1,'Tax_Share of Price'!$B$1:$AI$1,0)))</f>
        <v>0</v>
      </c>
      <c r="N2">
        <f>'Total Fuel Prices'!N139*(INDEX(Tax_share,MATCH('Total Fuel Prices'!$A$137,tax_fuel_labels,0),MATCH(N$1,'Tax_Share of Price'!$B$1:$AI$1,0)))</f>
        <v>0</v>
      </c>
      <c r="O2">
        <f>'Total Fuel Prices'!O139*(INDEX(Tax_share,MATCH('Total Fuel Prices'!$A$137,tax_fuel_labels,0),MATCH(O$1,'Tax_Share of Price'!$B$1:$AI$1,0)))</f>
        <v>0</v>
      </c>
      <c r="P2">
        <f>'Total Fuel Prices'!P139*(INDEX(Tax_share,MATCH('Total Fuel Prices'!$A$137,tax_fuel_labels,0),MATCH(P$1,'Tax_Share of Price'!$B$1:$AI$1,0)))</f>
        <v>0</v>
      </c>
      <c r="Q2">
        <f>'Total Fuel Prices'!Q139*(INDEX(Tax_share,MATCH('Total Fuel Prices'!$A$137,tax_fuel_labels,0),MATCH(Q$1,'Tax_Share of Price'!$B$1:$AI$1,0)))</f>
        <v>0</v>
      </c>
      <c r="R2">
        <f>'Total Fuel Prices'!R139*(INDEX(Tax_share,MATCH('Total Fuel Prices'!$A$137,tax_fuel_labels,0),MATCH(R$1,'Tax_Share of Price'!$B$1:$AI$1,0)))</f>
        <v>0</v>
      </c>
      <c r="S2">
        <f>'Total Fuel Prices'!S139*(INDEX(Tax_share,MATCH('Total Fuel Prices'!$A$137,tax_fuel_labels,0),MATCH(S$1,'Tax_Share of Price'!$B$1:$AI$1,0)))</f>
        <v>0</v>
      </c>
      <c r="T2">
        <f>'Total Fuel Prices'!T139*(INDEX(Tax_share,MATCH('Total Fuel Prices'!$A$137,tax_fuel_labels,0),MATCH(T$1,'Tax_Share of Price'!$B$1:$AI$1,0)))</f>
        <v>0</v>
      </c>
      <c r="U2">
        <f>'Total Fuel Prices'!U139*(INDEX(Tax_share,MATCH('Total Fuel Prices'!$A$137,tax_fuel_labels,0),MATCH(U$1,'Tax_Share of Price'!$B$1:$AI$1,0)))</f>
        <v>0</v>
      </c>
      <c r="V2">
        <f>'Total Fuel Prices'!V139*(INDEX(Tax_share,MATCH('Total Fuel Prices'!$A$137,tax_fuel_labels,0),MATCH(V$1,'Tax_Share of Price'!$B$1:$AI$1,0)))</f>
        <v>0</v>
      </c>
      <c r="W2">
        <f>'Total Fuel Prices'!W139*(INDEX(Tax_share,MATCH('Total Fuel Prices'!$A$137,tax_fuel_labels,0),MATCH(W$1,'Tax_Share of Price'!$B$1:$AI$1,0)))</f>
        <v>0</v>
      </c>
      <c r="X2">
        <f>'Total Fuel Prices'!X139*(INDEX(Tax_share,MATCH('Total Fuel Prices'!$A$137,tax_fuel_labels,0),MATCH(X$1,'Tax_Share of Price'!$B$1:$AI$1,0)))</f>
        <v>0</v>
      </c>
      <c r="Y2">
        <f>'Total Fuel Prices'!Y139*(INDEX(Tax_share,MATCH('Total Fuel Prices'!$A$137,tax_fuel_labels,0),MATCH(Y$1,'Tax_Share of Price'!$B$1:$AI$1,0)))</f>
        <v>0</v>
      </c>
      <c r="Z2">
        <f>'Total Fuel Prices'!Z139*(INDEX(Tax_share,MATCH('Total Fuel Prices'!$A$137,tax_fuel_labels,0),MATCH(Z$1,'Tax_Share of Price'!$B$1:$AI$1,0)))</f>
        <v>0</v>
      </c>
      <c r="AA2">
        <f>'Total Fuel Prices'!AA139*(INDEX(Tax_share,MATCH('Total Fuel Prices'!$A$137,tax_fuel_labels,0),MATCH(AA$1,'Tax_Share of Price'!$B$1:$AI$1,0)))</f>
        <v>0</v>
      </c>
      <c r="AB2">
        <f>'Total Fuel Prices'!AB139*(INDEX(Tax_share,MATCH('Total Fuel Prices'!$A$137,tax_fuel_labels,0),MATCH(AB$1,'Tax_Share of Price'!$B$1:$AI$1,0)))</f>
        <v>0</v>
      </c>
      <c r="AC2">
        <f>'Total Fuel Prices'!AC139*(INDEX(Tax_share,MATCH('Total Fuel Prices'!$A$137,tax_fuel_labels,0),MATCH(AC$1,'Tax_Share of Price'!$B$1:$AI$1,0)))</f>
        <v>0</v>
      </c>
      <c r="AD2">
        <f>'Total Fuel Prices'!AD139*(INDEX(Tax_share,MATCH('Total Fuel Prices'!$A$137,tax_fuel_labels,0),MATCH(AD$1,'Tax_Share of Price'!$B$1:$AI$1,0)))</f>
        <v>0</v>
      </c>
      <c r="AE2">
        <f>'Total Fuel Prices'!AE139*(INDEX(Tax_share,MATCH('Total Fuel Prices'!$A$137,tax_fuel_labels,0),MATCH(AE$1,'Tax_Share of Price'!$B$1:$AI$1,0)))</f>
        <v>0</v>
      </c>
      <c r="AF2">
        <f>$AE2</f>
        <v>0</v>
      </c>
      <c r="AG2">
        <f t="shared" ref="AG2:CC7" si="0">$AE2</f>
        <v>0</v>
      </c>
      <c r="AH2">
        <f t="shared" si="0"/>
        <v>0</v>
      </c>
      <c r="AI2">
        <f t="shared" si="0"/>
        <v>0</v>
      </c>
      <c r="AJ2">
        <f t="shared" si="0"/>
        <v>0</v>
      </c>
      <c r="AK2">
        <f t="shared" si="0"/>
        <v>0</v>
      </c>
      <c r="AL2">
        <f t="shared" si="0"/>
        <v>0</v>
      </c>
      <c r="AM2">
        <f t="shared" si="0"/>
        <v>0</v>
      </c>
      <c r="AN2">
        <f t="shared" si="0"/>
        <v>0</v>
      </c>
      <c r="AO2">
        <f t="shared" si="0"/>
        <v>0</v>
      </c>
      <c r="AP2">
        <f t="shared" si="0"/>
        <v>0</v>
      </c>
      <c r="AQ2">
        <f t="shared" si="0"/>
        <v>0</v>
      </c>
      <c r="AR2">
        <f t="shared" si="0"/>
        <v>0</v>
      </c>
      <c r="AS2">
        <f t="shared" si="0"/>
        <v>0</v>
      </c>
      <c r="AT2">
        <f t="shared" si="0"/>
        <v>0</v>
      </c>
      <c r="AU2">
        <f t="shared" si="0"/>
        <v>0</v>
      </c>
      <c r="AV2">
        <f t="shared" si="0"/>
        <v>0</v>
      </c>
      <c r="AW2">
        <f t="shared" si="0"/>
        <v>0</v>
      </c>
      <c r="AX2">
        <f t="shared" si="0"/>
        <v>0</v>
      </c>
      <c r="AY2">
        <f t="shared" si="0"/>
        <v>0</v>
      </c>
      <c r="AZ2">
        <f t="shared" si="0"/>
        <v>0</v>
      </c>
      <c r="BA2">
        <f t="shared" si="0"/>
        <v>0</v>
      </c>
      <c r="BB2">
        <f t="shared" si="0"/>
        <v>0</v>
      </c>
      <c r="BC2">
        <f t="shared" si="0"/>
        <v>0</v>
      </c>
      <c r="BD2">
        <f t="shared" si="0"/>
        <v>0</v>
      </c>
      <c r="BE2">
        <f t="shared" si="0"/>
        <v>0</v>
      </c>
      <c r="BF2">
        <f t="shared" si="0"/>
        <v>0</v>
      </c>
      <c r="BG2">
        <f t="shared" si="0"/>
        <v>0</v>
      </c>
      <c r="BH2">
        <f t="shared" si="0"/>
        <v>0</v>
      </c>
      <c r="BI2">
        <f t="shared" si="0"/>
        <v>0</v>
      </c>
      <c r="BJ2">
        <f t="shared" si="0"/>
        <v>0</v>
      </c>
      <c r="BK2">
        <f t="shared" si="0"/>
        <v>0</v>
      </c>
      <c r="BL2">
        <f t="shared" si="0"/>
        <v>0</v>
      </c>
      <c r="BM2">
        <f t="shared" si="0"/>
        <v>0</v>
      </c>
      <c r="BN2">
        <f t="shared" si="0"/>
        <v>0</v>
      </c>
      <c r="BO2">
        <f t="shared" si="0"/>
        <v>0</v>
      </c>
      <c r="BP2">
        <f t="shared" si="0"/>
        <v>0</v>
      </c>
      <c r="BQ2">
        <f t="shared" si="0"/>
        <v>0</v>
      </c>
      <c r="BR2">
        <f t="shared" si="0"/>
        <v>0</v>
      </c>
      <c r="BS2">
        <f t="shared" si="0"/>
        <v>0</v>
      </c>
      <c r="BT2">
        <f t="shared" si="0"/>
        <v>0</v>
      </c>
      <c r="BU2">
        <f t="shared" si="0"/>
        <v>0</v>
      </c>
      <c r="BV2">
        <f t="shared" si="0"/>
        <v>0</v>
      </c>
      <c r="BW2">
        <f t="shared" si="0"/>
        <v>0</v>
      </c>
      <c r="BX2">
        <f t="shared" si="0"/>
        <v>0</v>
      </c>
      <c r="BY2">
        <f t="shared" si="0"/>
        <v>0</v>
      </c>
      <c r="BZ2">
        <f t="shared" si="0"/>
        <v>0</v>
      </c>
      <c r="CA2">
        <f t="shared" si="0"/>
        <v>0</v>
      </c>
      <c r="CB2">
        <f t="shared" si="0"/>
        <v>0</v>
      </c>
      <c r="CC2">
        <f t="shared" si="0"/>
        <v>0</v>
      </c>
    </row>
    <row r="3" spans="1:81">
      <c r="A3" s="1" t="s">
        <v>1422</v>
      </c>
      <c r="B3">
        <f>'Total Fuel Prices'!B140*(INDEX(Tax_share,MATCH('Total Fuel Prices'!$A$137,tax_fuel_labels,0),MATCH(B$1,'Tax_Share of Price'!$B$1:$AI$1,0)))</f>
        <v>0</v>
      </c>
      <c r="C3">
        <f>'Total Fuel Prices'!C140*(INDEX(Tax_share,MATCH('Total Fuel Prices'!$A$137,tax_fuel_labels,0),MATCH(C$1,'Tax_Share of Price'!$B$1:$AI$1,0)))</f>
        <v>0</v>
      </c>
      <c r="D3">
        <f>'Total Fuel Prices'!D140*(INDEX(Tax_share,MATCH('Total Fuel Prices'!$A$137,tax_fuel_labels,0),MATCH(D$1,'Tax_Share of Price'!$B$1:$AI$1,0)))</f>
        <v>0</v>
      </c>
      <c r="E3">
        <f>'Total Fuel Prices'!E140*(INDEX(Tax_share,MATCH('Total Fuel Prices'!$A$137,tax_fuel_labels,0),MATCH(E$1,'Tax_Share of Price'!$B$1:$AI$1,0)))</f>
        <v>0</v>
      </c>
      <c r="F3">
        <f>'Total Fuel Prices'!F140*(INDEX(Tax_share,MATCH('Total Fuel Prices'!$A$137,tax_fuel_labels,0),MATCH(F$1,'Tax_Share of Price'!$B$1:$AI$1,0)))</f>
        <v>0</v>
      </c>
      <c r="G3">
        <f>'Total Fuel Prices'!G140*(INDEX(Tax_share,MATCH('Total Fuel Prices'!$A$137,tax_fuel_labels,0),MATCH(G$1,'Tax_Share of Price'!$B$1:$AI$1,0)))</f>
        <v>0</v>
      </c>
      <c r="H3">
        <f>'Total Fuel Prices'!H140*(INDEX(Tax_share,MATCH('Total Fuel Prices'!$A$137,tax_fuel_labels,0),MATCH(H$1,'Tax_Share of Price'!$B$1:$AI$1,0)))</f>
        <v>0</v>
      </c>
      <c r="I3">
        <f>'Total Fuel Prices'!I140*(INDEX(Tax_share,MATCH('Total Fuel Prices'!$A$137,tax_fuel_labels,0),MATCH(I$1,'Tax_Share of Price'!$B$1:$AI$1,0)))</f>
        <v>0</v>
      </c>
      <c r="J3">
        <f>'Total Fuel Prices'!J140*(INDEX(Tax_share,MATCH('Total Fuel Prices'!$A$137,tax_fuel_labels,0),MATCH(J$1,'Tax_Share of Price'!$B$1:$AI$1,0)))</f>
        <v>0</v>
      </c>
      <c r="K3">
        <f>'Total Fuel Prices'!K140*(INDEX(Tax_share,MATCH('Total Fuel Prices'!$A$137,tax_fuel_labels,0),MATCH(K$1,'Tax_Share of Price'!$B$1:$AI$1,0)))</f>
        <v>0</v>
      </c>
      <c r="L3">
        <f>'Total Fuel Prices'!L140*(INDEX(Tax_share,MATCH('Total Fuel Prices'!$A$137,tax_fuel_labels,0),MATCH(L$1,'Tax_Share of Price'!$B$1:$AI$1,0)))</f>
        <v>0</v>
      </c>
      <c r="M3">
        <f>'Total Fuel Prices'!M140*(INDEX(Tax_share,MATCH('Total Fuel Prices'!$A$137,tax_fuel_labels,0),MATCH(M$1,'Tax_Share of Price'!$B$1:$AI$1,0)))</f>
        <v>0</v>
      </c>
      <c r="N3">
        <f>'Total Fuel Prices'!N140*(INDEX(Tax_share,MATCH('Total Fuel Prices'!$A$137,tax_fuel_labels,0),MATCH(N$1,'Tax_Share of Price'!$B$1:$AI$1,0)))</f>
        <v>0</v>
      </c>
      <c r="O3">
        <f>'Total Fuel Prices'!O140*(INDEX(Tax_share,MATCH('Total Fuel Prices'!$A$137,tax_fuel_labels,0),MATCH(O$1,'Tax_Share of Price'!$B$1:$AI$1,0)))</f>
        <v>0</v>
      </c>
      <c r="P3">
        <f>'Total Fuel Prices'!P140*(INDEX(Tax_share,MATCH('Total Fuel Prices'!$A$137,tax_fuel_labels,0),MATCH(P$1,'Tax_Share of Price'!$B$1:$AI$1,0)))</f>
        <v>0</v>
      </c>
      <c r="Q3">
        <f>'Total Fuel Prices'!Q140*(INDEX(Tax_share,MATCH('Total Fuel Prices'!$A$137,tax_fuel_labels,0),MATCH(Q$1,'Tax_Share of Price'!$B$1:$AI$1,0)))</f>
        <v>0</v>
      </c>
      <c r="R3">
        <f>'Total Fuel Prices'!R140*(INDEX(Tax_share,MATCH('Total Fuel Prices'!$A$137,tax_fuel_labels,0),MATCH(R$1,'Tax_Share of Price'!$B$1:$AI$1,0)))</f>
        <v>0</v>
      </c>
      <c r="S3">
        <f>'Total Fuel Prices'!S140*(INDEX(Tax_share,MATCH('Total Fuel Prices'!$A$137,tax_fuel_labels,0),MATCH(S$1,'Tax_Share of Price'!$B$1:$AI$1,0)))</f>
        <v>0</v>
      </c>
      <c r="T3">
        <f>'Total Fuel Prices'!T140*(INDEX(Tax_share,MATCH('Total Fuel Prices'!$A$137,tax_fuel_labels,0),MATCH(T$1,'Tax_Share of Price'!$B$1:$AI$1,0)))</f>
        <v>0</v>
      </c>
      <c r="U3">
        <f>'Total Fuel Prices'!U140*(INDEX(Tax_share,MATCH('Total Fuel Prices'!$A$137,tax_fuel_labels,0),MATCH(U$1,'Tax_Share of Price'!$B$1:$AI$1,0)))</f>
        <v>0</v>
      </c>
      <c r="V3">
        <f>'Total Fuel Prices'!V140*(INDEX(Tax_share,MATCH('Total Fuel Prices'!$A$137,tax_fuel_labels,0),MATCH(V$1,'Tax_Share of Price'!$B$1:$AI$1,0)))</f>
        <v>0</v>
      </c>
      <c r="W3">
        <f>'Total Fuel Prices'!W140*(INDEX(Tax_share,MATCH('Total Fuel Prices'!$A$137,tax_fuel_labels,0),MATCH(W$1,'Tax_Share of Price'!$B$1:$AI$1,0)))</f>
        <v>0</v>
      </c>
      <c r="X3">
        <f>'Total Fuel Prices'!X140*(INDEX(Tax_share,MATCH('Total Fuel Prices'!$A$137,tax_fuel_labels,0),MATCH(X$1,'Tax_Share of Price'!$B$1:$AI$1,0)))</f>
        <v>0</v>
      </c>
      <c r="Y3">
        <f>'Total Fuel Prices'!Y140*(INDEX(Tax_share,MATCH('Total Fuel Prices'!$A$137,tax_fuel_labels,0),MATCH(Y$1,'Tax_Share of Price'!$B$1:$AI$1,0)))</f>
        <v>0</v>
      </c>
      <c r="Z3">
        <f>'Total Fuel Prices'!Z140*(INDEX(Tax_share,MATCH('Total Fuel Prices'!$A$137,tax_fuel_labels,0),MATCH(Z$1,'Tax_Share of Price'!$B$1:$AI$1,0)))</f>
        <v>0</v>
      </c>
      <c r="AA3">
        <f>'Total Fuel Prices'!AA140*(INDEX(Tax_share,MATCH('Total Fuel Prices'!$A$137,tax_fuel_labels,0),MATCH(AA$1,'Tax_Share of Price'!$B$1:$AI$1,0)))</f>
        <v>0</v>
      </c>
      <c r="AB3">
        <f>'Total Fuel Prices'!AB140*(INDEX(Tax_share,MATCH('Total Fuel Prices'!$A$137,tax_fuel_labels,0),MATCH(AB$1,'Tax_Share of Price'!$B$1:$AI$1,0)))</f>
        <v>0</v>
      </c>
      <c r="AC3">
        <f>'Total Fuel Prices'!AC140*(INDEX(Tax_share,MATCH('Total Fuel Prices'!$A$137,tax_fuel_labels,0),MATCH(AC$1,'Tax_Share of Price'!$B$1:$AI$1,0)))</f>
        <v>0</v>
      </c>
      <c r="AD3">
        <f>'Total Fuel Prices'!AD140*(INDEX(Tax_share,MATCH('Total Fuel Prices'!$A$137,tax_fuel_labels,0),MATCH(AD$1,'Tax_Share of Price'!$B$1:$AI$1,0)))</f>
        <v>0</v>
      </c>
      <c r="AE3">
        <f>'Total Fuel Prices'!AE140*(INDEX(Tax_share,MATCH('Total Fuel Prices'!$A$137,tax_fuel_labels,0),MATCH(AE$1,'Tax_Share of Price'!$B$1:$AI$1,0)))</f>
        <v>0</v>
      </c>
      <c r="AF3">
        <f>$AE3</f>
        <v>0</v>
      </c>
      <c r="AG3">
        <f t="shared" ref="AF3:AU9" si="1">$AE3</f>
        <v>0</v>
      </c>
      <c r="AH3">
        <f t="shared" si="1"/>
        <v>0</v>
      </c>
      <c r="AI3">
        <f t="shared" si="1"/>
        <v>0</v>
      </c>
      <c r="AJ3">
        <f t="shared" si="1"/>
        <v>0</v>
      </c>
      <c r="AK3">
        <f t="shared" si="1"/>
        <v>0</v>
      </c>
      <c r="AL3">
        <f t="shared" si="1"/>
        <v>0</v>
      </c>
      <c r="AM3">
        <f t="shared" si="1"/>
        <v>0</v>
      </c>
      <c r="AN3">
        <f t="shared" si="1"/>
        <v>0</v>
      </c>
      <c r="AO3">
        <f t="shared" si="1"/>
        <v>0</v>
      </c>
      <c r="AP3">
        <f t="shared" si="1"/>
        <v>0</v>
      </c>
      <c r="AQ3">
        <f t="shared" si="1"/>
        <v>0</v>
      </c>
      <c r="AR3">
        <f t="shared" si="1"/>
        <v>0</v>
      </c>
      <c r="AS3">
        <f t="shared" si="1"/>
        <v>0</v>
      </c>
      <c r="AT3">
        <f t="shared" si="1"/>
        <v>0</v>
      </c>
      <c r="AU3">
        <f t="shared" si="1"/>
        <v>0</v>
      </c>
      <c r="AV3">
        <f t="shared" si="0"/>
        <v>0</v>
      </c>
      <c r="AW3">
        <f t="shared" si="0"/>
        <v>0</v>
      </c>
      <c r="AX3">
        <f t="shared" si="0"/>
        <v>0</v>
      </c>
      <c r="AY3">
        <f t="shared" si="0"/>
        <v>0</v>
      </c>
      <c r="AZ3">
        <f t="shared" si="0"/>
        <v>0</v>
      </c>
      <c r="BA3">
        <f t="shared" si="0"/>
        <v>0</v>
      </c>
      <c r="BB3">
        <f t="shared" si="0"/>
        <v>0</v>
      </c>
      <c r="BC3">
        <f t="shared" si="0"/>
        <v>0</v>
      </c>
      <c r="BD3">
        <f t="shared" si="0"/>
        <v>0</v>
      </c>
      <c r="BE3">
        <f t="shared" si="0"/>
        <v>0</v>
      </c>
      <c r="BF3">
        <f t="shared" si="0"/>
        <v>0</v>
      </c>
      <c r="BG3">
        <f t="shared" si="0"/>
        <v>0</v>
      </c>
      <c r="BH3">
        <f t="shared" si="0"/>
        <v>0</v>
      </c>
      <c r="BI3">
        <f t="shared" si="0"/>
        <v>0</v>
      </c>
      <c r="BJ3">
        <f t="shared" si="0"/>
        <v>0</v>
      </c>
      <c r="BK3">
        <f t="shared" si="0"/>
        <v>0</v>
      </c>
      <c r="BL3">
        <f t="shared" si="0"/>
        <v>0</v>
      </c>
      <c r="BM3">
        <f t="shared" si="0"/>
        <v>0</v>
      </c>
      <c r="BN3">
        <f t="shared" si="0"/>
        <v>0</v>
      </c>
      <c r="BO3">
        <f t="shared" si="0"/>
        <v>0</v>
      </c>
      <c r="BP3">
        <f t="shared" si="0"/>
        <v>0</v>
      </c>
      <c r="BQ3">
        <f t="shared" si="0"/>
        <v>0</v>
      </c>
      <c r="BR3">
        <f t="shared" si="0"/>
        <v>0</v>
      </c>
      <c r="BS3">
        <f t="shared" si="0"/>
        <v>0</v>
      </c>
      <c r="BT3">
        <f t="shared" si="0"/>
        <v>0</v>
      </c>
      <c r="BU3">
        <f t="shared" si="0"/>
        <v>0</v>
      </c>
      <c r="BV3">
        <f t="shared" si="0"/>
        <v>0</v>
      </c>
      <c r="BW3">
        <f t="shared" si="0"/>
        <v>0</v>
      </c>
      <c r="BX3">
        <f t="shared" si="0"/>
        <v>0</v>
      </c>
      <c r="BY3">
        <f t="shared" si="0"/>
        <v>0</v>
      </c>
      <c r="BZ3">
        <f t="shared" si="0"/>
        <v>0</v>
      </c>
      <c r="CA3">
        <f t="shared" si="0"/>
        <v>0</v>
      </c>
      <c r="CB3">
        <f t="shared" si="0"/>
        <v>0</v>
      </c>
      <c r="CC3">
        <f t="shared" si="0"/>
        <v>0</v>
      </c>
    </row>
    <row r="4" spans="1:81">
      <c r="A4" s="1" t="s">
        <v>1423</v>
      </c>
      <c r="B4">
        <f>'Total Fuel Prices'!B141*(INDEX(Tax_share,MATCH('Total Fuel Prices'!$A$137,tax_fuel_labels,0),MATCH(B$1,'Tax_Share of Price'!$B$1:$AI$1,0)))</f>
        <v>0</v>
      </c>
      <c r="C4">
        <f>'Total Fuel Prices'!C141*(INDEX(Tax_share,MATCH('Total Fuel Prices'!$A$137,tax_fuel_labels,0),MATCH(C$1,'Tax_Share of Price'!$B$1:$AI$1,0)))</f>
        <v>0</v>
      </c>
      <c r="D4">
        <f>'Total Fuel Prices'!D141*(INDEX(Tax_share,MATCH('Total Fuel Prices'!$A$137,tax_fuel_labels,0),MATCH(D$1,'Tax_Share of Price'!$B$1:$AI$1,0)))</f>
        <v>0</v>
      </c>
      <c r="E4">
        <f>'Total Fuel Prices'!E141*(INDEX(Tax_share,MATCH('Total Fuel Prices'!$A$137,tax_fuel_labels,0),MATCH(E$1,'Tax_Share of Price'!$B$1:$AI$1,0)))</f>
        <v>0</v>
      </c>
      <c r="F4">
        <f>'Total Fuel Prices'!F141*(INDEX(Tax_share,MATCH('Total Fuel Prices'!$A$137,tax_fuel_labels,0),MATCH(F$1,'Tax_Share of Price'!$B$1:$AI$1,0)))</f>
        <v>0</v>
      </c>
      <c r="G4">
        <f>'Total Fuel Prices'!G141*(INDEX(Tax_share,MATCH('Total Fuel Prices'!$A$137,tax_fuel_labels,0),MATCH(G$1,'Tax_Share of Price'!$B$1:$AI$1,0)))</f>
        <v>0</v>
      </c>
      <c r="H4">
        <f>'Total Fuel Prices'!H141*(INDEX(Tax_share,MATCH('Total Fuel Prices'!$A$137,tax_fuel_labels,0),MATCH(H$1,'Tax_Share of Price'!$B$1:$AI$1,0)))</f>
        <v>0</v>
      </c>
      <c r="I4">
        <f>'Total Fuel Prices'!I141*(INDEX(Tax_share,MATCH('Total Fuel Prices'!$A$137,tax_fuel_labels,0),MATCH(I$1,'Tax_Share of Price'!$B$1:$AI$1,0)))</f>
        <v>0</v>
      </c>
      <c r="J4">
        <f>'Total Fuel Prices'!J141*(INDEX(Tax_share,MATCH('Total Fuel Prices'!$A$137,tax_fuel_labels,0),MATCH(J$1,'Tax_Share of Price'!$B$1:$AI$1,0)))</f>
        <v>0</v>
      </c>
      <c r="K4">
        <f>'Total Fuel Prices'!K141*(INDEX(Tax_share,MATCH('Total Fuel Prices'!$A$137,tax_fuel_labels,0),MATCH(K$1,'Tax_Share of Price'!$B$1:$AI$1,0)))</f>
        <v>0</v>
      </c>
      <c r="L4">
        <f>'Total Fuel Prices'!L141*(INDEX(Tax_share,MATCH('Total Fuel Prices'!$A$137,tax_fuel_labels,0),MATCH(L$1,'Tax_Share of Price'!$B$1:$AI$1,0)))</f>
        <v>0</v>
      </c>
      <c r="M4">
        <f>'Total Fuel Prices'!M141*(INDEX(Tax_share,MATCH('Total Fuel Prices'!$A$137,tax_fuel_labels,0),MATCH(M$1,'Tax_Share of Price'!$B$1:$AI$1,0)))</f>
        <v>0</v>
      </c>
      <c r="N4">
        <f>'Total Fuel Prices'!N141*(INDEX(Tax_share,MATCH('Total Fuel Prices'!$A$137,tax_fuel_labels,0),MATCH(N$1,'Tax_Share of Price'!$B$1:$AI$1,0)))</f>
        <v>0</v>
      </c>
      <c r="O4">
        <f>'Total Fuel Prices'!O141*(INDEX(Tax_share,MATCH('Total Fuel Prices'!$A$137,tax_fuel_labels,0),MATCH(O$1,'Tax_Share of Price'!$B$1:$AI$1,0)))</f>
        <v>0</v>
      </c>
      <c r="P4">
        <f>'Total Fuel Prices'!P141*(INDEX(Tax_share,MATCH('Total Fuel Prices'!$A$137,tax_fuel_labels,0),MATCH(P$1,'Tax_Share of Price'!$B$1:$AI$1,0)))</f>
        <v>0</v>
      </c>
      <c r="Q4">
        <f>'Total Fuel Prices'!Q141*(INDEX(Tax_share,MATCH('Total Fuel Prices'!$A$137,tax_fuel_labels,0),MATCH(Q$1,'Tax_Share of Price'!$B$1:$AI$1,0)))</f>
        <v>0</v>
      </c>
      <c r="R4">
        <f>'Total Fuel Prices'!R141*(INDEX(Tax_share,MATCH('Total Fuel Prices'!$A$137,tax_fuel_labels,0),MATCH(R$1,'Tax_Share of Price'!$B$1:$AI$1,0)))</f>
        <v>0</v>
      </c>
      <c r="S4">
        <f>'Total Fuel Prices'!S141*(INDEX(Tax_share,MATCH('Total Fuel Prices'!$A$137,tax_fuel_labels,0),MATCH(S$1,'Tax_Share of Price'!$B$1:$AI$1,0)))</f>
        <v>0</v>
      </c>
      <c r="T4">
        <f>'Total Fuel Prices'!T141*(INDEX(Tax_share,MATCH('Total Fuel Prices'!$A$137,tax_fuel_labels,0),MATCH(T$1,'Tax_Share of Price'!$B$1:$AI$1,0)))</f>
        <v>0</v>
      </c>
      <c r="U4">
        <f>'Total Fuel Prices'!U141*(INDEX(Tax_share,MATCH('Total Fuel Prices'!$A$137,tax_fuel_labels,0),MATCH(U$1,'Tax_Share of Price'!$B$1:$AI$1,0)))</f>
        <v>0</v>
      </c>
      <c r="V4">
        <f>'Total Fuel Prices'!V141*(INDEX(Tax_share,MATCH('Total Fuel Prices'!$A$137,tax_fuel_labels,0),MATCH(V$1,'Tax_Share of Price'!$B$1:$AI$1,0)))</f>
        <v>0</v>
      </c>
      <c r="W4">
        <f>'Total Fuel Prices'!W141*(INDEX(Tax_share,MATCH('Total Fuel Prices'!$A$137,tax_fuel_labels,0),MATCH(W$1,'Tax_Share of Price'!$B$1:$AI$1,0)))</f>
        <v>0</v>
      </c>
      <c r="X4">
        <f>'Total Fuel Prices'!X141*(INDEX(Tax_share,MATCH('Total Fuel Prices'!$A$137,tax_fuel_labels,0),MATCH(X$1,'Tax_Share of Price'!$B$1:$AI$1,0)))</f>
        <v>0</v>
      </c>
      <c r="Y4">
        <f>'Total Fuel Prices'!Y141*(INDEX(Tax_share,MATCH('Total Fuel Prices'!$A$137,tax_fuel_labels,0),MATCH(Y$1,'Tax_Share of Price'!$B$1:$AI$1,0)))</f>
        <v>0</v>
      </c>
      <c r="Z4">
        <f>'Total Fuel Prices'!Z141*(INDEX(Tax_share,MATCH('Total Fuel Prices'!$A$137,tax_fuel_labels,0),MATCH(Z$1,'Tax_Share of Price'!$B$1:$AI$1,0)))</f>
        <v>0</v>
      </c>
      <c r="AA4">
        <f>'Total Fuel Prices'!AA141*(INDEX(Tax_share,MATCH('Total Fuel Prices'!$A$137,tax_fuel_labels,0),MATCH(AA$1,'Tax_Share of Price'!$B$1:$AI$1,0)))</f>
        <v>0</v>
      </c>
      <c r="AB4">
        <f>'Total Fuel Prices'!AB141*(INDEX(Tax_share,MATCH('Total Fuel Prices'!$A$137,tax_fuel_labels,0),MATCH(AB$1,'Tax_Share of Price'!$B$1:$AI$1,0)))</f>
        <v>0</v>
      </c>
      <c r="AC4">
        <f>'Total Fuel Prices'!AC141*(INDEX(Tax_share,MATCH('Total Fuel Prices'!$A$137,tax_fuel_labels,0),MATCH(AC$1,'Tax_Share of Price'!$B$1:$AI$1,0)))</f>
        <v>0</v>
      </c>
      <c r="AD4">
        <f>'Total Fuel Prices'!AD141*(INDEX(Tax_share,MATCH('Total Fuel Prices'!$A$137,tax_fuel_labels,0),MATCH(AD$1,'Tax_Share of Price'!$B$1:$AI$1,0)))</f>
        <v>0</v>
      </c>
      <c r="AE4">
        <f>'Total Fuel Prices'!AE141*(INDEX(Tax_share,MATCH('Total Fuel Prices'!$A$137,tax_fuel_labels,0),MATCH(AE$1,'Tax_Share of Price'!$B$1:$AI$1,0)))</f>
        <v>0</v>
      </c>
      <c r="AF4">
        <f t="shared" si="1"/>
        <v>0</v>
      </c>
      <c r="AG4">
        <f t="shared" si="0"/>
        <v>0</v>
      </c>
      <c r="AH4">
        <f t="shared" si="0"/>
        <v>0</v>
      </c>
      <c r="AI4">
        <f t="shared" si="0"/>
        <v>0</v>
      </c>
      <c r="AJ4">
        <f t="shared" si="0"/>
        <v>0</v>
      </c>
      <c r="AK4">
        <f t="shared" si="0"/>
        <v>0</v>
      </c>
      <c r="AL4">
        <f t="shared" si="0"/>
        <v>0</v>
      </c>
      <c r="AM4">
        <f t="shared" si="0"/>
        <v>0</v>
      </c>
      <c r="AN4">
        <f t="shared" si="0"/>
        <v>0</v>
      </c>
      <c r="AO4">
        <f t="shared" si="0"/>
        <v>0</v>
      </c>
      <c r="AP4">
        <f t="shared" si="0"/>
        <v>0</v>
      </c>
      <c r="AQ4">
        <f t="shared" si="0"/>
        <v>0</v>
      </c>
      <c r="AR4">
        <f t="shared" si="0"/>
        <v>0</v>
      </c>
      <c r="AS4">
        <f t="shared" si="0"/>
        <v>0</v>
      </c>
      <c r="AT4">
        <f t="shared" si="0"/>
        <v>0</v>
      </c>
      <c r="AU4">
        <f t="shared" si="0"/>
        <v>0</v>
      </c>
      <c r="AV4">
        <f t="shared" si="0"/>
        <v>0</v>
      </c>
      <c r="AW4">
        <f t="shared" si="0"/>
        <v>0</v>
      </c>
      <c r="AX4">
        <f t="shared" si="0"/>
        <v>0</v>
      </c>
      <c r="AY4">
        <f t="shared" si="0"/>
        <v>0</v>
      </c>
      <c r="AZ4">
        <f t="shared" si="0"/>
        <v>0</v>
      </c>
      <c r="BA4">
        <f t="shared" si="0"/>
        <v>0</v>
      </c>
      <c r="BB4">
        <f t="shared" si="0"/>
        <v>0</v>
      </c>
      <c r="BC4">
        <f t="shared" si="0"/>
        <v>0</v>
      </c>
      <c r="BD4">
        <f t="shared" si="0"/>
        <v>0</v>
      </c>
      <c r="BE4">
        <f t="shared" si="0"/>
        <v>0</v>
      </c>
      <c r="BF4">
        <f t="shared" si="0"/>
        <v>0</v>
      </c>
      <c r="BG4">
        <f t="shared" si="0"/>
        <v>0</v>
      </c>
      <c r="BH4">
        <f t="shared" si="0"/>
        <v>0</v>
      </c>
      <c r="BI4">
        <f t="shared" si="0"/>
        <v>0</v>
      </c>
      <c r="BJ4">
        <f t="shared" si="0"/>
        <v>0</v>
      </c>
      <c r="BK4">
        <f t="shared" si="0"/>
        <v>0</v>
      </c>
      <c r="BL4">
        <f t="shared" si="0"/>
        <v>0</v>
      </c>
      <c r="BM4">
        <f t="shared" si="0"/>
        <v>0</v>
      </c>
      <c r="BN4">
        <f t="shared" si="0"/>
        <v>0</v>
      </c>
      <c r="BO4">
        <f t="shared" si="0"/>
        <v>0</v>
      </c>
      <c r="BP4">
        <f t="shared" si="0"/>
        <v>0</v>
      </c>
      <c r="BQ4">
        <f t="shared" si="0"/>
        <v>0</v>
      </c>
      <c r="BR4">
        <f t="shared" si="0"/>
        <v>0</v>
      </c>
      <c r="BS4">
        <f t="shared" si="0"/>
        <v>0</v>
      </c>
      <c r="BT4">
        <f t="shared" si="0"/>
        <v>0</v>
      </c>
      <c r="BU4">
        <f t="shared" si="0"/>
        <v>0</v>
      </c>
      <c r="BV4">
        <f t="shared" si="0"/>
        <v>0</v>
      </c>
      <c r="BW4">
        <f t="shared" si="0"/>
        <v>0</v>
      </c>
      <c r="BX4">
        <f t="shared" si="0"/>
        <v>0</v>
      </c>
      <c r="BY4">
        <f t="shared" si="0"/>
        <v>0</v>
      </c>
      <c r="BZ4">
        <f t="shared" si="0"/>
        <v>0</v>
      </c>
      <c r="CA4">
        <f t="shared" si="0"/>
        <v>0</v>
      </c>
      <c r="CB4">
        <f t="shared" si="0"/>
        <v>0</v>
      </c>
      <c r="CC4">
        <f t="shared" si="0"/>
        <v>0</v>
      </c>
    </row>
    <row r="5" spans="1:81">
      <c r="A5" s="1" t="s">
        <v>1424</v>
      </c>
      <c r="B5">
        <f>'Total Fuel Prices'!B142*(INDEX(Tax_share,MATCH('Total Fuel Prices'!$A$137,tax_fuel_labels,0),MATCH(B$1,'Tax_Share of Price'!$B$1:$AI$1,0)))</f>
        <v>0</v>
      </c>
      <c r="C5">
        <f>'Total Fuel Prices'!C142*(INDEX(Tax_share,MATCH('Total Fuel Prices'!$A$137,tax_fuel_labels,0),MATCH(C$1,'Tax_Share of Price'!$B$1:$AI$1,0)))</f>
        <v>0</v>
      </c>
      <c r="D5">
        <f>'Total Fuel Prices'!D142*(INDEX(Tax_share,MATCH('Total Fuel Prices'!$A$137,tax_fuel_labels,0),MATCH(D$1,'Tax_Share of Price'!$B$1:$AI$1,0)))</f>
        <v>0</v>
      </c>
      <c r="E5">
        <f>'Total Fuel Prices'!E142*(INDEX(Tax_share,MATCH('Total Fuel Prices'!$A$137,tax_fuel_labels,0),MATCH(E$1,'Tax_Share of Price'!$B$1:$AI$1,0)))</f>
        <v>0</v>
      </c>
      <c r="F5">
        <f>'Total Fuel Prices'!F142*(INDEX(Tax_share,MATCH('Total Fuel Prices'!$A$137,tax_fuel_labels,0),MATCH(F$1,'Tax_Share of Price'!$B$1:$AI$1,0)))</f>
        <v>0</v>
      </c>
      <c r="G5">
        <f>'Total Fuel Prices'!G142*(INDEX(Tax_share,MATCH('Total Fuel Prices'!$A$137,tax_fuel_labels,0),MATCH(G$1,'Tax_Share of Price'!$B$1:$AI$1,0)))</f>
        <v>0</v>
      </c>
      <c r="H5">
        <f>'Total Fuel Prices'!H142*(INDEX(Tax_share,MATCH('Total Fuel Prices'!$A$137,tax_fuel_labels,0),MATCH(H$1,'Tax_Share of Price'!$B$1:$AI$1,0)))</f>
        <v>0</v>
      </c>
      <c r="I5">
        <f>'Total Fuel Prices'!I142*(INDEX(Tax_share,MATCH('Total Fuel Prices'!$A$137,tax_fuel_labels,0),MATCH(I$1,'Tax_Share of Price'!$B$1:$AI$1,0)))</f>
        <v>0</v>
      </c>
      <c r="J5">
        <f>'Total Fuel Prices'!J142*(INDEX(Tax_share,MATCH('Total Fuel Prices'!$A$137,tax_fuel_labels,0),MATCH(J$1,'Tax_Share of Price'!$B$1:$AI$1,0)))</f>
        <v>0</v>
      </c>
      <c r="K5">
        <f>'Total Fuel Prices'!K142*(INDEX(Tax_share,MATCH('Total Fuel Prices'!$A$137,tax_fuel_labels,0),MATCH(K$1,'Tax_Share of Price'!$B$1:$AI$1,0)))</f>
        <v>0</v>
      </c>
      <c r="L5">
        <f>'Total Fuel Prices'!L142*(INDEX(Tax_share,MATCH('Total Fuel Prices'!$A$137,tax_fuel_labels,0),MATCH(L$1,'Tax_Share of Price'!$B$1:$AI$1,0)))</f>
        <v>0</v>
      </c>
      <c r="M5">
        <f>'Total Fuel Prices'!M142*(INDEX(Tax_share,MATCH('Total Fuel Prices'!$A$137,tax_fuel_labels,0),MATCH(M$1,'Tax_Share of Price'!$B$1:$AI$1,0)))</f>
        <v>0</v>
      </c>
      <c r="N5">
        <f>'Total Fuel Prices'!N142*(INDEX(Tax_share,MATCH('Total Fuel Prices'!$A$137,tax_fuel_labels,0),MATCH(N$1,'Tax_Share of Price'!$B$1:$AI$1,0)))</f>
        <v>0</v>
      </c>
      <c r="O5">
        <f>'Total Fuel Prices'!O142*(INDEX(Tax_share,MATCH('Total Fuel Prices'!$A$137,tax_fuel_labels,0),MATCH(O$1,'Tax_Share of Price'!$B$1:$AI$1,0)))</f>
        <v>0</v>
      </c>
      <c r="P5">
        <f>'Total Fuel Prices'!P142*(INDEX(Tax_share,MATCH('Total Fuel Prices'!$A$137,tax_fuel_labels,0),MATCH(P$1,'Tax_Share of Price'!$B$1:$AI$1,0)))</f>
        <v>0</v>
      </c>
      <c r="Q5">
        <f>'Total Fuel Prices'!Q142*(INDEX(Tax_share,MATCH('Total Fuel Prices'!$A$137,tax_fuel_labels,0),MATCH(Q$1,'Tax_Share of Price'!$B$1:$AI$1,0)))</f>
        <v>0</v>
      </c>
      <c r="R5">
        <f>'Total Fuel Prices'!R142*(INDEX(Tax_share,MATCH('Total Fuel Prices'!$A$137,tax_fuel_labels,0),MATCH(R$1,'Tax_Share of Price'!$B$1:$AI$1,0)))</f>
        <v>0</v>
      </c>
      <c r="S5">
        <f>'Total Fuel Prices'!S142*(INDEX(Tax_share,MATCH('Total Fuel Prices'!$A$137,tax_fuel_labels,0),MATCH(S$1,'Tax_Share of Price'!$B$1:$AI$1,0)))</f>
        <v>0</v>
      </c>
      <c r="T5">
        <f>'Total Fuel Prices'!T142*(INDEX(Tax_share,MATCH('Total Fuel Prices'!$A$137,tax_fuel_labels,0),MATCH(T$1,'Tax_Share of Price'!$B$1:$AI$1,0)))</f>
        <v>0</v>
      </c>
      <c r="U5">
        <f>'Total Fuel Prices'!U142*(INDEX(Tax_share,MATCH('Total Fuel Prices'!$A$137,tax_fuel_labels,0),MATCH(U$1,'Tax_Share of Price'!$B$1:$AI$1,0)))</f>
        <v>0</v>
      </c>
      <c r="V5">
        <f>'Total Fuel Prices'!V142*(INDEX(Tax_share,MATCH('Total Fuel Prices'!$A$137,tax_fuel_labels,0),MATCH(V$1,'Tax_Share of Price'!$B$1:$AI$1,0)))</f>
        <v>0</v>
      </c>
      <c r="W5">
        <f>'Total Fuel Prices'!W142*(INDEX(Tax_share,MATCH('Total Fuel Prices'!$A$137,tax_fuel_labels,0),MATCH(W$1,'Tax_Share of Price'!$B$1:$AI$1,0)))</f>
        <v>0</v>
      </c>
      <c r="X5">
        <f>'Total Fuel Prices'!X142*(INDEX(Tax_share,MATCH('Total Fuel Prices'!$A$137,tax_fuel_labels,0),MATCH(X$1,'Tax_Share of Price'!$B$1:$AI$1,0)))</f>
        <v>0</v>
      </c>
      <c r="Y5">
        <f>'Total Fuel Prices'!Y142*(INDEX(Tax_share,MATCH('Total Fuel Prices'!$A$137,tax_fuel_labels,0),MATCH(Y$1,'Tax_Share of Price'!$B$1:$AI$1,0)))</f>
        <v>0</v>
      </c>
      <c r="Z5">
        <f>'Total Fuel Prices'!Z142*(INDEX(Tax_share,MATCH('Total Fuel Prices'!$A$137,tax_fuel_labels,0),MATCH(Z$1,'Tax_Share of Price'!$B$1:$AI$1,0)))</f>
        <v>0</v>
      </c>
      <c r="AA5">
        <f>'Total Fuel Prices'!AA142*(INDEX(Tax_share,MATCH('Total Fuel Prices'!$A$137,tax_fuel_labels,0),MATCH(AA$1,'Tax_Share of Price'!$B$1:$AI$1,0)))</f>
        <v>0</v>
      </c>
      <c r="AB5">
        <f>'Total Fuel Prices'!AB142*(INDEX(Tax_share,MATCH('Total Fuel Prices'!$A$137,tax_fuel_labels,0),MATCH(AB$1,'Tax_Share of Price'!$B$1:$AI$1,0)))</f>
        <v>0</v>
      </c>
      <c r="AC5">
        <f>'Total Fuel Prices'!AC142*(INDEX(Tax_share,MATCH('Total Fuel Prices'!$A$137,tax_fuel_labels,0),MATCH(AC$1,'Tax_Share of Price'!$B$1:$AI$1,0)))</f>
        <v>0</v>
      </c>
      <c r="AD5">
        <f>'Total Fuel Prices'!AD142*(INDEX(Tax_share,MATCH('Total Fuel Prices'!$A$137,tax_fuel_labels,0),MATCH(AD$1,'Tax_Share of Price'!$B$1:$AI$1,0)))</f>
        <v>0</v>
      </c>
      <c r="AE5">
        <f>'Total Fuel Prices'!AE142*(INDEX(Tax_share,MATCH('Total Fuel Prices'!$A$137,tax_fuel_labels,0),MATCH(AE$1,'Tax_Share of Price'!$B$1:$AI$1,0)))</f>
        <v>0</v>
      </c>
      <c r="AF5">
        <f t="shared" si="1"/>
        <v>0</v>
      </c>
      <c r="AG5">
        <f t="shared" si="0"/>
        <v>0</v>
      </c>
      <c r="AH5">
        <f t="shared" si="0"/>
        <v>0</v>
      </c>
      <c r="AI5">
        <f t="shared" si="0"/>
        <v>0</v>
      </c>
      <c r="AJ5">
        <f t="shared" si="0"/>
        <v>0</v>
      </c>
      <c r="AK5">
        <f t="shared" si="0"/>
        <v>0</v>
      </c>
      <c r="AL5">
        <f t="shared" si="0"/>
        <v>0</v>
      </c>
      <c r="AM5">
        <f t="shared" si="0"/>
        <v>0</v>
      </c>
      <c r="AN5">
        <f t="shared" si="0"/>
        <v>0</v>
      </c>
      <c r="AO5">
        <f t="shared" si="0"/>
        <v>0</v>
      </c>
      <c r="AP5">
        <f t="shared" si="0"/>
        <v>0</v>
      </c>
      <c r="AQ5">
        <f t="shared" si="0"/>
        <v>0</v>
      </c>
      <c r="AR5">
        <f t="shared" si="0"/>
        <v>0</v>
      </c>
      <c r="AS5">
        <f t="shared" si="0"/>
        <v>0</v>
      </c>
      <c r="AT5">
        <f t="shared" si="0"/>
        <v>0</v>
      </c>
      <c r="AU5">
        <f t="shared" si="0"/>
        <v>0</v>
      </c>
      <c r="AV5">
        <f t="shared" si="0"/>
        <v>0</v>
      </c>
      <c r="AW5">
        <f t="shared" si="0"/>
        <v>0</v>
      </c>
      <c r="AX5">
        <f t="shared" si="0"/>
        <v>0</v>
      </c>
      <c r="AY5">
        <f t="shared" si="0"/>
        <v>0</v>
      </c>
      <c r="AZ5">
        <f t="shared" si="0"/>
        <v>0</v>
      </c>
      <c r="BA5">
        <f t="shared" si="0"/>
        <v>0</v>
      </c>
      <c r="BB5">
        <f t="shared" si="0"/>
        <v>0</v>
      </c>
      <c r="BC5">
        <f t="shared" si="0"/>
        <v>0</v>
      </c>
      <c r="BD5">
        <f t="shared" si="0"/>
        <v>0</v>
      </c>
      <c r="BE5">
        <f t="shared" si="0"/>
        <v>0</v>
      </c>
      <c r="BF5">
        <f t="shared" si="0"/>
        <v>0</v>
      </c>
      <c r="BG5">
        <f t="shared" si="0"/>
        <v>0</v>
      </c>
      <c r="BH5">
        <f t="shared" si="0"/>
        <v>0</v>
      </c>
      <c r="BI5">
        <f t="shared" si="0"/>
        <v>0</v>
      </c>
      <c r="BJ5">
        <f t="shared" si="0"/>
        <v>0</v>
      </c>
      <c r="BK5">
        <f t="shared" si="0"/>
        <v>0</v>
      </c>
      <c r="BL5">
        <f t="shared" si="0"/>
        <v>0</v>
      </c>
      <c r="BM5">
        <f t="shared" si="0"/>
        <v>0</v>
      </c>
      <c r="BN5">
        <f t="shared" si="0"/>
        <v>0</v>
      </c>
      <c r="BO5">
        <f t="shared" si="0"/>
        <v>0</v>
      </c>
      <c r="BP5">
        <f t="shared" si="0"/>
        <v>0</v>
      </c>
      <c r="BQ5">
        <f t="shared" si="0"/>
        <v>0</v>
      </c>
      <c r="BR5">
        <f t="shared" si="0"/>
        <v>0</v>
      </c>
      <c r="BS5">
        <f t="shared" si="0"/>
        <v>0</v>
      </c>
      <c r="BT5">
        <f t="shared" si="0"/>
        <v>0</v>
      </c>
      <c r="BU5">
        <f t="shared" si="0"/>
        <v>0</v>
      </c>
      <c r="BV5">
        <f t="shared" si="0"/>
        <v>0</v>
      </c>
      <c r="BW5">
        <f t="shared" si="0"/>
        <v>0</v>
      </c>
      <c r="BX5">
        <f t="shared" si="0"/>
        <v>0</v>
      </c>
      <c r="BY5">
        <f t="shared" si="0"/>
        <v>0</v>
      </c>
      <c r="BZ5">
        <f t="shared" si="0"/>
        <v>0</v>
      </c>
      <c r="CA5">
        <f t="shared" si="0"/>
        <v>0</v>
      </c>
      <c r="CB5">
        <f t="shared" si="0"/>
        <v>0</v>
      </c>
      <c r="CC5">
        <f t="shared" si="0"/>
        <v>0</v>
      </c>
    </row>
    <row r="6" spans="1:81">
      <c r="A6" s="1" t="s">
        <v>1425</v>
      </c>
      <c r="B6">
        <f>'Total Fuel Prices'!B143*(INDEX(Tax_share,MATCH('Total Fuel Prices'!$A$137,tax_fuel_labels,0),MATCH(B$1,'Tax_Share of Price'!$B$1:$AI$1,0)))</f>
        <v>0</v>
      </c>
      <c r="C6">
        <f>'Total Fuel Prices'!C143*(INDEX(Tax_share,MATCH('Total Fuel Prices'!$A$137,tax_fuel_labels,0),MATCH(C$1,'Tax_Share of Price'!$B$1:$AI$1,0)))</f>
        <v>0</v>
      </c>
      <c r="D6">
        <f>'Total Fuel Prices'!D143*(INDEX(Tax_share,MATCH('Total Fuel Prices'!$A$137,tax_fuel_labels,0),MATCH(D$1,'Tax_Share of Price'!$B$1:$AI$1,0)))</f>
        <v>0</v>
      </c>
      <c r="E6">
        <f>'Total Fuel Prices'!E143*(INDEX(Tax_share,MATCH('Total Fuel Prices'!$A$137,tax_fuel_labels,0),MATCH(E$1,'Tax_Share of Price'!$B$1:$AI$1,0)))</f>
        <v>0</v>
      </c>
      <c r="F6">
        <f>'Total Fuel Prices'!F143*(INDEX(Tax_share,MATCH('Total Fuel Prices'!$A$137,tax_fuel_labels,0),MATCH(F$1,'Tax_Share of Price'!$B$1:$AI$1,0)))</f>
        <v>0</v>
      </c>
      <c r="G6">
        <f>'Total Fuel Prices'!G143*(INDEX(Tax_share,MATCH('Total Fuel Prices'!$A$137,tax_fuel_labels,0),MATCH(G$1,'Tax_Share of Price'!$B$1:$AI$1,0)))</f>
        <v>0</v>
      </c>
      <c r="H6">
        <f>'Total Fuel Prices'!H143*(INDEX(Tax_share,MATCH('Total Fuel Prices'!$A$137,tax_fuel_labels,0),MATCH(H$1,'Tax_Share of Price'!$B$1:$AI$1,0)))</f>
        <v>0</v>
      </c>
      <c r="I6">
        <f>'Total Fuel Prices'!I143*(INDEX(Tax_share,MATCH('Total Fuel Prices'!$A$137,tax_fuel_labels,0),MATCH(I$1,'Tax_Share of Price'!$B$1:$AI$1,0)))</f>
        <v>0</v>
      </c>
      <c r="J6">
        <f>'Total Fuel Prices'!J143*(INDEX(Tax_share,MATCH('Total Fuel Prices'!$A$137,tax_fuel_labels,0),MATCH(J$1,'Tax_Share of Price'!$B$1:$AI$1,0)))</f>
        <v>0</v>
      </c>
      <c r="K6">
        <f>'Total Fuel Prices'!K143*(INDEX(Tax_share,MATCH('Total Fuel Prices'!$A$137,tax_fuel_labels,0),MATCH(K$1,'Tax_Share of Price'!$B$1:$AI$1,0)))</f>
        <v>0</v>
      </c>
      <c r="L6">
        <f>'Total Fuel Prices'!L143*(INDEX(Tax_share,MATCH('Total Fuel Prices'!$A$137,tax_fuel_labels,0),MATCH(L$1,'Tax_Share of Price'!$B$1:$AI$1,0)))</f>
        <v>0</v>
      </c>
      <c r="M6">
        <f>'Total Fuel Prices'!M143*(INDEX(Tax_share,MATCH('Total Fuel Prices'!$A$137,tax_fuel_labels,0),MATCH(M$1,'Tax_Share of Price'!$B$1:$AI$1,0)))</f>
        <v>0</v>
      </c>
      <c r="N6">
        <f>'Total Fuel Prices'!N143*(INDEX(Tax_share,MATCH('Total Fuel Prices'!$A$137,tax_fuel_labels,0),MATCH(N$1,'Tax_Share of Price'!$B$1:$AI$1,0)))</f>
        <v>0</v>
      </c>
      <c r="O6">
        <f>'Total Fuel Prices'!O143*(INDEX(Tax_share,MATCH('Total Fuel Prices'!$A$137,tax_fuel_labels,0),MATCH(O$1,'Tax_Share of Price'!$B$1:$AI$1,0)))</f>
        <v>0</v>
      </c>
      <c r="P6">
        <f>'Total Fuel Prices'!P143*(INDEX(Tax_share,MATCH('Total Fuel Prices'!$A$137,tax_fuel_labels,0),MATCH(P$1,'Tax_Share of Price'!$B$1:$AI$1,0)))</f>
        <v>0</v>
      </c>
      <c r="Q6">
        <f>'Total Fuel Prices'!Q143*(INDEX(Tax_share,MATCH('Total Fuel Prices'!$A$137,tax_fuel_labels,0),MATCH(Q$1,'Tax_Share of Price'!$B$1:$AI$1,0)))</f>
        <v>0</v>
      </c>
      <c r="R6">
        <f>'Total Fuel Prices'!R143*(INDEX(Tax_share,MATCH('Total Fuel Prices'!$A$137,tax_fuel_labels,0),MATCH(R$1,'Tax_Share of Price'!$B$1:$AI$1,0)))</f>
        <v>0</v>
      </c>
      <c r="S6">
        <f>'Total Fuel Prices'!S143*(INDEX(Tax_share,MATCH('Total Fuel Prices'!$A$137,tax_fuel_labels,0),MATCH(S$1,'Tax_Share of Price'!$B$1:$AI$1,0)))</f>
        <v>0</v>
      </c>
      <c r="T6">
        <f>'Total Fuel Prices'!T143*(INDEX(Tax_share,MATCH('Total Fuel Prices'!$A$137,tax_fuel_labels,0),MATCH(T$1,'Tax_Share of Price'!$B$1:$AI$1,0)))</f>
        <v>0</v>
      </c>
      <c r="U6">
        <f>'Total Fuel Prices'!U143*(INDEX(Tax_share,MATCH('Total Fuel Prices'!$A$137,tax_fuel_labels,0),MATCH(U$1,'Tax_Share of Price'!$B$1:$AI$1,0)))</f>
        <v>0</v>
      </c>
      <c r="V6">
        <f>'Total Fuel Prices'!V143*(INDEX(Tax_share,MATCH('Total Fuel Prices'!$A$137,tax_fuel_labels,0),MATCH(V$1,'Tax_Share of Price'!$B$1:$AI$1,0)))</f>
        <v>0</v>
      </c>
      <c r="W6">
        <f>'Total Fuel Prices'!W143*(INDEX(Tax_share,MATCH('Total Fuel Prices'!$A$137,tax_fuel_labels,0),MATCH(W$1,'Tax_Share of Price'!$B$1:$AI$1,0)))</f>
        <v>0</v>
      </c>
      <c r="X6">
        <f>'Total Fuel Prices'!X143*(INDEX(Tax_share,MATCH('Total Fuel Prices'!$A$137,tax_fuel_labels,0),MATCH(X$1,'Tax_Share of Price'!$B$1:$AI$1,0)))</f>
        <v>0</v>
      </c>
      <c r="Y6">
        <f>'Total Fuel Prices'!Y143*(INDEX(Tax_share,MATCH('Total Fuel Prices'!$A$137,tax_fuel_labels,0),MATCH(Y$1,'Tax_Share of Price'!$B$1:$AI$1,0)))</f>
        <v>0</v>
      </c>
      <c r="Z6">
        <f>'Total Fuel Prices'!Z143*(INDEX(Tax_share,MATCH('Total Fuel Prices'!$A$137,tax_fuel_labels,0),MATCH(Z$1,'Tax_Share of Price'!$B$1:$AI$1,0)))</f>
        <v>0</v>
      </c>
      <c r="AA6">
        <f>'Total Fuel Prices'!AA143*(INDEX(Tax_share,MATCH('Total Fuel Prices'!$A$137,tax_fuel_labels,0),MATCH(AA$1,'Tax_Share of Price'!$B$1:$AI$1,0)))</f>
        <v>0</v>
      </c>
      <c r="AB6">
        <f>'Total Fuel Prices'!AB143*(INDEX(Tax_share,MATCH('Total Fuel Prices'!$A$137,tax_fuel_labels,0),MATCH(AB$1,'Tax_Share of Price'!$B$1:$AI$1,0)))</f>
        <v>0</v>
      </c>
      <c r="AC6">
        <f>'Total Fuel Prices'!AC143*(INDEX(Tax_share,MATCH('Total Fuel Prices'!$A$137,tax_fuel_labels,0),MATCH(AC$1,'Tax_Share of Price'!$B$1:$AI$1,0)))</f>
        <v>0</v>
      </c>
      <c r="AD6">
        <f>'Total Fuel Prices'!AD143*(INDEX(Tax_share,MATCH('Total Fuel Prices'!$A$137,tax_fuel_labels,0),MATCH(AD$1,'Tax_Share of Price'!$B$1:$AI$1,0)))</f>
        <v>0</v>
      </c>
      <c r="AE6">
        <f>'Total Fuel Prices'!AE143*(INDEX(Tax_share,MATCH('Total Fuel Prices'!$A$137,tax_fuel_labels,0),MATCH(AE$1,'Tax_Share of Price'!$B$1:$AI$1,0)))</f>
        <v>0</v>
      </c>
      <c r="AF6">
        <f t="shared" si="1"/>
        <v>0</v>
      </c>
      <c r="AG6">
        <f t="shared" si="0"/>
        <v>0</v>
      </c>
      <c r="AH6">
        <f t="shared" si="0"/>
        <v>0</v>
      </c>
      <c r="AI6">
        <f t="shared" si="0"/>
        <v>0</v>
      </c>
      <c r="AJ6">
        <f t="shared" si="0"/>
        <v>0</v>
      </c>
      <c r="AK6">
        <f t="shared" si="0"/>
        <v>0</v>
      </c>
      <c r="AL6">
        <f t="shared" si="0"/>
        <v>0</v>
      </c>
      <c r="AM6">
        <f t="shared" si="0"/>
        <v>0</v>
      </c>
      <c r="AN6">
        <f t="shared" si="0"/>
        <v>0</v>
      </c>
      <c r="AO6">
        <f t="shared" si="0"/>
        <v>0</v>
      </c>
      <c r="AP6">
        <f t="shared" si="0"/>
        <v>0</v>
      </c>
      <c r="AQ6">
        <f t="shared" si="0"/>
        <v>0</v>
      </c>
      <c r="AR6">
        <f t="shared" si="0"/>
        <v>0</v>
      </c>
      <c r="AS6">
        <f t="shared" si="0"/>
        <v>0</v>
      </c>
      <c r="AT6">
        <f t="shared" si="0"/>
        <v>0</v>
      </c>
      <c r="AU6">
        <f t="shared" si="0"/>
        <v>0</v>
      </c>
      <c r="AV6">
        <f t="shared" si="0"/>
        <v>0</v>
      </c>
      <c r="AW6">
        <f t="shared" si="0"/>
        <v>0</v>
      </c>
      <c r="AX6">
        <f t="shared" si="0"/>
        <v>0</v>
      </c>
      <c r="AY6">
        <f t="shared" si="0"/>
        <v>0</v>
      </c>
      <c r="AZ6">
        <f t="shared" si="0"/>
        <v>0</v>
      </c>
      <c r="BA6">
        <f t="shared" si="0"/>
        <v>0</v>
      </c>
      <c r="BB6">
        <f t="shared" si="0"/>
        <v>0</v>
      </c>
      <c r="BC6">
        <f t="shared" si="0"/>
        <v>0</v>
      </c>
      <c r="BD6">
        <f t="shared" si="0"/>
        <v>0</v>
      </c>
      <c r="BE6">
        <f t="shared" si="0"/>
        <v>0</v>
      </c>
      <c r="BF6">
        <f t="shared" si="0"/>
        <v>0</v>
      </c>
      <c r="BG6">
        <f t="shared" si="0"/>
        <v>0</v>
      </c>
      <c r="BH6">
        <f t="shared" si="0"/>
        <v>0</v>
      </c>
      <c r="BI6">
        <f t="shared" si="0"/>
        <v>0</v>
      </c>
      <c r="BJ6">
        <f t="shared" si="0"/>
        <v>0</v>
      </c>
      <c r="BK6">
        <f t="shared" si="0"/>
        <v>0</v>
      </c>
      <c r="BL6">
        <f t="shared" si="0"/>
        <v>0</v>
      </c>
      <c r="BM6">
        <f t="shared" si="0"/>
        <v>0</v>
      </c>
      <c r="BN6">
        <f t="shared" si="0"/>
        <v>0</v>
      </c>
      <c r="BO6">
        <f t="shared" si="0"/>
        <v>0</v>
      </c>
      <c r="BP6">
        <f t="shared" si="0"/>
        <v>0</v>
      </c>
      <c r="BQ6">
        <f t="shared" si="0"/>
        <v>0</v>
      </c>
      <c r="BR6">
        <f t="shared" si="0"/>
        <v>0</v>
      </c>
      <c r="BS6">
        <f t="shared" si="0"/>
        <v>0</v>
      </c>
      <c r="BT6">
        <f t="shared" si="0"/>
        <v>0</v>
      </c>
      <c r="BU6">
        <f t="shared" si="0"/>
        <v>0</v>
      </c>
      <c r="BV6">
        <f t="shared" si="0"/>
        <v>0</v>
      </c>
      <c r="BW6">
        <f t="shared" si="0"/>
        <v>0</v>
      </c>
      <c r="BX6">
        <f t="shared" si="0"/>
        <v>0</v>
      </c>
      <c r="BY6">
        <f t="shared" si="0"/>
        <v>0</v>
      </c>
      <c r="BZ6">
        <f t="shared" si="0"/>
        <v>0</v>
      </c>
      <c r="CA6">
        <f t="shared" si="0"/>
        <v>0</v>
      </c>
      <c r="CB6">
        <f t="shared" si="0"/>
        <v>0</v>
      </c>
      <c r="CC6">
        <f t="shared" si="0"/>
        <v>0</v>
      </c>
    </row>
    <row r="7" spans="1:81">
      <c r="A7" s="1" t="s">
        <v>1426</v>
      </c>
      <c r="B7">
        <f>'Total Fuel Prices'!B144*(INDEX(Tax_share,MATCH('Total Fuel Prices'!$A$137,tax_fuel_labels,0),MATCH(B$1,'Tax_Share of Price'!$B$1:$AI$1,0)))</f>
        <v>0</v>
      </c>
      <c r="C7">
        <f>'Total Fuel Prices'!C144*(INDEX(Tax_share,MATCH('Total Fuel Prices'!$A$137,tax_fuel_labels,0),MATCH(C$1,'Tax_Share of Price'!$B$1:$AI$1,0)))</f>
        <v>0</v>
      </c>
      <c r="D7">
        <f>'Total Fuel Prices'!D144*(INDEX(Tax_share,MATCH('Total Fuel Prices'!$A$137,tax_fuel_labels,0),MATCH(D$1,'Tax_Share of Price'!$B$1:$AI$1,0)))</f>
        <v>0</v>
      </c>
      <c r="E7">
        <f>'Total Fuel Prices'!E144*(INDEX(Tax_share,MATCH('Total Fuel Prices'!$A$137,tax_fuel_labels,0),MATCH(E$1,'Tax_Share of Price'!$B$1:$AI$1,0)))</f>
        <v>0</v>
      </c>
      <c r="F7">
        <f>'Total Fuel Prices'!F144*(INDEX(Tax_share,MATCH('Total Fuel Prices'!$A$137,tax_fuel_labels,0),MATCH(F$1,'Tax_Share of Price'!$B$1:$AI$1,0)))</f>
        <v>0</v>
      </c>
      <c r="G7">
        <f>'Total Fuel Prices'!G144*(INDEX(Tax_share,MATCH('Total Fuel Prices'!$A$137,tax_fuel_labels,0),MATCH(G$1,'Tax_Share of Price'!$B$1:$AI$1,0)))</f>
        <v>0</v>
      </c>
      <c r="H7">
        <f>'Total Fuel Prices'!H144*(INDEX(Tax_share,MATCH('Total Fuel Prices'!$A$137,tax_fuel_labels,0),MATCH(H$1,'Tax_Share of Price'!$B$1:$AI$1,0)))</f>
        <v>0</v>
      </c>
      <c r="I7">
        <f>'Total Fuel Prices'!I144*(INDEX(Tax_share,MATCH('Total Fuel Prices'!$A$137,tax_fuel_labels,0),MATCH(I$1,'Tax_Share of Price'!$B$1:$AI$1,0)))</f>
        <v>0</v>
      </c>
      <c r="J7">
        <f>'Total Fuel Prices'!J144*(INDEX(Tax_share,MATCH('Total Fuel Prices'!$A$137,tax_fuel_labels,0),MATCH(J$1,'Tax_Share of Price'!$B$1:$AI$1,0)))</f>
        <v>0</v>
      </c>
      <c r="K7">
        <f>'Total Fuel Prices'!K144*(INDEX(Tax_share,MATCH('Total Fuel Prices'!$A$137,tax_fuel_labels,0),MATCH(K$1,'Tax_Share of Price'!$B$1:$AI$1,0)))</f>
        <v>0</v>
      </c>
      <c r="L7">
        <f>'Total Fuel Prices'!L144*(INDEX(Tax_share,MATCH('Total Fuel Prices'!$A$137,tax_fuel_labels,0),MATCH(L$1,'Tax_Share of Price'!$B$1:$AI$1,0)))</f>
        <v>0</v>
      </c>
      <c r="M7">
        <f>'Total Fuel Prices'!M144*(INDEX(Tax_share,MATCH('Total Fuel Prices'!$A$137,tax_fuel_labels,0),MATCH(M$1,'Tax_Share of Price'!$B$1:$AI$1,0)))</f>
        <v>0</v>
      </c>
      <c r="N7">
        <f>'Total Fuel Prices'!N144*(INDEX(Tax_share,MATCH('Total Fuel Prices'!$A$137,tax_fuel_labels,0),MATCH(N$1,'Tax_Share of Price'!$B$1:$AI$1,0)))</f>
        <v>0</v>
      </c>
      <c r="O7">
        <f>'Total Fuel Prices'!O144*(INDEX(Tax_share,MATCH('Total Fuel Prices'!$A$137,tax_fuel_labels,0),MATCH(O$1,'Tax_Share of Price'!$B$1:$AI$1,0)))</f>
        <v>0</v>
      </c>
      <c r="P7">
        <f>'Total Fuel Prices'!P144*(INDEX(Tax_share,MATCH('Total Fuel Prices'!$A$137,tax_fuel_labels,0),MATCH(P$1,'Tax_Share of Price'!$B$1:$AI$1,0)))</f>
        <v>0</v>
      </c>
      <c r="Q7">
        <f>'Total Fuel Prices'!Q144*(INDEX(Tax_share,MATCH('Total Fuel Prices'!$A$137,tax_fuel_labels,0),MATCH(Q$1,'Tax_Share of Price'!$B$1:$AI$1,0)))</f>
        <v>0</v>
      </c>
      <c r="R7">
        <f>'Total Fuel Prices'!R144*(INDEX(Tax_share,MATCH('Total Fuel Prices'!$A$137,tax_fuel_labels,0),MATCH(R$1,'Tax_Share of Price'!$B$1:$AI$1,0)))</f>
        <v>0</v>
      </c>
      <c r="S7">
        <f>'Total Fuel Prices'!S144*(INDEX(Tax_share,MATCH('Total Fuel Prices'!$A$137,tax_fuel_labels,0),MATCH(S$1,'Tax_Share of Price'!$B$1:$AI$1,0)))</f>
        <v>0</v>
      </c>
      <c r="T7">
        <f>'Total Fuel Prices'!T144*(INDEX(Tax_share,MATCH('Total Fuel Prices'!$A$137,tax_fuel_labels,0),MATCH(T$1,'Tax_Share of Price'!$B$1:$AI$1,0)))</f>
        <v>0</v>
      </c>
      <c r="U7">
        <f>'Total Fuel Prices'!U144*(INDEX(Tax_share,MATCH('Total Fuel Prices'!$A$137,tax_fuel_labels,0),MATCH(U$1,'Tax_Share of Price'!$B$1:$AI$1,0)))</f>
        <v>0</v>
      </c>
      <c r="V7">
        <f>'Total Fuel Prices'!V144*(INDEX(Tax_share,MATCH('Total Fuel Prices'!$A$137,tax_fuel_labels,0),MATCH(V$1,'Tax_Share of Price'!$B$1:$AI$1,0)))</f>
        <v>0</v>
      </c>
      <c r="W7">
        <f>'Total Fuel Prices'!W144*(INDEX(Tax_share,MATCH('Total Fuel Prices'!$A$137,tax_fuel_labels,0),MATCH(W$1,'Tax_Share of Price'!$B$1:$AI$1,0)))</f>
        <v>0</v>
      </c>
      <c r="X7">
        <f>'Total Fuel Prices'!X144*(INDEX(Tax_share,MATCH('Total Fuel Prices'!$A$137,tax_fuel_labels,0),MATCH(X$1,'Tax_Share of Price'!$B$1:$AI$1,0)))</f>
        <v>0</v>
      </c>
      <c r="Y7">
        <f>'Total Fuel Prices'!Y144*(INDEX(Tax_share,MATCH('Total Fuel Prices'!$A$137,tax_fuel_labels,0),MATCH(Y$1,'Tax_Share of Price'!$B$1:$AI$1,0)))</f>
        <v>0</v>
      </c>
      <c r="Z7">
        <f>'Total Fuel Prices'!Z144*(INDEX(Tax_share,MATCH('Total Fuel Prices'!$A$137,tax_fuel_labels,0),MATCH(Z$1,'Tax_Share of Price'!$B$1:$AI$1,0)))</f>
        <v>0</v>
      </c>
      <c r="AA7">
        <f>'Total Fuel Prices'!AA144*(INDEX(Tax_share,MATCH('Total Fuel Prices'!$A$137,tax_fuel_labels,0),MATCH(AA$1,'Tax_Share of Price'!$B$1:$AI$1,0)))</f>
        <v>0</v>
      </c>
      <c r="AB7">
        <f>'Total Fuel Prices'!AB144*(INDEX(Tax_share,MATCH('Total Fuel Prices'!$A$137,tax_fuel_labels,0),MATCH(AB$1,'Tax_Share of Price'!$B$1:$AI$1,0)))</f>
        <v>0</v>
      </c>
      <c r="AC7">
        <f>'Total Fuel Prices'!AC144*(INDEX(Tax_share,MATCH('Total Fuel Prices'!$A$137,tax_fuel_labels,0),MATCH(AC$1,'Tax_Share of Price'!$B$1:$AI$1,0)))</f>
        <v>0</v>
      </c>
      <c r="AD7">
        <f>'Total Fuel Prices'!AD144*(INDEX(Tax_share,MATCH('Total Fuel Prices'!$A$137,tax_fuel_labels,0),MATCH(AD$1,'Tax_Share of Price'!$B$1:$AI$1,0)))</f>
        <v>0</v>
      </c>
      <c r="AE7">
        <f>'Total Fuel Prices'!AE144*(INDEX(Tax_share,MATCH('Total Fuel Prices'!$A$137,tax_fuel_labels,0),MATCH(AE$1,'Tax_Share of Price'!$B$1:$AI$1,0)))</f>
        <v>0</v>
      </c>
      <c r="AF7">
        <f t="shared" si="1"/>
        <v>0</v>
      </c>
      <c r="AG7">
        <f t="shared" si="0"/>
        <v>0</v>
      </c>
      <c r="AH7">
        <f t="shared" si="0"/>
        <v>0</v>
      </c>
      <c r="AI7">
        <f t="shared" si="0"/>
        <v>0</v>
      </c>
      <c r="AJ7">
        <f t="shared" si="0"/>
        <v>0</v>
      </c>
      <c r="AK7">
        <f t="shared" si="0"/>
        <v>0</v>
      </c>
      <c r="AL7">
        <f t="shared" si="0"/>
        <v>0</v>
      </c>
      <c r="AM7">
        <f t="shared" si="0"/>
        <v>0</v>
      </c>
      <c r="AN7">
        <f t="shared" si="0"/>
        <v>0</v>
      </c>
      <c r="AO7">
        <f t="shared" si="0"/>
        <v>0</v>
      </c>
      <c r="AP7">
        <f t="shared" si="0"/>
        <v>0</v>
      </c>
      <c r="AQ7">
        <f t="shared" si="0"/>
        <v>0</v>
      </c>
      <c r="AR7">
        <f t="shared" si="0"/>
        <v>0</v>
      </c>
      <c r="AS7">
        <f t="shared" si="0"/>
        <v>0</v>
      </c>
      <c r="AT7">
        <f t="shared" si="0"/>
        <v>0</v>
      </c>
      <c r="AU7">
        <f t="shared" si="0"/>
        <v>0</v>
      </c>
      <c r="AV7">
        <f t="shared" si="0"/>
        <v>0</v>
      </c>
      <c r="AW7">
        <f t="shared" si="0"/>
        <v>0</v>
      </c>
      <c r="AX7">
        <f t="shared" si="0"/>
        <v>0</v>
      </c>
      <c r="AY7">
        <f t="shared" si="0"/>
        <v>0</v>
      </c>
      <c r="AZ7">
        <f t="shared" si="0"/>
        <v>0</v>
      </c>
      <c r="BA7">
        <f t="shared" si="0"/>
        <v>0</v>
      </c>
      <c r="BB7">
        <f t="shared" si="0"/>
        <v>0</v>
      </c>
      <c r="BC7">
        <f t="shared" si="0"/>
        <v>0</v>
      </c>
      <c r="BD7">
        <f t="shared" si="0"/>
        <v>0</v>
      </c>
      <c r="BE7">
        <f t="shared" si="0"/>
        <v>0</v>
      </c>
      <c r="BF7">
        <f t="shared" ref="AG7:CC9" si="2">$AE7</f>
        <v>0</v>
      </c>
      <c r="BG7">
        <f t="shared" si="2"/>
        <v>0</v>
      </c>
      <c r="BH7">
        <f t="shared" si="2"/>
        <v>0</v>
      </c>
      <c r="BI7">
        <f t="shared" si="2"/>
        <v>0</v>
      </c>
      <c r="BJ7">
        <f t="shared" si="2"/>
        <v>0</v>
      </c>
      <c r="BK7">
        <f t="shared" si="2"/>
        <v>0</v>
      </c>
      <c r="BL7">
        <f t="shared" si="2"/>
        <v>0</v>
      </c>
      <c r="BM7">
        <f t="shared" si="2"/>
        <v>0</v>
      </c>
      <c r="BN7">
        <f t="shared" si="2"/>
        <v>0</v>
      </c>
      <c r="BO7">
        <f t="shared" si="2"/>
        <v>0</v>
      </c>
      <c r="BP7">
        <f t="shared" si="2"/>
        <v>0</v>
      </c>
      <c r="BQ7">
        <f t="shared" si="2"/>
        <v>0</v>
      </c>
      <c r="BR7">
        <f t="shared" si="2"/>
        <v>0</v>
      </c>
      <c r="BS7">
        <f t="shared" si="2"/>
        <v>0</v>
      </c>
      <c r="BT7">
        <f t="shared" si="2"/>
        <v>0</v>
      </c>
      <c r="BU7">
        <f t="shared" si="2"/>
        <v>0</v>
      </c>
      <c r="BV7">
        <f t="shared" si="2"/>
        <v>0</v>
      </c>
      <c r="BW7">
        <f t="shared" si="2"/>
        <v>0</v>
      </c>
      <c r="BX7">
        <f t="shared" si="2"/>
        <v>0</v>
      </c>
      <c r="BY7">
        <f t="shared" si="2"/>
        <v>0</v>
      </c>
      <c r="BZ7">
        <f t="shared" si="2"/>
        <v>0</v>
      </c>
      <c r="CA7">
        <f t="shared" si="2"/>
        <v>0</v>
      </c>
      <c r="CB7">
        <f t="shared" si="2"/>
        <v>0</v>
      </c>
      <c r="CC7">
        <f t="shared" si="2"/>
        <v>0</v>
      </c>
    </row>
    <row r="8" spans="1:81">
      <c r="A8" s="1" t="s">
        <v>1427</v>
      </c>
      <c r="B8">
        <f>'Total Fuel Prices'!B145*(INDEX(Tax_share,MATCH('Total Fuel Prices'!$A$137,tax_fuel_labels,0),MATCH(B$1,'Tax_Share of Price'!$B$1:$AI$1,0)))</f>
        <v>0</v>
      </c>
      <c r="C8">
        <f>'Total Fuel Prices'!C145*(INDEX(Tax_share,MATCH('Total Fuel Prices'!$A$137,tax_fuel_labels,0),MATCH(C$1,'Tax_Share of Price'!$B$1:$AI$1,0)))</f>
        <v>0</v>
      </c>
      <c r="D8">
        <f>'Total Fuel Prices'!D145*(INDEX(Tax_share,MATCH('Total Fuel Prices'!$A$137,tax_fuel_labels,0),MATCH(D$1,'Tax_Share of Price'!$B$1:$AI$1,0)))</f>
        <v>0</v>
      </c>
      <c r="E8">
        <f>'Total Fuel Prices'!E145*(INDEX(Tax_share,MATCH('Total Fuel Prices'!$A$137,tax_fuel_labels,0),MATCH(E$1,'Tax_Share of Price'!$B$1:$AI$1,0)))</f>
        <v>0</v>
      </c>
      <c r="F8">
        <f>'Total Fuel Prices'!F145*(INDEX(Tax_share,MATCH('Total Fuel Prices'!$A$137,tax_fuel_labels,0),MATCH(F$1,'Tax_Share of Price'!$B$1:$AI$1,0)))</f>
        <v>0</v>
      </c>
      <c r="G8">
        <f>'Total Fuel Prices'!G145*(INDEX(Tax_share,MATCH('Total Fuel Prices'!$A$137,tax_fuel_labels,0),MATCH(G$1,'Tax_Share of Price'!$B$1:$AI$1,0)))</f>
        <v>0</v>
      </c>
      <c r="H8">
        <f>'Total Fuel Prices'!H145*(INDEX(Tax_share,MATCH('Total Fuel Prices'!$A$137,tax_fuel_labels,0),MATCH(H$1,'Tax_Share of Price'!$B$1:$AI$1,0)))</f>
        <v>0</v>
      </c>
      <c r="I8">
        <f>'Total Fuel Prices'!I145*(INDEX(Tax_share,MATCH('Total Fuel Prices'!$A$137,tax_fuel_labels,0),MATCH(I$1,'Tax_Share of Price'!$B$1:$AI$1,0)))</f>
        <v>0</v>
      </c>
      <c r="J8">
        <f>'Total Fuel Prices'!J145*(INDEX(Tax_share,MATCH('Total Fuel Prices'!$A$137,tax_fuel_labels,0),MATCH(J$1,'Tax_Share of Price'!$B$1:$AI$1,0)))</f>
        <v>0</v>
      </c>
      <c r="K8">
        <f>'Total Fuel Prices'!K145*(INDEX(Tax_share,MATCH('Total Fuel Prices'!$A$137,tax_fuel_labels,0),MATCH(K$1,'Tax_Share of Price'!$B$1:$AI$1,0)))</f>
        <v>0</v>
      </c>
      <c r="L8">
        <f>'Total Fuel Prices'!L145*(INDEX(Tax_share,MATCH('Total Fuel Prices'!$A$137,tax_fuel_labels,0),MATCH(L$1,'Tax_Share of Price'!$B$1:$AI$1,0)))</f>
        <v>0</v>
      </c>
      <c r="M8">
        <f>'Total Fuel Prices'!M145*(INDEX(Tax_share,MATCH('Total Fuel Prices'!$A$137,tax_fuel_labels,0),MATCH(M$1,'Tax_Share of Price'!$B$1:$AI$1,0)))</f>
        <v>0</v>
      </c>
      <c r="N8">
        <f>'Total Fuel Prices'!N145*(INDEX(Tax_share,MATCH('Total Fuel Prices'!$A$137,tax_fuel_labels,0),MATCH(N$1,'Tax_Share of Price'!$B$1:$AI$1,0)))</f>
        <v>0</v>
      </c>
      <c r="O8">
        <f>'Total Fuel Prices'!O145*(INDEX(Tax_share,MATCH('Total Fuel Prices'!$A$137,tax_fuel_labels,0),MATCH(O$1,'Tax_Share of Price'!$B$1:$AI$1,0)))</f>
        <v>0</v>
      </c>
      <c r="P8">
        <f>'Total Fuel Prices'!P145*(INDEX(Tax_share,MATCH('Total Fuel Prices'!$A$137,tax_fuel_labels,0),MATCH(P$1,'Tax_Share of Price'!$B$1:$AI$1,0)))</f>
        <v>0</v>
      </c>
      <c r="Q8">
        <f>'Total Fuel Prices'!Q145*(INDEX(Tax_share,MATCH('Total Fuel Prices'!$A$137,tax_fuel_labels,0),MATCH(Q$1,'Tax_Share of Price'!$B$1:$AI$1,0)))</f>
        <v>0</v>
      </c>
      <c r="R8">
        <f>'Total Fuel Prices'!R145*(INDEX(Tax_share,MATCH('Total Fuel Prices'!$A$137,tax_fuel_labels,0),MATCH(R$1,'Tax_Share of Price'!$B$1:$AI$1,0)))</f>
        <v>0</v>
      </c>
      <c r="S8">
        <f>'Total Fuel Prices'!S145*(INDEX(Tax_share,MATCH('Total Fuel Prices'!$A$137,tax_fuel_labels,0),MATCH(S$1,'Tax_Share of Price'!$B$1:$AI$1,0)))</f>
        <v>0</v>
      </c>
      <c r="T8">
        <f>'Total Fuel Prices'!T145*(INDEX(Tax_share,MATCH('Total Fuel Prices'!$A$137,tax_fuel_labels,0),MATCH(T$1,'Tax_Share of Price'!$B$1:$AI$1,0)))</f>
        <v>0</v>
      </c>
      <c r="U8">
        <f>'Total Fuel Prices'!U145*(INDEX(Tax_share,MATCH('Total Fuel Prices'!$A$137,tax_fuel_labels,0),MATCH(U$1,'Tax_Share of Price'!$B$1:$AI$1,0)))</f>
        <v>0</v>
      </c>
      <c r="V8">
        <f>'Total Fuel Prices'!V145*(INDEX(Tax_share,MATCH('Total Fuel Prices'!$A$137,tax_fuel_labels,0),MATCH(V$1,'Tax_Share of Price'!$B$1:$AI$1,0)))</f>
        <v>0</v>
      </c>
      <c r="W8">
        <f>'Total Fuel Prices'!W145*(INDEX(Tax_share,MATCH('Total Fuel Prices'!$A$137,tax_fuel_labels,0),MATCH(W$1,'Tax_Share of Price'!$B$1:$AI$1,0)))</f>
        <v>0</v>
      </c>
      <c r="X8">
        <f>'Total Fuel Prices'!X145*(INDEX(Tax_share,MATCH('Total Fuel Prices'!$A$137,tax_fuel_labels,0),MATCH(X$1,'Tax_Share of Price'!$B$1:$AI$1,0)))</f>
        <v>0</v>
      </c>
      <c r="Y8">
        <f>'Total Fuel Prices'!Y145*(INDEX(Tax_share,MATCH('Total Fuel Prices'!$A$137,tax_fuel_labels,0),MATCH(Y$1,'Tax_Share of Price'!$B$1:$AI$1,0)))</f>
        <v>0</v>
      </c>
      <c r="Z8">
        <f>'Total Fuel Prices'!Z145*(INDEX(Tax_share,MATCH('Total Fuel Prices'!$A$137,tax_fuel_labels,0),MATCH(Z$1,'Tax_Share of Price'!$B$1:$AI$1,0)))</f>
        <v>0</v>
      </c>
      <c r="AA8">
        <f>'Total Fuel Prices'!AA145*(INDEX(Tax_share,MATCH('Total Fuel Prices'!$A$137,tax_fuel_labels,0),MATCH(AA$1,'Tax_Share of Price'!$B$1:$AI$1,0)))</f>
        <v>0</v>
      </c>
      <c r="AB8">
        <f>'Total Fuel Prices'!AB145*(INDEX(Tax_share,MATCH('Total Fuel Prices'!$A$137,tax_fuel_labels,0),MATCH(AB$1,'Tax_Share of Price'!$B$1:$AI$1,0)))</f>
        <v>0</v>
      </c>
      <c r="AC8">
        <f>'Total Fuel Prices'!AC145*(INDEX(Tax_share,MATCH('Total Fuel Prices'!$A$137,tax_fuel_labels,0),MATCH(AC$1,'Tax_Share of Price'!$B$1:$AI$1,0)))</f>
        <v>0</v>
      </c>
      <c r="AD8">
        <f>'Total Fuel Prices'!AD145*(INDEX(Tax_share,MATCH('Total Fuel Prices'!$A$137,tax_fuel_labels,0),MATCH(AD$1,'Tax_Share of Price'!$B$1:$AI$1,0)))</f>
        <v>0</v>
      </c>
      <c r="AE8">
        <f>'Total Fuel Prices'!AE145*(INDEX(Tax_share,MATCH('Total Fuel Prices'!$A$137,tax_fuel_labels,0),MATCH(AE$1,'Tax_Share of Price'!$B$1:$AI$1,0)))</f>
        <v>0</v>
      </c>
      <c r="AF8">
        <f t="shared" si="1"/>
        <v>0</v>
      </c>
      <c r="AG8">
        <f t="shared" si="2"/>
        <v>0</v>
      </c>
      <c r="AH8">
        <f t="shared" si="2"/>
        <v>0</v>
      </c>
      <c r="AI8">
        <f t="shared" si="2"/>
        <v>0</v>
      </c>
      <c r="AJ8">
        <f t="shared" si="2"/>
        <v>0</v>
      </c>
      <c r="AK8">
        <f t="shared" si="2"/>
        <v>0</v>
      </c>
      <c r="AL8">
        <f t="shared" si="2"/>
        <v>0</v>
      </c>
      <c r="AM8">
        <f t="shared" si="2"/>
        <v>0</v>
      </c>
      <c r="AN8">
        <f t="shared" si="2"/>
        <v>0</v>
      </c>
      <c r="AO8">
        <f t="shared" si="2"/>
        <v>0</v>
      </c>
      <c r="AP8">
        <f t="shared" si="2"/>
        <v>0</v>
      </c>
      <c r="AQ8">
        <f t="shared" si="2"/>
        <v>0</v>
      </c>
      <c r="AR8">
        <f t="shared" si="2"/>
        <v>0</v>
      </c>
      <c r="AS8">
        <f t="shared" si="2"/>
        <v>0</v>
      </c>
      <c r="AT8">
        <f t="shared" si="2"/>
        <v>0</v>
      </c>
      <c r="AU8">
        <f t="shared" si="2"/>
        <v>0</v>
      </c>
      <c r="AV8">
        <f t="shared" si="2"/>
        <v>0</v>
      </c>
      <c r="AW8">
        <f t="shared" si="2"/>
        <v>0</v>
      </c>
      <c r="AX8">
        <f t="shared" si="2"/>
        <v>0</v>
      </c>
      <c r="AY8">
        <f t="shared" si="2"/>
        <v>0</v>
      </c>
      <c r="AZ8">
        <f t="shared" si="2"/>
        <v>0</v>
      </c>
      <c r="BA8">
        <f t="shared" si="2"/>
        <v>0</v>
      </c>
      <c r="BB8">
        <f t="shared" si="2"/>
        <v>0</v>
      </c>
      <c r="BC8">
        <f t="shared" si="2"/>
        <v>0</v>
      </c>
      <c r="BD8">
        <f t="shared" si="2"/>
        <v>0</v>
      </c>
      <c r="BE8">
        <f t="shared" si="2"/>
        <v>0</v>
      </c>
      <c r="BF8">
        <f t="shared" si="2"/>
        <v>0</v>
      </c>
      <c r="BG8">
        <f t="shared" si="2"/>
        <v>0</v>
      </c>
      <c r="BH8">
        <f t="shared" si="2"/>
        <v>0</v>
      </c>
      <c r="BI8">
        <f t="shared" si="2"/>
        <v>0</v>
      </c>
      <c r="BJ8">
        <f t="shared" si="2"/>
        <v>0</v>
      </c>
      <c r="BK8">
        <f t="shared" si="2"/>
        <v>0</v>
      </c>
      <c r="BL8">
        <f t="shared" si="2"/>
        <v>0</v>
      </c>
      <c r="BM8">
        <f t="shared" si="2"/>
        <v>0</v>
      </c>
      <c r="BN8">
        <f t="shared" si="2"/>
        <v>0</v>
      </c>
      <c r="BO8">
        <f t="shared" si="2"/>
        <v>0</v>
      </c>
      <c r="BP8">
        <f t="shared" si="2"/>
        <v>0</v>
      </c>
      <c r="BQ8">
        <f t="shared" si="2"/>
        <v>0</v>
      </c>
      <c r="BR8">
        <f t="shared" si="2"/>
        <v>0</v>
      </c>
      <c r="BS8">
        <f t="shared" si="2"/>
        <v>0</v>
      </c>
      <c r="BT8">
        <f t="shared" si="2"/>
        <v>0</v>
      </c>
      <c r="BU8">
        <f t="shared" si="2"/>
        <v>0</v>
      </c>
      <c r="BV8">
        <f t="shared" si="2"/>
        <v>0</v>
      </c>
      <c r="BW8">
        <f t="shared" si="2"/>
        <v>0</v>
      </c>
      <c r="BX8">
        <f t="shared" si="2"/>
        <v>0</v>
      </c>
      <c r="BY8">
        <f t="shared" si="2"/>
        <v>0</v>
      </c>
      <c r="BZ8">
        <f t="shared" si="2"/>
        <v>0</v>
      </c>
      <c r="CA8">
        <f t="shared" si="2"/>
        <v>0</v>
      </c>
      <c r="CB8">
        <f t="shared" si="2"/>
        <v>0</v>
      </c>
      <c r="CC8">
        <f t="shared" si="2"/>
        <v>0</v>
      </c>
    </row>
    <row r="9" spans="1:81">
      <c r="A9" s="1" t="s">
        <v>1428</v>
      </c>
      <c r="B9">
        <f>'Total Fuel Prices'!B146*(INDEX(Tax_share,MATCH('Total Fuel Prices'!$A$137,tax_fuel_labels,0),MATCH(B$1,'Tax_Share of Price'!$B$1:$AI$1,0)))</f>
        <v>0</v>
      </c>
      <c r="C9">
        <f>'Total Fuel Prices'!C146*(INDEX(Tax_share,MATCH('Total Fuel Prices'!$A$137,tax_fuel_labels,0),MATCH(C$1,'Tax_Share of Price'!$B$1:$AI$1,0)))</f>
        <v>0</v>
      </c>
      <c r="D9">
        <f>'Total Fuel Prices'!D146*(INDEX(Tax_share,MATCH('Total Fuel Prices'!$A$137,tax_fuel_labels,0),MATCH(D$1,'Tax_Share of Price'!$B$1:$AI$1,0)))</f>
        <v>0</v>
      </c>
      <c r="E9">
        <f>'Total Fuel Prices'!E146*(INDEX(Tax_share,MATCH('Total Fuel Prices'!$A$137,tax_fuel_labels,0),MATCH(E$1,'Tax_Share of Price'!$B$1:$AI$1,0)))</f>
        <v>0</v>
      </c>
      <c r="F9">
        <f>'Total Fuel Prices'!F146*(INDEX(Tax_share,MATCH('Total Fuel Prices'!$A$137,tax_fuel_labels,0),MATCH(F$1,'Tax_Share of Price'!$B$1:$AI$1,0)))</f>
        <v>0</v>
      </c>
      <c r="G9">
        <f>'Total Fuel Prices'!G146*(INDEX(Tax_share,MATCH('Total Fuel Prices'!$A$137,tax_fuel_labels,0),MATCH(G$1,'Tax_Share of Price'!$B$1:$AI$1,0)))</f>
        <v>0</v>
      </c>
      <c r="H9">
        <f>'Total Fuel Prices'!H146*(INDEX(Tax_share,MATCH('Total Fuel Prices'!$A$137,tax_fuel_labels,0),MATCH(H$1,'Tax_Share of Price'!$B$1:$AI$1,0)))</f>
        <v>0</v>
      </c>
      <c r="I9">
        <f>'Total Fuel Prices'!I146*(INDEX(Tax_share,MATCH('Total Fuel Prices'!$A$137,tax_fuel_labels,0),MATCH(I$1,'Tax_Share of Price'!$B$1:$AI$1,0)))</f>
        <v>0</v>
      </c>
      <c r="J9">
        <f>'Total Fuel Prices'!J146*(INDEX(Tax_share,MATCH('Total Fuel Prices'!$A$137,tax_fuel_labels,0),MATCH(J$1,'Tax_Share of Price'!$B$1:$AI$1,0)))</f>
        <v>0</v>
      </c>
      <c r="K9">
        <f>'Total Fuel Prices'!K146*(INDEX(Tax_share,MATCH('Total Fuel Prices'!$A$137,tax_fuel_labels,0),MATCH(K$1,'Tax_Share of Price'!$B$1:$AI$1,0)))</f>
        <v>0</v>
      </c>
      <c r="L9">
        <f>'Total Fuel Prices'!L146*(INDEX(Tax_share,MATCH('Total Fuel Prices'!$A$137,tax_fuel_labels,0),MATCH(L$1,'Tax_Share of Price'!$B$1:$AI$1,0)))</f>
        <v>0</v>
      </c>
      <c r="M9">
        <f>'Total Fuel Prices'!M146*(INDEX(Tax_share,MATCH('Total Fuel Prices'!$A$137,tax_fuel_labels,0),MATCH(M$1,'Tax_Share of Price'!$B$1:$AI$1,0)))</f>
        <v>0</v>
      </c>
      <c r="N9">
        <f>'Total Fuel Prices'!N146*(INDEX(Tax_share,MATCH('Total Fuel Prices'!$A$137,tax_fuel_labels,0),MATCH(N$1,'Tax_Share of Price'!$B$1:$AI$1,0)))</f>
        <v>0</v>
      </c>
      <c r="O9">
        <f>'Total Fuel Prices'!O146*(INDEX(Tax_share,MATCH('Total Fuel Prices'!$A$137,tax_fuel_labels,0),MATCH(O$1,'Tax_Share of Price'!$B$1:$AI$1,0)))</f>
        <v>0</v>
      </c>
      <c r="P9">
        <f>'Total Fuel Prices'!P146*(INDEX(Tax_share,MATCH('Total Fuel Prices'!$A$137,tax_fuel_labels,0),MATCH(P$1,'Tax_Share of Price'!$B$1:$AI$1,0)))</f>
        <v>0</v>
      </c>
      <c r="Q9">
        <f>'Total Fuel Prices'!Q146*(INDEX(Tax_share,MATCH('Total Fuel Prices'!$A$137,tax_fuel_labels,0),MATCH(Q$1,'Tax_Share of Price'!$B$1:$AI$1,0)))</f>
        <v>0</v>
      </c>
      <c r="R9">
        <f>'Total Fuel Prices'!R146*(INDEX(Tax_share,MATCH('Total Fuel Prices'!$A$137,tax_fuel_labels,0),MATCH(R$1,'Tax_Share of Price'!$B$1:$AI$1,0)))</f>
        <v>0</v>
      </c>
      <c r="S9">
        <f>'Total Fuel Prices'!S146*(INDEX(Tax_share,MATCH('Total Fuel Prices'!$A$137,tax_fuel_labels,0),MATCH(S$1,'Tax_Share of Price'!$B$1:$AI$1,0)))</f>
        <v>0</v>
      </c>
      <c r="T9">
        <f>'Total Fuel Prices'!T146*(INDEX(Tax_share,MATCH('Total Fuel Prices'!$A$137,tax_fuel_labels,0),MATCH(T$1,'Tax_Share of Price'!$B$1:$AI$1,0)))</f>
        <v>0</v>
      </c>
      <c r="U9">
        <f>'Total Fuel Prices'!U146*(INDEX(Tax_share,MATCH('Total Fuel Prices'!$A$137,tax_fuel_labels,0),MATCH(U$1,'Tax_Share of Price'!$B$1:$AI$1,0)))</f>
        <v>0</v>
      </c>
      <c r="V9">
        <f>'Total Fuel Prices'!V146*(INDEX(Tax_share,MATCH('Total Fuel Prices'!$A$137,tax_fuel_labels,0),MATCH(V$1,'Tax_Share of Price'!$B$1:$AI$1,0)))</f>
        <v>0</v>
      </c>
      <c r="W9">
        <f>'Total Fuel Prices'!W146*(INDEX(Tax_share,MATCH('Total Fuel Prices'!$A$137,tax_fuel_labels,0),MATCH(W$1,'Tax_Share of Price'!$B$1:$AI$1,0)))</f>
        <v>0</v>
      </c>
      <c r="X9">
        <f>'Total Fuel Prices'!X146*(INDEX(Tax_share,MATCH('Total Fuel Prices'!$A$137,tax_fuel_labels,0),MATCH(X$1,'Tax_Share of Price'!$B$1:$AI$1,0)))</f>
        <v>0</v>
      </c>
      <c r="Y9">
        <f>'Total Fuel Prices'!Y146*(INDEX(Tax_share,MATCH('Total Fuel Prices'!$A$137,tax_fuel_labels,0),MATCH(Y$1,'Tax_Share of Price'!$B$1:$AI$1,0)))</f>
        <v>0</v>
      </c>
      <c r="Z9">
        <f>'Total Fuel Prices'!Z146*(INDEX(Tax_share,MATCH('Total Fuel Prices'!$A$137,tax_fuel_labels,0),MATCH(Z$1,'Tax_Share of Price'!$B$1:$AI$1,0)))</f>
        <v>0</v>
      </c>
      <c r="AA9">
        <f>'Total Fuel Prices'!AA146*(INDEX(Tax_share,MATCH('Total Fuel Prices'!$A$137,tax_fuel_labels,0),MATCH(AA$1,'Tax_Share of Price'!$B$1:$AI$1,0)))</f>
        <v>0</v>
      </c>
      <c r="AB9">
        <f>'Total Fuel Prices'!AB146*(INDEX(Tax_share,MATCH('Total Fuel Prices'!$A$137,tax_fuel_labels,0),MATCH(AB$1,'Tax_Share of Price'!$B$1:$AI$1,0)))</f>
        <v>0</v>
      </c>
      <c r="AC9">
        <f>'Total Fuel Prices'!AC146*(INDEX(Tax_share,MATCH('Total Fuel Prices'!$A$137,tax_fuel_labels,0),MATCH(AC$1,'Tax_Share of Price'!$B$1:$AI$1,0)))</f>
        <v>0</v>
      </c>
      <c r="AD9">
        <f>'Total Fuel Prices'!AD146*(INDEX(Tax_share,MATCH('Total Fuel Prices'!$A$137,tax_fuel_labels,0),MATCH(AD$1,'Tax_Share of Price'!$B$1:$AI$1,0)))</f>
        <v>0</v>
      </c>
      <c r="AE9">
        <f>'Total Fuel Prices'!AE146*(INDEX(Tax_share,MATCH('Total Fuel Prices'!$A$137,tax_fuel_labels,0),MATCH(AE$1,'Tax_Share of Price'!$B$1:$AI$1,0)))</f>
        <v>0</v>
      </c>
      <c r="AF9">
        <f t="shared" si="1"/>
        <v>0</v>
      </c>
      <c r="AG9">
        <f t="shared" si="2"/>
        <v>0</v>
      </c>
      <c r="AH9">
        <f t="shared" si="2"/>
        <v>0</v>
      </c>
      <c r="AI9">
        <f t="shared" si="2"/>
        <v>0</v>
      </c>
      <c r="AJ9">
        <f t="shared" si="2"/>
        <v>0</v>
      </c>
      <c r="AK9">
        <f t="shared" si="2"/>
        <v>0</v>
      </c>
      <c r="AL9">
        <f t="shared" si="2"/>
        <v>0</v>
      </c>
      <c r="AM9">
        <f t="shared" si="2"/>
        <v>0</v>
      </c>
      <c r="AN9">
        <f t="shared" si="2"/>
        <v>0</v>
      </c>
      <c r="AO9">
        <f t="shared" si="2"/>
        <v>0</v>
      </c>
      <c r="AP9">
        <f t="shared" si="2"/>
        <v>0</v>
      </c>
      <c r="AQ9">
        <f t="shared" si="2"/>
        <v>0</v>
      </c>
      <c r="AR9">
        <f t="shared" si="2"/>
        <v>0</v>
      </c>
      <c r="AS9">
        <f t="shared" si="2"/>
        <v>0</v>
      </c>
      <c r="AT9">
        <f t="shared" si="2"/>
        <v>0</v>
      </c>
      <c r="AU9">
        <f t="shared" si="2"/>
        <v>0</v>
      </c>
      <c r="AV9">
        <f t="shared" si="2"/>
        <v>0</v>
      </c>
      <c r="AW9">
        <f t="shared" si="2"/>
        <v>0</v>
      </c>
      <c r="AX9">
        <f t="shared" si="2"/>
        <v>0</v>
      </c>
      <c r="AY9">
        <f t="shared" si="2"/>
        <v>0</v>
      </c>
      <c r="AZ9">
        <f t="shared" si="2"/>
        <v>0</v>
      </c>
      <c r="BA9">
        <f t="shared" si="2"/>
        <v>0</v>
      </c>
      <c r="BB9">
        <f t="shared" si="2"/>
        <v>0</v>
      </c>
      <c r="BC9">
        <f t="shared" si="2"/>
        <v>0</v>
      </c>
      <c r="BD9">
        <f t="shared" si="2"/>
        <v>0</v>
      </c>
      <c r="BE9">
        <f t="shared" si="2"/>
        <v>0</v>
      </c>
      <c r="BF9">
        <f t="shared" si="2"/>
        <v>0</v>
      </c>
      <c r="BG9">
        <f t="shared" si="2"/>
        <v>0</v>
      </c>
      <c r="BH9">
        <f t="shared" si="2"/>
        <v>0</v>
      </c>
      <c r="BI9">
        <f t="shared" si="2"/>
        <v>0</v>
      </c>
      <c r="BJ9">
        <f t="shared" si="2"/>
        <v>0</v>
      </c>
      <c r="BK9">
        <f t="shared" si="2"/>
        <v>0</v>
      </c>
      <c r="BL9">
        <f t="shared" si="2"/>
        <v>0</v>
      </c>
      <c r="BM9">
        <f t="shared" si="2"/>
        <v>0</v>
      </c>
      <c r="BN9">
        <f t="shared" si="2"/>
        <v>0</v>
      </c>
      <c r="BO9">
        <f t="shared" si="2"/>
        <v>0</v>
      </c>
      <c r="BP9">
        <f t="shared" si="2"/>
        <v>0</v>
      </c>
      <c r="BQ9">
        <f t="shared" si="2"/>
        <v>0</v>
      </c>
      <c r="BR9">
        <f t="shared" si="2"/>
        <v>0</v>
      </c>
      <c r="BS9">
        <f t="shared" si="2"/>
        <v>0</v>
      </c>
      <c r="BT9">
        <f t="shared" si="2"/>
        <v>0</v>
      </c>
      <c r="BU9">
        <f t="shared" si="2"/>
        <v>0</v>
      </c>
      <c r="BV9">
        <f t="shared" si="2"/>
        <v>0</v>
      </c>
      <c r="BW9">
        <f t="shared" si="2"/>
        <v>0</v>
      </c>
      <c r="BX9">
        <f t="shared" si="2"/>
        <v>0</v>
      </c>
      <c r="BY9">
        <f t="shared" si="2"/>
        <v>0</v>
      </c>
      <c r="BZ9">
        <f t="shared" si="2"/>
        <v>0</v>
      </c>
      <c r="CA9">
        <f t="shared" si="2"/>
        <v>0</v>
      </c>
      <c r="CB9">
        <f t="shared" si="2"/>
        <v>0</v>
      </c>
      <c r="CC9">
        <f t="shared" si="2"/>
        <v>0</v>
      </c>
    </row>
  </sheetData>
  <pageMargins left="0.7" right="0.7" top="0.75" bottom="0.75" header="0.3" footer="0.3"/>
  <pageSetup orientation="portrait" r:id="rId1"/>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sheetPr>
    <tabColor rgb="FF002060"/>
  </sheetPr>
  <dimension ref="A1:CC9"/>
  <sheetViews>
    <sheetView topLeftCell="AC1" workbookViewId="0">
      <selection activeCell="AF4" sqref="AF4"/>
    </sheetView>
  </sheetViews>
  <sheetFormatPr defaultColWidth="9.140625" defaultRowHeight="15"/>
  <cols>
    <col min="1" max="1" width="41.42578125" customWidth="1"/>
    <col min="2" max="3" width="15.85546875" customWidth="1"/>
    <col min="4" max="27" width="10" customWidth="1"/>
  </cols>
  <sheetData>
    <row r="1" spans="1:81">
      <c r="A1" s="1" t="s">
        <v>1439</v>
      </c>
      <c r="B1" s="1">
        <v>2021</v>
      </c>
      <c r="C1" s="1">
        <v>2022</v>
      </c>
      <c r="D1" s="1">
        <v>2023</v>
      </c>
      <c r="E1" s="1">
        <v>2024</v>
      </c>
      <c r="F1" s="1">
        <v>2025</v>
      </c>
      <c r="G1" s="1">
        <v>2026</v>
      </c>
      <c r="H1" s="1">
        <v>2027</v>
      </c>
      <c r="I1" s="1">
        <v>2028</v>
      </c>
      <c r="J1" s="1">
        <v>2029</v>
      </c>
      <c r="K1" s="1">
        <v>2030</v>
      </c>
      <c r="L1" s="1">
        <v>2031</v>
      </c>
      <c r="M1" s="1">
        <v>2032</v>
      </c>
      <c r="N1" s="1">
        <v>2033</v>
      </c>
      <c r="O1" s="1">
        <v>2034</v>
      </c>
      <c r="P1" s="1">
        <v>2035</v>
      </c>
      <c r="Q1" s="1">
        <v>2036</v>
      </c>
      <c r="R1" s="1">
        <v>2037</v>
      </c>
      <c r="S1" s="1">
        <v>2038</v>
      </c>
      <c r="T1" s="1">
        <v>2039</v>
      </c>
      <c r="U1" s="1">
        <v>2040</v>
      </c>
      <c r="V1" s="1">
        <v>2041</v>
      </c>
      <c r="W1" s="1">
        <v>2042</v>
      </c>
      <c r="X1" s="1">
        <v>2043</v>
      </c>
      <c r="Y1" s="1">
        <v>2044</v>
      </c>
      <c r="Z1" s="1">
        <v>2045</v>
      </c>
      <c r="AA1" s="1">
        <v>2046</v>
      </c>
      <c r="AB1" s="1">
        <v>2047</v>
      </c>
      <c r="AC1" s="1">
        <v>2048</v>
      </c>
      <c r="AD1" s="1">
        <v>2049</v>
      </c>
      <c r="AE1" s="1">
        <v>2050</v>
      </c>
      <c r="AF1" s="1">
        <v>2051</v>
      </c>
      <c r="AG1" s="1">
        <v>2052</v>
      </c>
      <c r="AH1" s="1">
        <v>2053</v>
      </c>
      <c r="AI1" s="1">
        <v>2054</v>
      </c>
      <c r="AJ1" s="1">
        <v>2055</v>
      </c>
      <c r="AK1" s="1">
        <v>2056</v>
      </c>
      <c r="AL1" s="1">
        <v>2057</v>
      </c>
      <c r="AM1" s="1">
        <v>2058</v>
      </c>
      <c r="AN1" s="1">
        <v>2059</v>
      </c>
      <c r="AO1" s="1">
        <v>2060</v>
      </c>
      <c r="AP1" s="1">
        <v>2061</v>
      </c>
      <c r="AQ1" s="1">
        <v>2062</v>
      </c>
      <c r="AR1" s="1">
        <v>2063</v>
      </c>
      <c r="AS1" s="1">
        <v>2064</v>
      </c>
      <c r="AT1" s="1">
        <v>2065</v>
      </c>
      <c r="AU1" s="1">
        <v>2066</v>
      </c>
      <c r="AV1" s="1">
        <v>2067</v>
      </c>
      <c r="AW1" s="1">
        <v>2068</v>
      </c>
      <c r="AX1" s="1">
        <v>2069</v>
      </c>
      <c r="AY1" s="1">
        <v>2070</v>
      </c>
      <c r="AZ1" s="1">
        <v>2071</v>
      </c>
      <c r="BA1" s="1">
        <v>2072</v>
      </c>
      <c r="BB1" s="1">
        <v>2073</v>
      </c>
      <c r="BC1" s="1">
        <v>2074</v>
      </c>
      <c r="BD1" s="1">
        <v>2075</v>
      </c>
      <c r="BE1" s="1">
        <v>2076</v>
      </c>
      <c r="BF1" s="1">
        <v>2077</v>
      </c>
      <c r="BG1" s="1">
        <v>2078</v>
      </c>
      <c r="BH1" s="1">
        <v>2079</v>
      </c>
      <c r="BI1" s="1">
        <v>2080</v>
      </c>
      <c r="BJ1" s="1">
        <v>2081</v>
      </c>
      <c r="BK1" s="1">
        <v>2082</v>
      </c>
      <c r="BL1" s="1">
        <v>2083</v>
      </c>
      <c r="BM1" s="1">
        <v>2084</v>
      </c>
      <c r="BN1" s="1">
        <v>2085</v>
      </c>
      <c r="BO1" s="1">
        <v>2086</v>
      </c>
      <c r="BP1" s="1">
        <v>2087</v>
      </c>
      <c r="BQ1" s="1">
        <v>2088</v>
      </c>
      <c r="BR1" s="1">
        <v>2089</v>
      </c>
      <c r="BS1" s="1">
        <v>2090</v>
      </c>
      <c r="BT1" s="1">
        <v>2091</v>
      </c>
      <c r="BU1" s="1">
        <v>2092</v>
      </c>
      <c r="BV1" s="1">
        <v>2093</v>
      </c>
      <c r="BW1" s="1">
        <v>2094</v>
      </c>
      <c r="BX1" s="1">
        <v>2095</v>
      </c>
      <c r="BY1" s="1">
        <v>2096</v>
      </c>
      <c r="BZ1" s="1">
        <v>2097</v>
      </c>
      <c r="CA1" s="1">
        <v>2098</v>
      </c>
      <c r="CB1" s="1">
        <v>2099</v>
      </c>
      <c r="CC1" s="1">
        <v>2100</v>
      </c>
    </row>
    <row r="2" spans="1:81">
      <c r="A2" s="1" t="s">
        <v>1421</v>
      </c>
      <c r="B2">
        <f>'Total Fuel Prices'!B149*(INDEX(Tax_share,MATCH('Total Fuel Prices'!$A$147,tax_fuel_labels,0),MATCH(B$1,'Tax_Share of Price'!$B$1:$AI$1,0)))</f>
        <v>0</v>
      </c>
      <c r="C2">
        <f>'Total Fuel Prices'!C149*(INDEX(Tax_share,MATCH('Total Fuel Prices'!$A$147,tax_fuel_labels,0),MATCH(C$1,'Tax_Share of Price'!$B$1:$AI$1,0)))</f>
        <v>0</v>
      </c>
      <c r="D2">
        <f>'Total Fuel Prices'!D149*(INDEX(Tax_share,MATCH('Total Fuel Prices'!$A$147,tax_fuel_labels,0),MATCH(D$1,'Tax_Share of Price'!$B$1:$AI$1,0)))</f>
        <v>0</v>
      </c>
      <c r="E2">
        <f>'Total Fuel Prices'!E149*(INDEX(Tax_share,MATCH('Total Fuel Prices'!$A$147,tax_fuel_labels,0),MATCH(E$1,'Tax_Share of Price'!$B$1:$AI$1,0)))</f>
        <v>0</v>
      </c>
      <c r="F2">
        <f>'Total Fuel Prices'!F149*(INDEX(Tax_share,MATCH('Total Fuel Prices'!$A$147,tax_fuel_labels,0),MATCH(F$1,'Tax_Share of Price'!$B$1:$AI$1,0)))</f>
        <v>0</v>
      </c>
      <c r="G2">
        <f>'Total Fuel Prices'!G149*(INDEX(Tax_share,MATCH('Total Fuel Prices'!$A$147,tax_fuel_labels,0),MATCH(G$1,'Tax_Share of Price'!$B$1:$AI$1,0)))</f>
        <v>0</v>
      </c>
      <c r="H2">
        <f>'Total Fuel Prices'!H149*(INDEX(Tax_share,MATCH('Total Fuel Prices'!$A$147,tax_fuel_labels,0),MATCH(H$1,'Tax_Share of Price'!$B$1:$AI$1,0)))</f>
        <v>0</v>
      </c>
      <c r="I2">
        <f>'Total Fuel Prices'!I149*(INDEX(Tax_share,MATCH('Total Fuel Prices'!$A$147,tax_fuel_labels,0),MATCH(I$1,'Tax_Share of Price'!$B$1:$AI$1,0)))</f>
        <v>0</v>
      </c>
      <c r="J2">
        <f>'Total Fuel Prices'!J149*(INDEX(Tax_share,MATCH('Total Fuel Prices'!$A$147,tax_fuel_labels,0),MATCH(J$1,'Tax_Share of Price'!$B$1:$AI$1,0)))</f>
        <v>0</v>
      </c>
      <c r="K2">
        <f>'Total Fuel Prices'!K149*(INDEX(Tax_share,MATCH('Total Fuel Prices'!$A$147,tax_fuel_labels,0),MATCH(K$1,'Tax_Share of Price'!$B$1:$AI$1,0)))</f>
        <v>0</v>
      </c>
      <c r="L2">
        <f>'Total Fuel Prices'!L149*(INDEX(Tax_share,MATCH('Total Fuel Prices'!$A$147,tax_fuel_labels,0),MATCH(L$1,'Tax_Share of Price'!$B$1:$AI$1,0)))</f>
        <v>0</v>
      </c>
      <c r="M2">
        <f>'Total Fuel Prices'!M149*(INDEX(Tax_share,MATCH('Total Fuel Prices'!$A$147,tax_fuel_labels,0),MATCH(M$1,'Tax_Share of Price'!$B$1:$AI$1,0)))</f>
        <v>0</v>
      </c>
      <c r="N2">
        <f>'Total Fuel Prices'!N149*(INDEX(Tax_share,MATCH('Total Fuel Prices'!$A$147,tax_fuel_labels,0),MATCH(N$1,'Tax_Share of Price'!$B$1:$AI$1,0)))</f>
        <v>0</v>
      </c>
      <c r="O2">
        <f>'Total Fuel Prices'!O149*(INDEX(Tax_share,MATCH('Total Fuel Prices'!$A$147,tax_fuel_labels,0),MATCH(O$1,'Tax_Share of Price'!$B$1:$AI$1,0)))</f>
        <v>0</v>
      </c>
      <c r="P2">
        <f>'Total Fuel Prices'!P149*(INDEX(Tax_share,MATCH('Total Fuel Prices'!$A$147,tax_fuel_labels,0),MATCH(P$1,'Tax_Share of Price'!$B$1:$AI$1,0)))</f>
        <v>0</v>
      </c>
      <c r="Q2">
        <f>'Total Fuel Prices'!Q149*(INDEX(Tax_share,MATCH('Total Fuel Prices'!$A$147,tax_fuel_labels,0),MATCH(Q$1,'Tax_Share of Price'!$B$1:$AI$1,0)))</f>
        <v>0</v>
      </c>
      <c r="R2">
        <f>'Total Fuel Prices'!R149*(INDEX(Tax_share,MATCH('Total Fuel Prices'!$A$147,tax_fuel_labels,0),MATCH(R$1,'Tax_Share of Price'!$B$1:$AI$1,0)))</f>
        <v>0</v>
      </c>
      <c r="S2">
        <f>'Total Fuel Prices'!S149*(INDEX(Tax_share,MATCH('Total Fuel Prices'!$A$147,tax_fuel_labels,0),MATCH(S$1,'Tax_Share of Price'!$B$1:$AI$1,0)))</f>
        <v>0</v>
      </c>
      <c r="T2">
        <f>'Total Fuel Prices'!T149*(INDEX(Tax_share,MATCH('Total Fuel Prices'!$A$147,tax_fuel_labels,0),MATCH(T$1,'Tax_Share of Price'!$B$1:$AI$1,0)))</f>
        <v>0</v>
      </c>
      <c r="U2">
        <f>'Total Fuel Prices'!U149*(INDEX(Tax_share,MATCH('Total Fuel Prices'!$A$147,tax_fuel_labels,0),MATCH(U$1,'Tax_Share of Price'!$B$1:$AI$1,0)))</f>
        <v>0</v>
      </c>
      <c r="V2">
        <f>'Total Fuel Prices'!V149*(INDEX(Tax_share,MATCH('Total Fuel Prices'!$A$147,tax_fuel_labels,0),MATCH(V$1,'Tax_Share of Price'!$B$1:$AI$1,0)))</f>
        <v>0</v>
      </c>
      <c r="W2">
        <f>'Total Fuel Prices'!W149*(INDEX(Tax_share,MATCH('Total Fuel Prices'!$A$147,tax_fuel_labels,0),MATCH(W$1,'Tax_Share of Price'!$B$1:$AI$1,0)))</f>
        <v>0</v>
      </c>
      <c r="X2">
        <f>'Total Fuel Prices'!X149*(INDEX(Tax_share,MATCH('Total Fuel Prices'!$A$147,tax_fuel_labels,0),MATCH(X$1,'Tax_Share of Price'!$B$1:$AI$1,0)))</f>
        <v>0</v>
      </c>
      <c r="Y2">
        <f>'Total Fuel Prices'!Y149*(INDEX(Tax_share,MATCH('Total Fuel Prices'!$A$147,tax_fuel_labels,0),MATCH(Y$1,'Tax_Share of Price'!$B$1:$AI$1,0)))</f>
        <v>0</v>
      </c>
      <c r="Z2">
        <f>'Total Fuel Prices'!Z149*(INDEX(Tax_share,MATCH('Total Fuel Prices'!$A$147,tax_fuel_labels,0),MATCH(Z$1,'Tax_Share of Price'!$B$1:$AI$1,0)))</f>
        <v>0</v>
      </c>
      <c r="AA2">
        <f>'Total Fuel Prices'!AA149*(INDEX(Tax_share,MATCH('Total Fuel Prices'!$A$147,tax_fuel_labels,0),MATCH(AA$1,'Tax_Share of Price'!$B$1:$AI$1,0)))</f>
        <v>0</v>
      </c>
      <c r="AB2">
        <f>'Total Fuel Prices'!AB149*(INDEX(Tax_share,MATCH('Total Fuel Prices'!$A$147,tax_fuel_labels,0),MATCH(AB$1,'Tax_Share of Price'!$B$1:$AI$1,0)))</f>
        <v>0</v>
      </c>
      <c r="AC2">
        <f>'Total Fuel Prices'!AC149*(INDEX(Tax_share,MATCH('Total Fuel Prices'!$A$147,tax_fuel_labels,0),MATCH(AC$1,'Tax_Share of Price'!$B$1:$AI$1,0)))</f>
        <v>0</v>
      </c>
      <c r="AD2">
        <f>'Total Fuel Prices'!AD149*(INDEX(Tax_share,MATCH('Total Fuel Prices'!$A$147,tax_fuel_labels,0),MATCH(AD$1,'Tax_Share of Price'!$B$1:$AI$1,0)))</f>
        <v>0</v>
      </c>
      <c r="AE2">
        <f>'Total Fuel Prices'!AE149*(INDEX(Tax_share,MATCH('Total Fuel Prices'!$A$147,tax_fuel_labels,0),MATCH(AE$1,'Tax_Share of Price'!$B$1:$AI$1,0)))</f>
        <v>0</v>
      </c>
      <c r="AF2">
        <f>$AE2</f>
        <v>0</v>
      </c>
      <c r="AG2">
        <f t="shared" ref="AG2:CC7" si="0">$AE2</f>
        <v>0</v>
      </c>
      <c r="AH2">
        <f t="shared" si="0"/>
        <v>0</v>
      </c>
      <c r="AI2">
        <f t="shared" si="0"/>
        <v>0</v>
      </c>
      <c r="AJ2">
        <f t="shared" si="0"/>
        <v>0</v>
      </c>
      <c r="AK2">
        <f t="shared" si="0"/>
        <v>0</v>
      </c>
      <c r="AL2">
        <f t="shared" si="0"/>
        <v>0</v>
      </c>
      <c r="AM2">
        <f t="shared" si="0"/>
        <v>0</v>
      </c>
      <c r="AN2">
        <f t="shared" si="0"/>
        <v>0</v>
      </c>
      <c r="AO2">
        <f t="shared" si="0"/>
        <v>0</v>
      </c>
      <c r="AP2">
        <f t="shared" si="0"/>
        <v>0</v>
      </c>
      <c r="AQ2">
        <f t="shared" si="0"/>
        <v>0</v>
      </c>
      <c r="AR2">
        <f t="shared" si="0"/>
        <v>0</v>
      </c>
      <c r="AS2">
        <f t="shared" si="0"/>
        <v>0</v>
      </c>
      <c r="AT2">
        <f t="shared" si="0"/>
        <v>0</v>
      </c>
      <c r="AU2">
        <f t="shared" si="0"/>
        <v>0</v>
      </c>
      <c r="AV2">
        <f t="shared" si="0"/>
        <v>0</v>
      </c>
      <c r="AW2">
        <f t="shared" si="0"/>
        <v>0</v>
      </c>
      <c r="AX2">
        <f t="shared" si="0"/>
        <v>0</v>
      </c>
      <c r="AY2">
        <f t="shared" si="0"/>
        <v>0</v>
      </c>
      <c r="AZ2">
        <f t="shared" si="0"/>
        <v>0</v>
      </c>
      <c r="BA2">
        <f t="shared" si="0"/>
        <v>0</v>
      </c>
      <c r="BB2">
        <f t="shared" si="0"/>
        <v>0</v>
      </c>
      <c r="BC2">
        <f t="shared" si="0"/>
        <v>0</v>
      </c>
      <c r="BD2">
        <f t="shared" si="0"/>
        <v>0</v>
      </c>
      <c r="BE2">
        <f t="shared" si="0"/>
        <v>0</v>
      </c>
      <c r="BF2">
        <f t="shared" si="0"/>
        <v>0</v>
      </c>
      <c r="BG2">
        <f t="shared" si="0"/>
        <v>0</v>
      </c>
      <c r="BH2">
        <f t="shared" si="0"/>
        <v>0</v>
      </c>
      <c r="BI2">
        <f t="shared" si="0"/>
        <v>0</v>
      </c>
      <c r="BJ2">
        <f t="shared" si="0"/>
        <v>0</v>
      </c>
      <c r="BK2">
        <f t="shared" si="0"/>
        <v>0</v>
      </c>
      <c r="BL2">
        <f t="shared" si="0"/>
        <v>0</v>
      </c>
      <c r="BM2">
        <f t="shared" si="0"/>
        <v>0</v>
      </c>
      <c r="BN2">
        <f t="shared" si="0"/>
        <v>0</v>
      </c>
      <c r="BO2">
        <f t="shared" si="0"/>
        <v>0</v>
      </c>
      <c r="BP2">
        <f t="shared" si="0"/>
        <v>0</v>
      </c>
      <c r="BQ2">
        <f t="shared" si="0"/>
        <v>0</v>
      </c>
      <c r="BR2">
        <f t="shared" si="0"/>
        <v>0</v>
      </c>
      <c r="BS2">
        <f t="shared" si="0"/>
        <v>0</v>
      </c>
      <c r="BT2">
        <f t="shared" si="0"/>
        <v>0</v>
      </c>
      <c r="BU2">
        <f t="shared" si="0"/>
        <v>0</v>
      </c>
      <c r="BV2">
        <f t="shared" si="0"/>
        <v>0</v>
      </c>
      <c r="BW2">
        <f t="shared" si="0"/>
        <v>0</v>
      </c>
      <c r="BX2">
        <f t="shared" si="0"/>
        <v>0</v>
      </c>
      <c r="BY2">
        <f t="shared" si="0"/>
        <v>0</v>
      </c>
      <c r="BZ2">
        <f t="shared" si="0"/>
        <v>0</v>
      </c>
      <c r="CA2">
        <f t="shared" si="0"/>
        <v>0</v>
      </c>
      <c r="CB2">
        <f t="shared" si="0"/>
        <v>0</v>
      </c>
      <c r="CC2">
        <f t="shared" si="0"/>
        <v>0</v>
      </c>
    </row>
    <row r="3" spans="1:81">
      <c r="A3" s="1" t="s">
        <v>1422</v>
      </c>
      <c r="B3" s="7">
        <f>'Total Fuel Prices'!B150*(INDEX(Tax_share,MATCH('Total Fuel Prices'!$A$147,tax_fuel_labels,0),MATCH(B$1,'Tax_Share of Price'!$B$1:$AI$1,0)))</f>
        <v>3.69134602435686E-7</v>
      </c>
      <c r="C3" s="7">
        <f>'Total Fuel Prices'!C150*(INDEX(Tax_share,MATCH('Total Fuel Prices'!$A$147,tax_fuel_labels,0),MATCH(C$1,'Tax_Share of Price'!$B$1:$AI$1,0)))</f>
        <v>3.69134602435686E-7</v>
      </c>
      <c r="D3" s="7">
        <f>'Total Fuel Prices'!D150*(INDEX(Tax_share,MATCH('Total Fuel Prices'!$A$147,tax_fuel_labels,0),MATCH(D$1,'Tax_Share of Price'!$B$1:$AI$1,0)))</f>
        <v>3.6734268688988165E-7</v>
      </c>
      <c r="E3" s="7">
        <f>'Total Fuel Prices'!E150*(INDEX(Tax_share,MATCH('Total Fuel Prices'!$A$147,tax_fuel_labels,0),MATCH(E$1,'Tax_Share of Price'!$B$1:$AI$1,0)))</f>
        <v>3.69134602435686E-7</v>
      </c>
      <c r="F3" s="7">
        <f>'Total Fuel Prices'!F150*(INDEX(Tax_share,MATCH('Total Fuel Prices'!$A$147,tax_fuel_labels,0),MATCH(F$1,'Tax_Share of Price'!$B$1:$AI$1,0)))</f>
        <v>3.6375885579827302E-7</v>
      </c>
      <c r="G3" s="7">
        <f>'Total Fuel Prices'!G150*(INDEX(Tax_share,MATCH('Total Fuel Prices'!$A$147,tax_fuel_labels,0),MATCH(G$1,'Tax_Share of Price'!$B$1:$AI$1,0)))</f>
        <v>3.583831091608602E-7</v>
      </c>
      <c r="H3" s="7">
        <f>'Total Fuel Prices'!H150*(INDEX(Tax_share,MATCH('Total Fuel Prices'!$A$147,tax_fuel_labels,0),MATCH(H$1,'Tax_Share of Price'!$B$1:$AI$1,0)))</f>
        <v>3.5479927806925156E-7</v>
      </c>
      <c r="I3" s="7">
        <f>'Total Fuel Prices'!I150*(INDEX(Tax_share,MATCH('Total Fuel Prices'!$A$147,tax_fuel_labels,0),MATCH(I$1,'Tax_Share of Price'!$B$1:$AI$1,0)))</f>
        <v>3.5300736252344727E-7</v>
      </c>
      <c r="J3" s="7">
        <f>'Total Fuel Prices'!J150*(INDEX(Tax_share,MATCH('Total Fuel Prices'!$A$147,tax_fuel_labels,0),MATCH(J$1,'Tax_Share of Price'!$B$1:$AI$1,0)))</f>
        <v>3.4942353143183864E-7</v>
      </c>
      <c r="K3" s="7">
        <f>'Total Fuel Prices'!K150*(INDEX(Tax_share,MATCH('Total Fuel Prices'!$A$147,tax_fuel_labels,0),MATCH(K$1,'Tax_Share of Price'!$B$1:$AI$1,0)))</f>
        <v>3.5121544697764293E-7</v>
      </c>
      <c r="L3" s="7">
        <f>'Total Fuel Prices'!L150*(INDEX(Tax_share,MATCH('Total Fuel Prices'!$A$147,tax_fuel_labels,0),MATCH(L$1,'Tax_Share of Price'!$B$1:$AI$1,0)))</f>
        <v>3.5300736252344727E-7</v>
      </c>
      <c r="M3" s="7">
        <f>'Total Fuel Prices'!M150*(INDEX(Tax_share,MATCH('Total Fuel Prices'!$A$147,tax_fuel_labels,0),MATCH(M$1,'Tax_Share of Price'!$B$1:$AI$1,0)))</f>
        <v>3.5121544697764293E-7</v>
      </c>
      <c r="N3" s="7">
        <f>'Total Fuel Prices'!N150*(INDEX(Tax_share,MATCH('Total Fuel Prices'!$A$147,tax_fuel_labels,0),MATCH(N$1,'Tax_Share of Price'!$B$1:$AI$1,0)))</f>
        <v>3.5121544697764293E-7</v>
      </c>
      <c r="O3" s="7">
        <f>'Total Fuel Prices'!O150*(INDEX(Tax_share,MATCH('Total Fuel Prices'!$A$147,tax_fuel_labels,0),MATCH(O$1,'Tax_Share of Price'!$B$1:$AI$1,0)))</f>
        <v>3.5121544697764293E-7</v>
      </c>
      <c r="P3" s="7">
        <f>'Total Fuel Prices'!P150*(INDEX(Tax_share,MATCH('Total Fuel Prices'!$A$147,tax_fuel_labels,0),MATCH(P$1,'Tax_Share of Price'!$B$1:$AI$1,0)))</f>
        <v>3.4942353143183864E-7</v>
      </c>
      <c r="Q3" s="7">
        <f>'Total Fuel Prices'!Q150*(INDEX(Tax_share,MATCH('Total Fuel Prices'!$A$147,tax_fuel_labels,0),MATCH(Q$1,'Tax_Share of Price'!$B$1:$AI$1,0)))</f>
        <v>3.4942353143183864E-7</v>
      </c>
      <c r="R3" s="7">
        <f>'Total Fuel Prices'!R150*(INDEX(Tax_share,MATCH('Total Fuel Prices'!$A$147,tax_fuel_labels,0),MATCH(R$1,'Tax_Share of Price'!$B$1:$AI$1,0)))</f>
        <v>3.5121544697764293E-7</v>
      </c>
      <c r="S3" s="7">
        <f>'Total Fuel Prices'!S150*(INDEX(Tax_share,MATCH('Total Fuel Prices'!$A$147,tax_fuel_labels,0),MATCH(S$1,'Tax_Share of Price'!$B$1:$AI$1,0)))</f>
        <v>3.5121544697764293E-7</v>
      </c>
      <c r="T3" s="7">
        <f>'Total Fuel Prices'!T150*(INDEX(Tax_share,MATCH('Total Fuel Prices'!$A$147,tax_fuel_labels,0),MATCH(T$1,'Tax_Share of Price'!$B$1:$AI$1,0)))</f>
        <v>3.4942353143183864E-7</v>
      </c>
      <c r="U3" s="7">
        <f>'Total Fuel Prices'!U150*(INDEX(Tax_share,MATCH('Total Fuel Prices'!$A$147,tax_fuel_labels,0),MATCH(U$1,'Tax_Share of Price'!$B$1:$AI$1,0)))</f>
        <v>3.4942353143183864E-7</v>
      </c>
      <c r="V3" s="7">
        <f>'Total Fuel Prices'!V150*(INDEX(Tax_share,MATCH('Total Fuel Prices'!$A$147,tax_fuel_labels,0),MATCH(V$1,'Tax_Share of Price'!$B$1:$AI$1,0)))</f>
        <v>3.5121544697764293E-7</v>
      </c>
      <c r="W3" s="7">
        <f>'Total Fuel Prices'!W150*(INDEX(Tax_share,MATCH('Total Fuel Prices'!$A$147,tax_fuel_labels,0),MATCH(W$1,'Tax_Share of Price'!$B$1:$AI$1,0)))</f>
        <v>3.5121544697764293E-7</v>
      </c>
      <c r="X3" s="7">
        <f>'Total Fuel Prices'!X150*(INDEX(Tax_share,MATCH('Total Fuel Prices'!$A$147,tax_fuel_labels,0),MATCH(X$1,'Tax_Share of Price'!$B$1:$AI$1,0)))</f>
        <v>3.4942353143183864E-7</v>
      </c>
      <c r="Y3" s="7">
        <f>'Total Fuel Prices'!Y150*(INDEX(Tax_share,MATCH('Total Fuel Prices'!$A$147,tax_fuel_labels,0),MATCH(Y$1,'Tax_Share of Price'!$B$1:$AI$1,0)))</f>
        <v>3.4942353143183864E-7</v>
      </c>
      <c r="Z3" s="7">
        <f>'Total Fuel Prices'!Z150*(INDEX(Tax_share,MATCH('Total Fuel Prices'!$A$147,tax_fuel_labels,0),MATCH(Z$1,'Tax_Share of Price'!$B$1:$AI$1,0)))</f>
        <v>3.4942353143183864E-7</v>
      </c>
      <c r="AA3" s="7">
        <f>'Total Fuel Prices'!AA150*(INDEX(Tax_share,MATCH('Total Fuel Prices'!$A$147,tax_fuel_labels,0),MATCH(AA$1,'Tax_Share of Price'!$B$1:$AI$1,0)))</f>
        <v>3.4942353143183864E-7</v>
      </c>
      <c r="AB3" s="7">
        <f>'Total Fuel Prices'!AB150*(INDEX(Tax_share,MATCH('Total Fuel Prices'!$A$147,tax_fuel_labels,0),MATCH(AB$1,'Tax_Share of Price'!$B$1:$AI$1,0)))</f>
        <v>3.4942353143183864E-7</v>
      </c>
      <c r="AC3" s="7">
        <f>'Total Fuel Prices'!AC150*(INDEX(Tax_share,MATCH('Total Fuel Prices'!$A$147,tax_fuel_labels,0),MATCH(AC$1,'Tax_Share of Price'!$B$1:$AI$1,0)))</f>
        <v>3.4942353143183864E-7</v>
      </c>
      <c r="AD3" s="7">
        <f>'Total Fuel Prices'!AD150*(INDEX(Tax_share,MATCH('Total Fuel Prices'!$A$147,tax_fuel_labels,0),MATCH(AD$1,'Tax_Share of Price'!$B$1:$AI$1,0)))</f>
        <v>3.4942353143183864E-7</v>
      </c>
      <c r="AE3" s="7">
        <f>'Total Fuel Prices'!AE150*(INDEX(Tax_share,MATCH('Total Fuel Prices'!$A$147,tax_fuel_labels,0),MATCH(AE$1,'Tax_Share of Price'!$B$1:$AI$1,0)))</f>
        <v>3.4942353143183864E-7</v>
      </c>
      <c r="AF3" s="7">
        <f>$AE3</f>
        <v>3.4942353143183864E-7</v>
      </c>
      <c r="AG3">
        <f t="shared" ref="AF3:AU9" si="1">$AE3</f>
        <v>3.4942353143183864E-7</v>
      </c>
      <c r="AH3">
        <f t="shared" si="1"/>
        <v>3.4942353143183864E-7</v>
      </c>
      <c r="AI3">
        <f t="shared" si="1"/>
        <v>3.4942353143183864E-7</v>
      </c>
      <c r="AJ3">
        <f t="shared" si="1"/>
        <v>3.4942353143183864E-7</v>
      </c>
      <c r="AK3">
        <f t="shared" si="1"/>
        <v>3.4942353143183864E-7</v>
      </c>
      <c r="AL3">
        <f t="shared" si="1"/>
        <v>3.4942353143183864E-7</v>
      </c>
      <c r="AM3">
        <f t="shared" si="1"/>
        <v>3.4942353143183864E-7</v>
      </c>
      <c r="AN3">
        <f t="shared" si="1"/>
        <v>3.4942353143183864E-7</v>
      </c>
      <c r="AO3">
        <f t="shared" si="1"/>
        <v>3.4942353143183864E-7</v>
      </c>
      <c r="AP3">
        <f t="shared" si="1"/>
        <v>3.4942353143183864E-7</v>
      </c>
      <c r="AQ3">
        <f t="shared" si="1"/>
        <v>3.4942353143183864E-7</v>
      </c>
      <c r="AR3">
        <f t="shared" si="1"/>
        <v>3.4942353143183864E-7</v>
      </c>
      <c r="AS3">
        <f t="shared" si="1"/>
        <v>3.4942353143183864E-7</v>
      </c>
      <c r="AT3">
        <f t="shared" si="1"/>
        <v>3.4942353143183864E-7</v>
      </c>
      <c r="AU3">
        <f t="shared" si="1"/>
        <v>3.4942353143183864E-7</v>
      </c>
      <c r="AV3">
        <f t="shared" si="0"/>
        <v>3.4942353143183864E-7</v>
      </c>
      <c r="AW3">
        <f t="shared" si="0"/>
        <v>3.4942353143183864E-7</v>
      </c>
      <c r="AX3">
        <f t="shared" si="0"/>
        <v>3.4942353143183864E-7</v>
      </c>
      <c r="AY3">
        <f t="shared" si="0"/>
        <v>3.4942353143183864E-7</v>
      </c>
      <c r="AZ3">
        <f t="shared" si="0"/>
        <v>3.4942353143183864E-7</v>
      </c>
      <c r="BA3">
        <f t="shared" si="0"/>
        <v>3.4942353143183864E-7</v>
      </c>
      <c r="BB3">
        <f t="shared" si="0"/>
        <v>3.4942353143183864E-7</v>
      </c>
      <c r="BC3">
        <f t="shared" si="0"/>
        <v>3.4942353143183864E-7</v>
      </c>
      <c r="BD3">
        <f t="shared" si="0"/>
        <v>3.4942353143183864E-7</v>
      </c>
      <c r="BE3">
        <f t="shared" si="0"/>
        <v>3.4942353143183864E-7</v>
      </c>
      <c r="BF3">
        <f t="shared" si="0"/>
        <v>3.4942353143183864E-7</v>
      </c>
      <c r="BG3">
        <f t="shared" si="0"/>
        <v>3.4942353143183864E-7</v>
      </c>
      <c r="BH3">
        <f t="shared" si="0"/>
        <v>3.4942353143183864E-7</v>
      </c>
      <c r="BI3">
        <f t="shared" si="0"/>
        <v>3.4942353143183864E-7</v>
      </c>
      <c r="BJ3">
        <f t="shared" si="0"/>
        <v>3.4942353143183864E-7</v>
      </c>
      <c r="BK3">
        <f t="shared" si="0"/>
        <v>3.4942353143183864E-7</v>
      </c>
      <c r="BL3">
        <f t="shared" si="0"/>
        <v>3.4942353143183864E-7</v>
      </c>
      <c r="BM3">
        <f t="shared" si="0"/>
        <v>3.4942353143183864E-7</v>
      </c>
      <c r="BN3">
        <f t="shared" si="0"/>
        <v>3.4942353143183864E-7</v>
      </c>
      <c r="BO3">
        <f t="shared" si="0"/>
        <v>3.4942353143183864E-7</v>
      </c>
      <c r="BP3">
        <f t="shared" si="0"/>
        <v>3.4942353143183864E-7</v>
      </c>
      <c r="BQ3">
        <f t="shared" si="0"/>
        <v>3.4942353143183864E-7</v>
      </c>
      <c r="BR3">
        <f t="shared" si="0"/>
        <v>3.4942353143183864E-7</v>
      </c>
      <c r="BS3">
        <f t="shared" si="0"/>
        <v>3.4942353143183864E-7</v>
      </c>
      <c r="BT3">
        <f t="shared" si="0"/>
        <v>3.4942353143183864E-7</v>
      </c>
      <c r="BU3">
        <f t="shared" si="0"/>
        <v>3.4942353143183864E-7</v>
      </c>
      <c r="BV3">
        <f t="shared" si="0"/>
        <v>3.4942353143183864E-7</v>
      </c>
      <c r="BW3">
        <f t="shared" si="0"/>
        <v>3.4942353143183864E-7</v>
      </c>
      <c r="BX3">
        <f t="shared" si="0"/>
        <v>3.4942353143183864E-7</v>
      </c>
      <c r="BY3">
        <f t="shared" si="0"/>
        <v>3.4942353143183864E-7</v>
      </c>
      <c r="BZ3">
        <f t="shared" si="0"/>
        <v>3.4942353143183864E-7</v>
      </c>
      <c r="CA3">
        <f t="shared" si="0"/>
        <v>3.4942353143183864E-7</v>
      </c>
      <c r="CB3">
        <f t="shared" si="0"/>
        <v>3.4942353143183864E-7</v>
      </c>
      <c r="CC3">
        <f t="shared" si="0"/>
        <v>3.4942353143183864E-7</v>
      </c>
    </row>
    <row r="4" spans="1:81">
      <c r="A4" s="1" t="s">
        <v>1423</v>
      </c>
      <c r="B4">
        <f>'Total Fuel Prices'!B151*(INDEX(Tax_share,MATCH('Total Fuel Prices'!$A$147,tax_fuel_labels,0),MATCH(B$1,'Tax_Share of Price'!$B$1:$AI$1,0)))</f>
        <v>0</v>
      </c>
      <c r="C4">
        <f>'Total Fuel Prices'!C151*(INDEX(Tax_share,MATCH('Total Fuel Prices'!$A$147,tax_fuel_labels,0),MATCH(C$1,'Tax_Share of Price'!$B$1:$AI$1,0)))</f>
        <v>0</v>
      </c>
      <c r="D4">
        <f>'Total Fuel Prices'!D151*(INDEX(Tax_share,MATCH('Total Fuel Prices'!$A$147,tax_fuel_labels,0),MATCH(D$1,'Tax_Share of Price'!$B$1:$AI$1,0)))</f>
        <v>0</v>
      </c>
      <c r="E4">
        <f>'Total Fuel Prices'!E151*(INDEX(Tax_share,MATCH('Total Fuel Prices'!$A$147,tax_fuel_labels,0),MATCH(E$1,'Tax_Share of Price'!$B$1:$AI$1,0)))</f>
        <v>0</v>
      </c>
      <c r="F4">
        <f>'Total Fuel Prices'!F151*(INDEX(Tax_share,MATCH('Total Fuel Prices'!$A$147,tax_fuel_labels,0),MATCH(F$1,'Tax_Share of Price'!$B$1:$AI$1,0)))</f>
        <v>0</v>
      </c>
      <c r="G4">
        <f>'Total Fuel Prices'!G151*(INDEX(Tax_share,MATCH('Total Fuel Prices'!$A$147,tax_fuel_labels,0),MATCH(G$1,'Tax_Share of Price'!$B$1:$AI$1,0)))</f>
        <v>0</v>
      </c>
      <c r="H4">
        <f>'Total Fuel Prices'!H151*(INDEX(Tax_share,MATCH('Total Fuel Prices'!$A$147,tax_fuel_labels,0),MATCH(H$1,'Tax_Share of Price'!$B$1:$AI$1,0)))</f>
        <v>0</v>
      </c>
      <c r="I4">
        <f>'Total Fuel Prices'!I151*(INDEX(Tax_share,MATCH('Total Fuel Prices'!$A$147,tax_fuel_labels,0),MATCH(I$1,'Tax_Share of Price'!$B$1:$AI$1,0)))</f>
        <v>0</v>
      </c>
      <c r="J4">
        <f>'Total Fuel Prices'!J151*(INDEX(Tax_share,MATCH('Total Fuel Prices'!$A$147,tax_fuel_labels,0),MATCH(J$1,'Tax_Share of Price'!$B$1:$AI$1,0)))</f>
        <v>0</v>
      </c>
      <c r="K4">
        <f>'Total Fuel Prices'!K151*(INDEX(Tax_share,MATCH('Total Fuel Prices'!$A$147,tax_fuel_labels,0),MATCH(K$1,'Tax_Share of Price'!$B$1:$AI$1,0)))</f>
        <v>0</v>
      </c>
      <c r="L4">
        <f>'Total Fuel Prices'!L151*(INDEX(Tax_share,MATCH('Total Fuel Prices'!$A$147,tax_fuel_labels,0),MATCH(L$1,'Tax_Share of Price'!$B$1:$AI$1,0)))</f>
        <v>0</v>
      </c>
      <c r="M4">
        <f>'Total Fuel Prices'!M151*(INDEX(Tax_share,MATCH('Total Fuel Prices'!$A$147,tax_fuel_labels,0),MATCH(M$1,'Tax_Share of Price'!$B$1:$AI$1,0)))</f>
        <v>0</v>
      </c>
      <c r="N4">
        <f>'Total Fuel Prices'!N151*(INDEX(Tax_share,MATCH('Total Fuel Prices'!$A$147,tax_fuel_labels,0),MATCH(N$1,'Tax_Share of Price'!$B$1:$AI$1,0)))</f>
        <v>0</v>
      </c>
      <c r="O4">
        <f>'Total Fuel Prices'!O151*(INDEX(Tax_share,MATCH('Total Fuel Prices'!$A$147,tax_fuel_labels,0),MATCH(O$1,'Tax_Share of Price'!$B$1:$AI$1,0)))</f>
        <v>0</v>
      </c>
      <c r="P4">
        <f>'Total Fuel Prices'!P151*(INDEX(Tax_share,MATCH('Total Fuel Prices'!$A$147,tax_fuel_labels,0),MATCH(P$1,'Tax_Share of Price'!$B$1:$AI$1,0)))</f>
        <v>0</v>
      </c>
      <c r="Q4">
        <f>'Total Fuel Prices'!Q151*(INDEX(Tax_share,MATCH('Total Fuel Prices'!$A$147,tax_fuel_labels,0),MATCH(Q$1,'Tax_Share of Price'!$B$1:$AI$1,0)))</f>
        <v>0</v>
      </c>
      <c r="R4">
        <f>'Total Fuel Prices'!R151*(INDEX(Tax_share,MATCH('Total Fuel Prices'!$A$147,tax_fuel_labels,0),MATCH(R$1,'Tax_Share of Price'!$B$1:$AI$1,0)))</f>
        <v>0</v>
      </c>
      <c r="S4">
        <f>'Total Fuel Prices'!S151*(INDEX(Tax_share,MATCH('Total Fuel Prices'!$A$147,tax_fuel_labels,0),MATCH(S$1,'Tax_Share of Price'!$B$1:$AI$1,0)))</f>
        <v>0</v>
      </c>
      <c r="T4">
        <f>'Total Fuel Prices'!T151*(INDEX(Tax_share,MATCH('Total Fuel Prices'!$A$147,tax_fuel_labels,0),MATCH(T$1,'Tax_Share of Price'!$B$1:$AI$1,0)))</f>
        <v>0</v>
      </c>
      <c r="U4">
        <f>'Total Fuel Prices'!U151*(INDEX(Tax_share,MATCH('Total Fuel Prices'!$A$147,tax_fuel_labels,0),MATCH(U$1,'Tax_Share of Price'!$B$1:$AI$1,0)))</f>
        <v>0</v>
      </c>
      <c r="V4">
        <f>'Total Fuel Prices'!V151*(INDEX(Tax_share,MATCH('Total Fuel Prices'!$A$147,tax_fuel_labels,0),MATCH(V$1,'Tax_Share of Price'!$B$1:$AI$1,0)))</f>
        <v>0</v>
      </c>
      <c r="W4">
        <f>'Total Fuel Prices'!W151*(INDEX(Tax_share,MATCH('Total Fuel Prices'!$A$147,tax_fuel_labels,0),MATCH(W$1,'Tax_Share of Price'!$B$1:$AI$1,0)))</f>
        <v>0</v>
      </c>
      <c r="X4">
        <f>'Total Fuel Prices'!X151*(INDEX(Tax_share,MATCH('Total Fuel Prices'!$A$147,tax_fuel_labels,0),MATCH(X$1,'Tax_Share of Price'!$B$1:$AI$1,0)))</f>
        <v>0</v>
      </c>
      <c r="Y4">
        <f>'Total Fuel Prices'!Y151*(INDEX(Tax_share,MATCH('Total Fuel Prices'!$A$147,tax_fuel_labels,0),MATCH(Y$1,'Tax_Share of Price'!$B$1:$AI$1,0)))</f>
        <v>0</v>
      </c>
      <c r="Z4">
        <f>'Total Fuel Prices'!Z151*(INDEX(Tax_share,MATCH('Total Fuel Prices'!$A$147,tax_fuel_labels,0),MATCH(Z$1,'Tax_Share of Price'!$B$1:$AI$1,0)))</f>
        <v>0</v>
      </c>
      <c r="AA4">
        <f>'Total Fuel Prices'!AA151*(INDEX(Tax_share,MATCH('Total Fuel Prices'!$A$147,tax_fuel_labels,0),MATCH(AA$1,'Tax_Share of Price'!$B$1:$AI$1,0)))</f>
        <v>0</v>
      </c>
      <c r="AB4">
        <f>'Total Fuel Prices'!AB151*(INDEX(Tax_share,MATCH('Total Fuel Prices'!$A$147,tax_fuel_labels,0),MATCH(AB$1,'Tax_Share of Price'!$B$1:$AI$1,0)))</f>
        <v>0</v>
      </c>
      <c r="AC4">
        <f>'Total Fuel Prices'!AC151*(INDEX(Tax_share,MATCH('Total Fuel Prices'!$A$147,tax_fuel_labels,0),MATCH(AC$1,'Tax_Share of Price'!$B$1:$AI$1,0)))</f>
        <v>0</v>
      </c>
      <c r="AD4">
        <f>'Total Fuel Prices'!AD151*(INDEX(Tax_share,MATCH('Total Fuel Prices'!$A$147,tax_fuel_labels,0),MATCH(AD$1,'Tax_Share of Price'!$B$1:$AI$1,0)))</f>
        <v>0</v>
      </c>
      <c r="AE4">
        <f>'Total Fuel Prices'!AE151*(INDEX(Tax_share,MATCH('Total Fuel Prices'!$A$147,tax_fuel_labels,0),MATCH(AE$1,'Tax_Share of Price'!$B$1:$AI$1,0)))</f>
        <v>0</v>
      </c>
      <c r="AF4">
        <f t="shared" si="1"/>
        <v>0</v>
      </c>
      <c r="AG4">
        <f t="shared" si="0"/>
        <v>0</v>
      </c>
      <c r="AH4">
        <f t="shared" si="0"/>
        <v>0</v>
      </c>
      <c r="AI4">
        <f t="shared" si="0"/>
        <v>0</v>
      </c>
      <c r="AJ4">
        <f t="shared" si="0"/>
        <v>0</v>
      </c>
      <c r="AK4">
        <f t="shared" si="0"/>
        <v>0</v>
      </c>
      <c r="AL4">
        <f t="shared" si="0"/>
        <v>0</v>
      </c>
      <c r="AM4">
        <f t="shared" si="0"/>
        <v>0</v>
      </c>
      <c r="AN4">
        <f t="shared" si="0"/>
        <v>0</v>
      </c>
      <c r="AO4">
        <f t="shared" si="0"/>
        <v>0</v>
      </c>
      <c r="AP4">
        <f t="shared" si="0"/>
        <v>0</v>
      </c>
      <c r="AQ4">
        <f t="shared" si="0"/>
        <v>0</v>
      </c>
      <c r="AR4">
        <f t="shared" si="0"/>
        <v>0</v>
      </c>
      <c r="AS4">
        <f t="shared" si="0"/>
        <v>0</v>
      </c>
      <c r="AT4">
        <f t="shared" si="0"/>
        <v>0</v>
      </c>
      <c r="AU4">
        <f t="shared" si="0"/>
        <v>0</v>
      </c>
      <c r="AV4">
        <f t="shared" si="0"/>
        <v>0</v>
      </c>
      <c r="AW4">
        <f t="shared" si="0"/>
        <v>0</v>
      </c>
      <c r="AX4">
        <f t="shared" si="0"/>
        <v>0</v>
      </c>
      <c r="AY4">
        <f t="shared" si="0"/>
        <v>0</v>
      </c>
      <c r="AZ4">
        <f t="shared" si="0"/>
        <v>0</v>
      </c>
      <c r="BA4">
        <f t="shared" si="0"/>
        <v>0</v>
      </c>
      <c r="BB4">
        <f t="shared" si="0"/>
        <v>0</v>
      </c>
      <c r="BC4">
        <f t="shared" si="0"/>
        <v>0</v>
      </c>
      <c r="BD4">
        <f t="shared" si="0"/>
        <v>0</v>
      </c>
      <c r="BE4">
        <f t="shared" si="0"/>
        <v>0</v>
      </c>
      <c r="BF4">
        <f t="shared" si="0"/>
        <v>0</v>
      </c>
      <c r="BG4">
        <f t="shared" si="0"/>
        <v>0</v>
      </c>
      <c r="BH4">
        <f t="shared" si="0"/>
        <v>0</v>
      </c>
      <c r="BI4">
        <f t="shared" si="0"/>
        <v>0</v>
      </c>
      <c r="BJ4">
        <f t="shared" si="0"/>
        <v>0</v>
      </c>
      <c r="BK4">
        <f t="shared" si="0"/>
        <v>0</v>
      </c>
      <c r="BL4">
        <f t="shared" si="0"/>
        <v>0</v>
      </c>
      <c r="BM4">
        <f t="shared" si="0"/>
        <v>0</v>
      </c>
      <c r="BN4">
        <f t="shared" si="0"/>
        <v>0</v>
      </c>
      <c r="BO4">
        <f t="shared" si="0"/>
        <v>0</v>
      </c>
      <c r="BP4">
        <f t="shared" si="0"/>
        <v>0</v>
      </c>
      <c r="BQ4">
        <f t="shared" si="0"/>
        <v>0</v>
      </c>
      <c r="BR4">
        <f t="shared" si="0"/>
        <v>0</v>
      </c>
      <c r="BS4">
        <f t="shared" si="0"/>
        <v>0</v>
      </c>
      <c r="BT4">
        <f t="shared" si="0"/>
        <v>0</v>
      </c>
      <c r="BU4">
        <f t="shared" si="0"/>
        <v>0</v>
      </c>
      <c r="BV4">
        <f t="shared" si="0"/>
        <v>0</v>
      </c>
      <c r="BW4">
        <f t="shared" si="0"/>
        <v>0</v>
      </c>
      <c r="BX4">
        <f t="shared" si="0"/>
        <v>0</v>
      </c>
      <c r="BY4">
        <f t="shared" si="0"/>
        <v>0</v>
      </c>
      <c r="BZ4">
        <f t="shared" si="0"/>
        <v>0</v>
      </c>
      <c r="CA4">
        <f t="shared" si="0"/>
        <v>0</v>
      </c>
      <c r="CB4">
        <f t="shared" si="0"/>
        <v>0</v>
      </c>
      <c r="CC4">
        <f t="shared" si="0"/>
        <v>0</v>
      </c>
    </row>
    <row r="5" spans="1:81">
      <c r="A5" s="1" t="s">
        <v>1424</v>
      </c>
      <c r="B5">
        <f>'Total Fuel Prices'!B152*(INDEX(Tax_share,MATCH('Total Fuel Prices'!$A$147,tax_fuel_labels,0),MATCH(B$1,'Tax_Share of Price'!$B$1:$AI$1,0)))</f>
        <v>0</v>
      </c>
      <c r="C5">
        <f>'Total Fuel Prices'!C152*(INDEX(Tax_share,MATCH('Total Fuel Prices'!$A$147,tax_fuel_labels,0),MATCH(C$1,'Tax_Share of Price'!$B$1:$AI$1,0)))</f>
        <v>0</v>
      </c>
      <c r="D5">
        <f>'Total Fuel Prices'!D152*(INDEX(Tax_share,MATCH('Total Fuel Prices'!$A$147,tax_fuel_labels,0),MATCH(D$1,'Tax_Share of Price'!$B$1:$AI$1,0)))</f>
        <v>0</v>
      </c>
      <c r="E5">
        <f>'Total Fuel Prices'!E152*(INDEX(Tax_share,MATCH('Total Fuel Prices'!$A$147,tax_fuel_labels,0),MATCH(E$1,'Tax_Share of Price'!$B$1:$AI$1,0)))</f>
        <v>0</v>
      </c>
      <c r="F5">
        <f>'Total Fuel Prices'!F152*(INDEX(Tax_share,MATCH('Total Fuel Prices'!$A$147,tax_fuel_labels,0),MATCH(F$1,'Tax_Share of Price'!$B$1:$AI$1,0)))</f>
        <v>0</v>
      </c>
      <c r="G5">
        <f>'Total Fuel Prices'!G152*(INDEX(Tax_share,MATCH('Total Fuel Prices'!$A$147,tax_fuel_labels,0),MATCH(G$1,'Tax_Share of Price'!$B$1:$AI$1,0)))</f>
        <v>0</v>
      </c>
      <c r="H5">
        <f>'Total Fuel Prices'!H152*(INDEX(Tax_share,MATCH('Total Fuel Prices'!$A$147,tax_fuel_labels,0),MATCH(H$1,'Tax_Share of Price'!$B$1:$AI$1,0)))</f>
        <v>0</v>
      </c>
      <c r="I5">
        <f>'Total Fuel Prices'!I152*(INDEX(Tax_share,MATCH('Total Fuel Prices'!$A$147,tax_fuel_labels,0),MATCH(I$1,'Tax_Share of Price'!$B$1:$AI$1,0)))</f>
        <v>0</v>
      </c>
      <c r="J5">
        <f>'Total Fuel Prices'!J152*(INDEX(Tax_share,MATCH('Total Fuel Prices'!$A$147,tax_fuel_labels,0),MATCH(J$1,'Tax_Share of Price'!$B$1:$AI$1,0)))</f>
        <v>0</v>
      </c>
      <c r="K5">
        <f>'Total Fuel Prices'!K152*(INDEX(Tax_share,MATCH('Total Fuel Prices'!$A$147,tax_fuel_labels,0),MATCH(K$1,'Tax_Share of Price'!$B$1:$AI$1,0)))</f>
        <v>0</v>
      </c>
      <c r="L5">
        <f>'Total Fuel Prices'!L152*(INDEX(Tax_share,MATCH('Total Fuel Prices'!$A$147,tax_fuel_labels,0),MATCH(L$1,'Tax_Share of Price'!$B$1:$AI$1,0)))</f>
        <v>0</v>
      </c>
      <c r="M5">
        <f>'Total Fuel Prices'!M152*(INDEX(Tax_share,MATCH('Total Fuel Prices'!$A$147,tax_fuel_labels,0),MATCH(M$1,'Tax_Share of Price'!$B$1:$AI$1,0)))</f>
        <v>0</v>
      </c>
      <c r="N5">
        <f>'Total Fuel Prices'!N152*(INDEX(Tax_share,MATCH('Total Fuel Prices'!$A$147,tax_fuel_labels,0),MATCH(N$1,'Tax_Share of Price'!$B$1:$AI$1,0)))</f>
        <v>0</v>
      </c>
      <c r="O5">
        <f>'Total Fuel Prices'!O152*(INDEX(Tax_share,MATCH('Total Fuel Prices'!$A$147,tax_fuel_labels,0),MATCH(O$1,'Tax_Share of Price'!$B$1:$AI$1,0)))</f>
        <v>0</v>
      </c>
      <c r="P5">
        <f>'Total Fuel Prices'!P152*(INDEX(Tax_share,MATCH('Total Fuel Prices'!$A$147,tax_fuel_labels,0),MATCH(P$1,'Tax_Share of Price'!$B$1:$AI$1,0)))</f>
        <v>0</v>
      </c>
      <c r="Q5">
        <f>'Total Fuel Prices'!Q152*(INDEX(Tax_share,MATCH('Total Fuel Prices'!$A$147,tax_fuel_labels,0),MATCH(Q$1,'Tax_Share of Price'!$B$1:$AI$1,0)))</f>
        <v>0</v>
      </c>
      <c r="R5">
        <f>'Total Fuel Prices'!R152*(INDEX(Tax_share,MATCH('Total Fuel Prices'!$A$147,tax_fuel_labels,0),MATCH(R$1,'Tax_Share of Price'!$B$1:$AI$1,0)))</f>
        <v>0</v>
      </c>
      <c r="S5">
        <f>'Total Fuel Prices'!S152*(INDEX(Tax_share,MATCH('Total Fuel Prices'!$A$147,tax_fuel_labels,0),MATCH(S$1,'Tax_Share of Price'!$B$1:$AI$1,0)))</f>
        <v>0</v>
      </c>
      <c r="T5">
        <f>'Total Fuel Prices'!T152*(INDEX(Tax_share,MATCH('Total Fuel Prices'!$A$147,tax_fuel_labels,0),MATCH(T$1,'Tax_Share of Price'!$B$1:$AI$1,0)))</f>
        <v>0</v>
      </c>
      <c r="U5">
        <f>'Total Fuel Prices'!U152*(INDEX(Tax_share,MATCH('Total Fuel Prices'!$A$147,tax_fuel_labels,0),MATCH(U$1,'Tax_Share of Price'!$B$1:$AI$1,0)))</f>
        <v>0</v>
      </c>
      <c r="V5">
        <f>'Total Fuel Prices'!V152*(INDEX(Tax_share,MATCH('Total Fuel Prices'!$A$147,tax_fuel_labels,0),MATCH(V$1,'Tax_Share of Price'!$B$1:$AI$1,0)))</f>
        <v>0</v>
      </c>
      <c r="W5">
        <f>'Total Fuel Prices'!W152*(INDEX(Tax_share,MATCH('Total Fuel Prices'!$A$147,tax_fuel_labels,0),MATCH(W$1,'Tax_Share of Price'!$B$1:$AI$1,0)))</f>
        <v>0</v>
      </c>
      <c r="X5">
        <f>'Total Fuel Prices'!X152*(INDEX(Tax_share,MATCH('Total Fuel Prices'!$A$147,tax_fuel_labels,0),MATCH(X$1,'Tax_Share of Price'!$B$1:$AI$1,0)))</f>
        <v>0</v>
      </c>
      <c r="Y5">
        <f>'Total Fuel Prices'!Y152*(INDEX(Tax_share,MATCH('Total Fuel Prices'!$A$147,tax_fuel_labels,0),MATCH(Y$1,'Tax_Share of Price'!$B$1:$AI$1,0)))</f>
        <v>0</v>
      </c>
      <c r="Z5">
        <f>'Total Fuel Prices'!Z152*(INDEX(Tax_share,MATCH('Total Fuel Prices'!$A$147,tax_fuel_labels,0),MATCH(Z$1,'Tax_Share of Price'!$B$1:$AI$1,0)))</f>
        <v>0</v>
      </c>
      <c r="AA5">
        <f>'Total Fuel Prices'!AA152*(INDEX(Tax_share,MATCH('Total Fuel Prices'!$A$147,tax_fuel_labels,0),MATCH(AA$1,'Tax_Share of Price'!$B$1:$AI$1,0)))</f>
        <v>0</v>
      </c>
      <c r="AB5">
        <f>'Total Fuel Prices'!AB152*(INDEX(Tax_share,MATCH('Total Fuel Prices'!$A$147,tax_fuel_labels,0),MATCH(AB$1,'Tax_Share of Price'!$B$1:$AI$1,0)))</f>
        <v>0</v>
      </c>
      <c r="AC5">
        <f>'Total Fuel Prices'!AC152*(INDEX(Tax_share,MATCH('Total Fuel Prices'!$A$147,tax_fuel_labels,0),MATCH(AC$1,'Tax_Share of Price'!$B$1:$AI$1,0)))</f>
        <v>0</v>
      </c>
      <c r="AD5">
        <f>'Total Fuel Prices'!AD152*(INDEX(Tax_share,MATCH('Total Fuel Prices'!$A$147,tax_fuel_labels,0),MATCH(AD$1,'Tax_Share of Price'!$B$1:$AI$1,0)))</f>
        <v>0</v>
      </c>
      <c r="AE5">
        <f>'Total Fuel Prices'!AE152*(INDEX(Tax_share,MATCH('Total Fuel Prices'!$A$147,tax_fuel_labels,0),MATCH(AE$1,'Tax_Share of Price'!$B$1:$AI$1,0)))</f>
        <v>0</v>
      </c>
      <c r="AF5">
        <f t="shared" si="1"/>
        <v>0</v>
      </c>
      <c r="AG5">
        <f t="shared" si="0"/>
        <v>0</v>
      </c>
      <c r="AH5">
        <f t="shared" si="0"/>
        <v>0</v>
      </c>
      <c r="AI5">
        <f t="shared" si="0"/>
        <v>0</v>
      </c>
      <c r="AJ5">
        <f t="shared" si="0"/>
        <v>0</v>
      </c>
      <c r="AK5">
        <f t="shared" si="0"/>
        <v>0</v>
      </c>
      <c r="AL5">
        <f t="shared" si="0"/>
        <v>0</v>
      </c>
      <c r="AM5">
        <f t="shared" si="0"/>
        <v>0</v>
      </c>
      <c r="AN5">
        <f t="shared" si="0"/>
        <v>0</v>
      </c>
      <c r="AO5">
        <f t="shared" si="0"/>
        <v>0</v>
      </c>
      <c r="AP5">
        <f t="shared" si="0"/>
        <v>0</v>
      </c>
      <c r="AQ5">
        <f t="shared" si="0"/>
        <v>0</v>
      </c>
      <c r="AR5">
        <f t="shared" si="0"/>
        <v>0</v>
      </c>
      <c r="AS5">
        <f t="shared" si="0"/>
        <v>0</v>
      </c>
      <c r="AT5">
        <f t="shared" si="0"/>
        <v>0</v>
      </c>
      <c r="AU5">
        <f t="shared" si="0"/>
        <v>0</v>
      </c>
      <c r="AV5">
        <f t="shared" si="0"/>
        <v>0</v>
      </c>
      <c r="AW5">
        <f t="shared" si="0"/>
        <v>0</v>
      </c>
      <c r="AX5">
        <f t="shared" si="0"/>
        <v>0</v>
      </c>
      <c r="AY5">
        <f t="shared" si="0"/>
        <v>0</v>
      </c>
      <c r="AZ5">
        <f t="shared" si="0"/>
        <v>0</v>
      </c>
      <c r="BA5">
        <f t="shared" si="0"/>
        <v>0</v>
      </c>
      <c r="BB5">
        <f t="shared" si="0"/>
        <v>0</v>
      </c>
      <c r="BC5">
        <f t="shared" si="0"/>
        <v>0</v>
      </c>
      <c r="BD5">
        <f t="shared" si="0"/>
        <v>0</v>
      </c>
      <c r="BE5">
        <f t="shared" si="0"/>
        <v>0</v>
      </c>
      <c r="BF5">
        <f t="shared" si="0"/>
        <v>0</v>
      </c>
      <c r="BG5">
        <f t="shared" si="0"/>
        <v>0</v>
      </c>
      <c r="BH5">
        <f t="shared" si="0"/>
        <v>0</v>
      </c>
      <c r="BI5">
        <f t="shared" si="0"/>
        <v>0</v>
      </c>
      <c r="BJ5">
        <f t="shared" si="0"/>
        <v>0</v>
      </c>
      <c r="BK5">
        <f t="shared" si="0"/>
        <v>0</v>
      </c>
      <c r="BL5">
        <f t="shared" si="0"/>
        <v>0</v>
      </c>
      <c r="BM5">
        <f t="shared" si="0"/>
        <v>0</v>
      </c>
      <c r="BN5">
        <f t="shared" si="0"/>
        <v>0</v>
      </c>
      <c r="BO5">
        <f t="shared" si="0"/>
        <v>0</v>
      </c>
      <c r="BP5">
        <f t="shared" si="0"/>
        <v>0</v>
      </c>
      <c r="BQ5">
        <f t="shared" si="0"/>
        <v>0</v>
      </c>
      <c r="BR5">
        <f t="shared" si="0"/>
        <v>0</v>
      </c>
      <c r="BS5">
        <f t="shared" si="0"/>
        <v>0</v>
      </c>
      <c r="BT5">
        <f t="shared" si="0"/>
        <v>0</v>
      </c>
      <c r="BU5">
        <f t="shared" si="0"/>
        <v>0</v>
      </c>
      <c r="BV5">
        <f t="shared" si="0"/>
        <v>0</v>
      </c>
      <c r="BW5">
        <f t="shared" si="0"/>
        <v>0</v>
      </c>
      <c r="BX5">
        <f t="shared" si="0"/>
        <v>0</v>
      </c>
      <c r="BY5">
        <f t="shared" si="0"/>
        <v>0</v>
      </c>
      <c r="BZ5">
        <f t="shared" si="0"/>
        <v>0</v>
      </c>
      <c r="CA5">
        <f t="shared" si="0"/>
        <v>0</v>
      </c>
      <c r="CB5">
        <f t="shared" si="0"/>
        <v>0</v>
      </c>
      <c r="CC5">
        <f t="shared" si="0"/>
        <v>0</v>
      </c>
    </row>
    <row r="6" spans="1:81">
      <c r="A6" s="1" t="s">
        <v>1425</v>
      </c>
      <c r="B6" s="7">
        <f>'Total Fuel Prices'!B153*(INDEX(Tax_share,MATCH('Total Fuel Prices'!$A$147,tax_fuel_labels,0),MATCH(B$1,'Tax_Share of Price'!$B$1:$AI$1,0)))</f>
        <v>3.69134602435686E-7</v>
      </c>
      <c r="C6" s="7">
        <f>'Total Fuel Prices'!C153*(INDEX(Tax_share,MATCH('Total Fuel Prices'!$A$147,tax_fuel_labels,0),MATCH(C$1,'Tax_Share of Price'!$B$1:$AI$1,0)))</f>
        <v>3.69134602435686E-7</v>
      </c>
      <c r="D6" s="7">
        <f>'Total Fuel Prices'!D153*(INDEX(Tax_share,MATCH('Total Fuel Prices'!$A$147,tax_fuel_labels,0),MATCH(D$1,'Tax_Share of Price'!$B$1:$AI$1,0)))</f>
        <v>3.6736840816565882E-7</v>
      </c>
      <c r="E6" s="7">
        <f>'Total Fuel Prices'!E153*(INDEX(Tax_share,MATCH('Total Fuel Prices'!$A$147,tax_fuel_labels,0),MATCH(E$1,'Tax_Share of Price'!$B$1:$AI$1,0)))</f>
        <v>3.69134602435686E-7</v>
      </c>
      <c r="F6" s="7">
        <f>'Total Fuel Prices'!F153*(INDEX(Tax_share,MATCH('Total Fuel Prices'!$A$147,tax_fuel_labels,0),MATCH(F$1,'Tax_Share of Price'!$B$1:$AI$1,0)))</f>
        <v>3.6560221389563154E-7</v>
      </c>
      <c r="G6" s="7">
        <f>'Total Fuel Prices'!G153*(INDEX(Tax_share,MATCH('Total Fuel Prices'!$A$147,tax_fuel_labels,0),MATCH(G$1,'Tax_Share of Price'!$B$1:$AI$1,0)))</f>
        <v>3.6030363108554996E-7</v>
      </c>
      <c r="H6" s="7">
        <f>'Total Fuel Prices'!H153*(INDEX(Tax_share,MATCH('Total Fuel Prices'!$A$147,tax_fuel_labels,0),MATCH(H$1,'Tax_Share of Price'!$B$1:$AI$1,0)))</f>
        <v>3.5853743681552274E-7</v>
      </c>
      <c r="I6" s="7">
        <f>'Total Fuel Prices'!I153*(INDEX(Tax_share,MATCH('Total Fuel Prices'!$A$147,tax_fuel_labels,0),MATCH(I$1,'Tax_Share of Price'!$B$1:$AI$1,0)))</f>
        <v>3.5677124254549556E-7</v>
      </c>
      <c r="J6" s="7">
        <f>'Total Fuel Prices'!J153*(INDEX(Tax_share,MATCH('Total Fuel Prices'!$A$147,tax_fuel_labels,0),MATCH(J$1,'Tax_Share of Price'!$B$1:$AI$1,0)))</f>
        <v>3.5500504827546833E-7</v>
      </c>
      <c r="K6" s="7">
        <f>'Total Fuel Prices'!K153*(INDEX(Tax_share,MATCH('Total Fuel Prices'!$A$147,tax_fuel_labels,0),MATCH(K$1,'Tax_Share of Price'!$B$1:$AI$1,0)))</f>
        <v>3.5677124254549556E-7</v>
      </c>
      <c r="L6" s="7">
        <f>'Total Fuel Prices'!L153*(INDEX(Tax_share,MATCH('Total Fuel Prices'!$A$147,tax_fuel_labels,0),MATCH(L$1,'Tax_Share of Price'!$B$1:$AI$1,0)))</f>
        <v>3.5853743681552274E-7</v>
      </c>
      <c r="M6" s="7">
        <f>'Total Fuel Prices'!M153*(INDEX(Tax_share,MATCH('Total Fuel Prices'!$A$147,tax_fuel_labels,0),MATCH(M$1,'Tax_Share of Price'!$B$1:$AI$1,0)))</f>
        <v>3.5500504827546833E-7</v>
      </c>
      <c r="N6" s="7">
        <f>'Total Fuel Prices'!N153*(INDEX(Tax_share,MATCH('Total Fuel Prices'!$A$147,tax_fuel_labels,0),MATCH(N$1,'Tax_Share of Price'!$B$1:$AI$1,0)))</f>
        <v>3.5677124254549556E-7</v>
      </c>
      <c r="O6" s="7">
        <f>'Total Fuel Prices'!O153*(INDEX(Tax_share,MATCH('Total Fuel Prices'!$A$147,tax_fuel_labels,0),MATCH(O$1,'Tax_Share of Price'!$B$1:$AI$1,0)))</f>
        <v>3.5677124254549556E-7</v>
      </c>
      <c r="P6" s="7">
        <f>'Total Fuel Prices'!P153*(INDEX(Tax_share,MATCH('Total Fuel Prices'!$A$147,tax_fuel_labels,0),MATCH(P$1,'Tax_Share of Price'!$B$1:$AI$1,0)))</f>
        <v>3.5500504827546833E-7</v>
      </c>
      <c r="Q6" s="7">
        <f>'Total Fuel Prices'!Q153*(INDEX(Tax_share,MATCH('Total Fuel Prices'!$A$147,tax_fuel_labels,0),MATCH(Q$1,'Tax_Share of Price'!$B$1:$AI$1,0)))</f>
        <v>3.5500504827546833E-7</v>
      </c>
      <c r="R6" s="7">
        <f>'Total Fuel Prices'!R153*(INDEX(Tax_share,MATCH('Total Fuel Prices'!$A$147,tax_fuel_labels,0),MATCH(R$1,'Tax_Share of Price'!$B$1:$AI$1,0)))</f>
        <v>3.5677124254549556E-7</v>
      </c>
      <c r="S6" s="7">
        <f>'Total Fuel Prices'!S153*(INDEX(Tax_share,MATCH('Total Fuel Prices'!$A$147,tax_fuel_labels,0),MATCH(S$1,'Tax_Share of Price'!$B$1:$AI$1,0)))</f>
        <v>3.5677124254549556E-7</v>
      </c>
      <c r="T6" s="7">
        <f>'Total Fuel Prices'!T153*(INDEX(Tax_share,MATCH('Total Fuel Prices'!$A$147,tax_fuel_labels,0),MATCH(T$1,'Tax_Share of Price'!$B$1:$AI$1,0)))</f>
        <v>3.5500504827546833E-7</v>
      </c>
      <c r="U6" s="7">
        <f>'Total Fuel Prices'!U153*(INDEX(Tax_share,MATCH('Total Fuel Prices'!$A$147,tax_fuel_labels,0),MATCH(U$1,'Tax_Share of Price'!$B$1:$AI$1,0)))</f>
        <v>3.5500504827546833E-7</v>
      </c>
      <c r="V6" s="7">
        <f>'Total Fuel Prices'!V153*(INDEX(Tax_share,MATCH('Total Fuel Prices'!$A$147,tax_fuel_labels,0),MATCH(V$1,'Tax_Share of Price'!$B$1:$AI$1,0)))</f>
        <v>3.5677124254549556E-7</v>
      </c>
      <c r="W6" s="7">
        <f>'Total Fuel Prices'!W153*(INDEX(Tax_share,MATCH('Total Fuel Prices'!$A$147,tax_fuel_labels,0),MATCH(W$1,'Tax_Share of Price'!$B$1:$AI$1,0)))</f>
        <v>3.5677124254549556E-7</v>
      </c>
      <c r="X6" s="7">
        <f>'Total Fuel Prices'!X153*(INDEX(Tax_share,MATCH('Total Fuel Prices'!$A$147,tax_fuel_labels,0),MATCH(X$1,'Tax_Share of Price'!$B$1:$AI$1,0)))</f>
        <v>3.5677124254549556E-7</v>
      </c>
      <c r="Y6" s="7">
        <f>'Total Fuel Prices'!Y153*(INDEX(Tax_share,MATCH('Total Fuel Prices'!$A$147,tax_fuel_labels,0),MATCH(Y$1,'Tax_Share of Price'!$B$1:$AI$1,0)))</f>
        <v>3.5500504827546833E-7</v>
      </c>
      <c r="Z6" s="7">
        <f>'Total Fuel Prices'!Z153*(INDEX(Tax_share,MATCH('Total Fuel Prices'!$A$147,tax_fuel_labels,0),MATCH(Z$1,'Tax_Share of Price'!$B$1:$AI$1,0)))</f>
        <v>3.5500504827546833E-7</v>
      </c>
      <c r="AA6" s="7">
        <f>'Total Fuel Prices'!AA153*(INDEX(Tax_share,MATCH('Total Fuel Prices'!$A$147,tax_fuel_labels,0),MATCH(AA$1,'Tax_Share of Price'!$B$1:$AI$1,0)))</f>
        <v>3.5677124254549556E-7</v>
      </c>
      <c r="AB6" s="7">
        <f>'Total Fuel Prices'!AB153*(INDEX(Tax_share,MATCH('Total Fuel Prices'!$A$147,tax_fuel_labels,0),MATCH(AB$1,'Tax_Share of Price'!$B$1:$AI$1,0)))</f>
        <v>3.5677124254549556E-7</v>
      </c>
      <c r="AC6" s="7">
        <f>'Total Fuel Prices'!AC153*(INDEX(Tax_share,MATCH('Total Fuel Prices'!$A$147,tax_fuel_labels,0),MATCH(AC$1,'Tax_Share of Price'!$B$1:$AI$1,0)))</f>
        <v>3.5677124254549556E-7</v>
      </c>
      <c r="AD6" s="7">
        <f>'Total Fuel Prices'!AD153*(INDEX(Tax_share,MATCH('Total Fuel Prices'!$A$147,tax_fuel_labels,0),MATCH(AD$1,'Tax_Share of Price'!$B$1:$AI$1,0)))</f>
        <v>3.5677124254549556E-7</v>
      </c>
      <c r="AE6" s="7">
        <f>'Total Fuel Prices'!AE153*(INDEX(Tax_share,MATCH('Total Fuel Prices'!$A$147,tax_fuel_labels,0),MATCH(AE$1,'Tax_Share of Price'!$B$1:$AI$1,0)))</f>
        <v>3.5677124254549556E-7</v>
      </c>
      <c r="AF6">
        <f t="shared" si="1"/>
        <v>3.5677124254549556E-7</v>
      </c>
      <c r="AG6">
        <f t="shared" si="0"/>
        <v>3.5677124254549556E-7</v>
      </c>
      <c r="AH6">
        <f t="shared" si="0"/>
        <v>3.5677124254549556E-7</v>
      </c>
      <c r="AI6">
        <f t="shared" si="0"/>
        <v>3.5677124254549556E-7</v>
      </c>
      <c r="AJ6">
        <f t="shared" si="0"/>
        <v>3.5677124254549556E-7</v>
      </c>
      <c r="AK6">
        <f t="shared" si="0"/>
        <v>3.5677124254549556E-7</v>
      </c>
      <c r="AL6">
        <f t="shared" si="0"/>
        <v>3.5677124254549556E-7</v>
      </c>
      <c r="AM6">
        <f t="shared" si="0"/>
        <v>3.5677124254549556E-7</v>
      </c>
      <c r="AN6">
        <f t="shared" si="0"/>
        <v>3.5677124254549556E-7</v>
      </c>
      <c r="AO6">
        <f t="shared" si="0"/>
        <v>3.5677124254549556E-7</v>
      </c>
      <c r="AP6">
        <f t="shared" si="0"/>
        <v>3.5677124254549556E-7</v>
      </c>
      <c r="AQ6">
        <f t="shared" si="0"/>
        <v>3.5677124254549556E-7</v>
      </c>
      <c r="AR6">
        <f t="shared" si="0"/>
        <v>3.5677124254549556E-7</v>
      </c>
      <c r="AS6">
        <f t="shared" si="0"/>
        <v>3.5677124254549556E-7</v>
      </c>
      <c r="AT6">
        <f t="shared" si="0"/>
        <v>3.5677124254549556E-7</v>
      </c>
      <c r="AU6">
        <f t="shared" si="0"/>
        <v>3.5677124254549556E-7</v>
      </c>
      <c r="AV6">
        <f t="shared" si="0"/>
        <v>3.5677124254549556E-7</v>
      </c>
      <c r="AW6">
        <f t="shared" si="0"/>
        <v>3.5677124254549556E-7</v>
      </c>
      <c r="AX6">
        <f t="shared" si="0"/>
        <v>3.5677124254549556E-7</v>
      </c>
      <c r="AY6">
        <f t="shared" si="0"/>
        <v>3.5677124254549556E-7</v>
      </c>
      <c r="AZ6">
        <f t="shared" si="0"/>
        <v>3.5677124254549556E-7</v>
      </c>
      <c r="BA6">
        <f t="shared" si="0"/>
        <v>3.5677124254549556E-7</v>
      </c>
      <c r="BB6">
        <f t="shared" si="0"/>
        <v>3.5677124254549556E-7</v>
      </c>
      <c r="BC6">
        <f t="shared" si="0"/>
        <v>3.5677124254549556E-7</v>
      </c>
      <c r="BD6">
        <f t="shared" si="0"/>
        <v>3.5677124254549556E-7</v>
      </c>
      <c r="BE6">
        <f t="shared" si="0"/>
        <v>3.5677124254549556E-7</v>
      </c>
      <c r="BF6">
        <f t="shared" si="0"/>
        <v>3.5677124254549556E-7</v>
      </c>
      <c r="BG6">
        <f t="shared" si="0"/>
        <v>3.5677124254549556E-7</v>
      </c>
      <c r="BH6">
        <f t="shared" si="0"/>
        <v>3.5677124254549556E-7</v>
      </c>
      <c r="BI6">
        <f t="shared" si="0"/>
        <v>3.5677124254549556E-7</v>
      </c>
      <c r="BJ6">
        <f t="shared" si="0"/>
        <v>3.5677124254549556E-7</v>
      </c>
      <c r="BK6">
        <f t="shared" si="0"/>
        <v>3.5677124254549556E-7</v>
      </c>
      <c r="BL6">
        <f t="shared" si="0"/>
        <v>3.5677124254549556E-7</v>
      </c>
      <c r="BM6">
        <f t="shared" si="0"/>
        <v>3.5677124254549556E-7</v>
      </c>
      <c r="BN6">
        <f t="shared" si="0"/>
        <v>3.5677124254549556E-7</v>
      </c>
      <c r="BO6">
        <f t="shared" si="0"/>
        <v>3.5677124254549556E-7</v>
      </c>
      <c r="BP6">
        <f t="shared" si="0"/>
        <v>3.5677124254549556E-7</v>
      </c>
      <c r="BQ6">
        <f t="shared" si="0"/>
        <v>3.5677124254549556E-7</v>
      </c>
      <c r="BR6">
        <f t="shared" si="0"/>
        <v>3.5677124254549556E-7</v>
      </c>
      <c r="BS6">
        <f t="shared" si="0"/>
        <v>3.5677124254549556E-7</v>
      </c>
      <c r="BT6">
        <f t="shared" si="0"/>
        <v>3.5677124254549556E-7</v>
      </c>
      <c r="BU6">
        <f t="shared" si="0"/>
        <v>3.5677124254549556E-7</v>
      </c>
      <c r="BV6">
        <f t="shared" si="0"/>
        <v>3.5677124254549556E-7</v>
      </c>
      <c r="BW6">
        <f t="shared" si="0"/>
        <v>3.5677124254549556E-7</v>
      </c>
      <c r="BX6">
        <f t="shared" si="0"/>
        <v>3.5677124254549556E-7</v>
      </c>
      <c r="BY6">
        <f t="shared" si="0"/>
        <v>3.5677124254549556E-7</v>
      </c>
      <c r="BZ6">
        <f t="shared" si="0"/>
        <v>3.5677124254549556E-7</v>
      </c>
      <c r="CA6">
        <f t="shared" si="0"/>
        <v>3.5677124254549556E-7</v>
      </c>
      <c r="CB6">
        <f t="shared" si="0"/>
        <v>3.5677124254549556E-7</v>
      </c>
      <c r="CC6">
        <f t="shared" si="0"/>
        <v>3.5677124254549556E-7</v>
      </c>
    </row>
    <row r="7" spans="1:81">
      <c r="A7" s="1" t="s">
        <v>1426</v>
      </c>
      <c r="B7" s="7">
        <f>B6</f>
        <v>3.69134602435686E-7</v>
      </c>
      <c r="C7" s="7">
        <f t="shared" ref="C7:AE7" si="2">C6</f>
        <v>3.69134602435686E-7</v>
      </c>
      <c r="D7" s="7">
        <f t="shared" si="2"/>
        <v>3.6736840816565882E-7</v>
      </c>
      <c r="E7" s="7">
        <f t="shared" si="2"/>
        <v>3.69134602435686E-7</v>
      </c>
      <c r="F7" s="7">
        <f t="shared" si="2"/>
        <v>3.6560221389563154E-7</v>
      </c>
      <c r="G7" s="7">
        <f t="shared" si="2"/>
        <v>3.6030363108554996E-7</v>
      </c>
      <c r="H7" s="7">
        <f t="shared" si="2"/>
        <v>3.5853743681552274E-7</v>
      </c>
      <c r="I7" s="7">
        <f t="shared" si="2"/>
        <v>3.5677124254549556E-7</v>
      </c>
      <c r="J7" s="7">
        <f t="shared" si="2"/>
        <v>3.5500504827546833E-7</v>
      </c>
      <c r="K7" s="7">
        <f t="shared" si="2"/>
        <v>3.5677124254549556E-7</v>
      </c>
      <c r="L7" s="7">
        <f t="shared" si="2"/>
        <v>3.5853743681552274E-7</v>
      </c>
      <c r="M7" s="7">
        <f t="shared" si="2"/>
        <v>3.5500504827546833E-7</v>
      </c>
      <c r="N7" s="7">
        <f t="shared" si="2"/>
        <v>3.5677124254549556E-7</v>
      </c>
      <c r="O7" s="7">
        <f t="shared" si="2"/>
        <v>3.5677124254549556E-7</v>
      </c>
      <c r="P7" s="7">
        <f t="shared" si="2"/>
        <v>3.5500504827546833E-7</v>
      </c>
      <c r="Q7" s="7">
        <f t="shared" si="2"/>
        <v>3.5500504827546833E-7</v>
      </c>
      <c r="R7" s="7">
        <f t="shared" si="2"/>
        <v>3.5677124254549556E-7</v>
      </c>
      <c r="S7" s="7">
        <f t="shared" si="2"/>
        <v>3.5677124254549556E-7</v>
      </c>
      <c r="T7" s="7">
        <f t="shared" si="2"/>
        <v>3.5500504827546833E-7</v>
      </c>
      <c r="U7" s="7">
        <f t="shared" si="2"/>
        <v>3.5500504827546833E-7</v>
      </c>
      <c r="V7" s="7">
        <f t="shared" si="2"/>
        <v>3.5677124254549556E-7</v>
      </c>
      <c r="W7" s="7">
        <f t="shared" si="2"/>
        <v>3.5677124254549556E-7</v>
      </c>
      <c r="X7" s="7">
        <f t="shared" si="2"/>
        <v>3.5677124254549556E-7</v>
      </c>
      <c r="Y7" s="7">
        <f t="shared" si="2"/>
        <v>3.5500504827546833E-7</v>
      </c>
      <c r="Z7" s="7">
        <f t="shared" si="2"/>
        <v>3.5500504827546833E-7</v>
      </c>
      <c r="AA7" s="7">
        <f t="shared" si="2"/>
        <v>3.5677124254549556E-7</v>
      </c>
      <c r="AB7" s="7">
        <f t="shared" si="2"/>
        <v>3.5677124254549556E-7</v>
      </c>
      <c r="AC7" s="7">
        <f t="shared" si="2"/>
        <v>3.5677124254549556E-7</v>
      </c>
      <c r="AD7" s="7">
        <f t="shared" si="2"/>
        <v>3.5677124254549556E-7</v>
      </c>
      <c r="AE7" s="7">
        <f t="shared" si="2"/>
        <v>3.5677124254549556E-7</v>
      </c>
      <c r="AF7">
        <f t="shared" si="1"/>
        <v>3.5677124254549556E-7</v>
      </c>
      <c r="AG7">
        <f t="shared" si="0"/>
        <v>3.5677124254549556E-7</v>
      </c>
      <c r="AH7">
        <f t="shared" si="0"/>
        <v>3.5677124254549556E-7</v>
      </c>
      <c r="AI7">
        <f t="shared" si="0"/>
        <v>3.5677124254549556E-7</v>
      </c>
      <c r="AJ7">
        <f t="shared" si="0"/>
        <v>3.5677124254549556E-7</v>
      </c>
      <c r="AK7">
        <f t="shared" si="0"/>
        <v>3.5677124254549556E-7</v>
      </c>
      <c r="AL7">
        <f t="shared" si="0"/>
        <v>3.5677124254549556E-7</v>
      </c>
      <c r="AM7">
        <f t="shared" si="0"/>
        <v>3.5677124254549556E-7</v>
      </c>
      <c r="AN7">
        <f t="shared" si="0"/>
        <v>3.5677124254549556E-7</v>
      </c>
      <c r="AO7">
        <f t="shared" si="0"/>
        <v>3.5677124254549556E-7</v>
      </c>
      <c r="AP7">
        <f t="shared" si="0"/>
        <v>3.5677124254549556E-7</v>
      </c>
      <c r="AQ7">
        <f t="shared" si="0"/>
        <v>3.5677124254549556E-7</v>
      </c>
      <c r="AR7">
        <f t="shared" si="0"/>
        <v>3.5677124254549556E-7</v>
      </c>
      <c r="AS7">
        <f t="shared" si="0"/>
        <v>3.5677124254549556E-7</v>
      </c>
      <c r="AT7">
        <f t="shared" si="0"/>
        <v>3.5677124254549556E-7</v>
      </c>
      <c r="AU7">
        <f t="shared" si="0"/>
        <v>3.5677124254549556E-7</v>
      </c>
      <c r="AV7">
        <f t="shared" si="0"/>
        <v>3.5677124254549556E-7</v>
      </c>
      <c r="AW7">
        <f t="shared" si="0"/>
        <v>3.5677124254549556E-7</v>
      </c>
      <c r="AX7">
        <f t="shared" si="0"/>
        <v>3.5677124254549556E-7</v>
      </c>
      <c r="AY7">
        <f t="shared" si="0"/>
        <v>3.5677124254549556E-7</v>
      </c>
      <c r="AZ7">
        <f t="shared" si="0"/>
        <v>3.5677124254549556E-7</v>
      </c>
      <c r="BA7">
        <f t="shared" si="0"/>
        <v>3.5677124254549556E-7</v>
      </c>
      <c r="BB7">
        <f t="shared" si="0"/>
        <v>3.5677124254549556E-7</v>
      </c>
      <c r="BC7">
        <f t="shared" si="0"/>
        <v>3.5677124254549556E-7</v>
      </c>
      <c r="BD7">
        <f t="shared" si="0"/>
        <v>3.5677124254549556E-7</v>
      </c>
      <c r="BE7">
        <f t="shared" si="0"/>
        <v>3.5677124254549556E-7</v>
      </c>
      <c r="BF7">
        <f t="shared" ref="AG7:CC9" si="3">$AE7</f>
        <v>3.5677124254549556E-7</v>
      </c>
      <c r="BG7">
        <f t="shared" si="3"/>
        <v>3.5677124254549556E-7</v>
      </c>
      <c r="BH7">
        <f t="shared" si="3"/>
        <v>3.5677124254549556E-7</v>
      </c>
      <c r="BI7">
        <f t="shared" si="3"/>
        <v>3.5677124254549556E-7</v>
      </c>
      <c r="BJ7">
        <f t="shared" si="3"/>
        <v>3.5677124254549556E-7</v>
      </c>
      <c r="BK7">
        <f t="shared" si="3"/>
        <v>3.5677124254549556E-7</v>
      </c>
      <c r="BL7">
        <f t="shared" si="3"/>
        <v>3.5677124254549556E-7</v>
      </c>
      <c r="BM7">
        <f t="shared" si="3"/>
        <v>3.5677124254549556E-7</v>
      </c>
      <c r="BN7">
        <f t="shared" si="3"/>
        <v>3.5677124254549556E-7</v>
      </c>
      <c r="BO7">
        <f t="shared" si="3"/>
        <v>3.5677124254549556E-7</v>
      </c>
      <c r="BP7">
        <f t="shared" si="3"/>
        <v>3.5677124254549556E-7</v>
      </c>
      <c r="BQ7">
        <f t="shared" si="3"/>
        <v>3.5677124254549556E-7</v>
      </c>
      <c r="BR7">
        <f t="shared" si="3"/>
        <v>3.5677124254549556E-7</v>
      </c>
      <c r="BS7">
        <f t="shared" si="3"/>
        <v>3.5677124254549556E-7</v>
      </c>
      <c r="BT7">
        <f t="shared" si="3"/>
        <v>3.5677124254549556E-7</v>
      </c>
      <c r="BU7">
        <f t="shared" si="3"/>
        <v>3.5677124254549556E-7</v>
      </c>
      <c r="BV7">
        <f t="shared" si="3"/>
        <v>3.5677124254549556E-7</v>
      </c>
      <c r="BW7">
        <f t="shared" si="3"/>
        <v>3.5677124254549556E-7</v>
      </c>
      <c r="BX7">
        <f t="shared" si="3"/>
        <v>3.5677124254549556E-7</v>
      </c>
      <c r="BY7">
        <f t="shared" si="3"/>
        <v>3.5677124254549556E-7</v>
      </c>
      <c r="BZ7">
        <f t="shared" si="3"/>
        <v>3.5677124254549556E-7</v>
      </c>
      <c r="CA7">
        <f t="shared" si="3"/>
        <v>3.5677124254549556E-7</v>
      </c>
      <c r="CB7">
        <f t="shared" si="3"/>
        <v>3.5677124254549556E-7</v>
      </c>
      <c r="CC7">
        <f t="shared" si="3"/>
        <v>3.5677124254549556E-7</v>
      </c>
    </row>
    <row r="8" spans="1:81">
      <c r="A8" s="1" t="s">
        <v>1427</v>
      </c>
      <c r="B8">
        <f>'Total Fuel Prices'!B155*(INDEX(Tax_share,MATCH('Total Fuel Prices'!$A$147,tax_fuel_labels,0),MATCH(B$1,'Tax_Share of Price'!$B$1:$AI$1,0)))</f>
        <v>0</v>
      </c>
      <c r="C8">
        <f>'Total Fuel Prices'!C155*(INDEX(Tax_share,MATCH('Total Fuel Prices'!$A$147,tax_fuel_labels,0),MATCH(C$1,'Tax_Share of Price'!$B$1:$AI$1,0)))</f>
        <v>0</v>
      </c>
      <c r="D8">
        <f>'Total Fuel Prices'!D155*(INDEX(Tax_share,MATCH('Total Fuel Prices'!$A$147,tax_fuel_labels,0),MATCH(D$1,'Tax_Share of Price'!$B$1:$AI$1,0)))</f>
        <v>0</v>
      </c>
      <c r="E8">
        <f>'Total Fuel Prices'!E155*(INDEX(Tax_share,MATCH('Total Fuel Prices'!$A$147,tax_fuel_labels,0),MATCH(E$1,'Tax_Share of Price'!$B$1:$AI$1,0)))</f>
        <v>0</v>
      </c>
      <c r="F8">
        <f>'Total Fuel Prices'!F155*(INDEX(Tax_share,MATCH('Total Fuel Prices'!$A$147,tax_fuel_labels,0),MATCH(F$1,'Tax_Share of Price'!$B$1:$AI$1,0)))</f>
        <v>0</v>
      </c>
      <c r="G8">
        <f>'Total Fuel Prices'!G155*(INDEX(Tax_share,MATCH('Total Fuel Prices'!$A$147,tax_fuel_labels,0),MATCH(G$1,'Tax_Share of Price'!$B$1:$AI$1,0)))</f>
        <v>0</v>
      </c>
      <c r="H8">
        <f>'Total Fuel Prices'!H155*(INDEX(Tax_share,MATCH('Total Fuel Prices'!$A$147,tax_fuel_labels,0),MATCH(H$1,'Tax_Share of Price'!$B$1:$AI$1,0)))</f>
        <v>0</v>
      </c>
      <c r="I8">
        <f>'Total Fuel Prices'!I155*(INDEX(Tax_share,MATCH('Total Fuel Prices'!$A$147,tax_fuel_labels,0),MATCH(I$1,'Tax_Share of Price'!$B$1:$AI$1,0)))</f>
        <v>0</v>
      </c>
      <c r="J8">
        <f>'Total Fuel Prices'!J155*(INDEX(Tax_share,MATCH('Total Fuel Prices'!$A$147,tax_fuel_labels,0),MATCH(J$1,'Tax_Share of Price'!$B$1:$AI$1,0)))</f>
        <v>0</v>
      </c>
      <c r="K8">
        <f>'Total Fuel Prices'!K155*(INDEX(Tax_share,MATCH('Total Fuel Prices'!$A$147,tax_fuel_labels,0),MATCH(K$1,'Tax_Share of Price'!$B$1:$AI$1,0)))</f>
        <v>0</v>
      </c>
      <c r="L8">
        <f>'Total Fuel Prices'!L155*(INDEX(Tax_share,MATCH('Total Fuel Prices'!$A$147,tax_fuel_labels,0),MATCH(L$1,'Tax_Share of Price'!$B$1:$AI$1,0)))</f>
        <v>0</v>
      </c>
      <c r="M8">
        <f>'Total Fuel Prices'!M155*(INDEX(Tax_share,MATCH('Total Fuel Prices'!$A$147,tax_fuel_labels,0),MATCH(M$1,'Tax_Share of Price'!$B$1:$AI$1,0)))</f>
        <v>0</v>
      </c>
      <c r="N8">
        <f>'Total Fuel Prices'!N155*(INDEX(Tax_share,MATCH('Total Fuel Prices'!$A$147,tax_fuel_labels,0),MATCH(N$1,'Tax_Share of Price'!$B$1:$AI$1,0)))</f>
        <v>0</v>
      </c>
      <c r="O8">
        <f>'Total Fuel Prices'!O155*(INDEX(Tax_share,MATCH('Total Fuel Prices'!$A$147,tax_fuel_labels,0),MATCH(O$1,'Tax_Share of Price'!$B$1:$AI$1,0)))</f>
        <v>0</v>
      </c>
      <c r="P8">
        <f>'Total Fuel Prices'!P155*(INDEX(Tax_share,MATCH('Total Fuel Prices'!$A$147,tax_fuel_labels,0),MATCH(P$1,'Tax_Share of Price'!$B$1:$AI$1,0)))</f>
        <v>0</v>
      </c>
      <c r="Q8">
        <f>'Total Fuel Prices'!Q155*(INDEX(Tax_share,MATCH('Total Fuel Prices'!$A$147,tax_fuel_labels,0),MATCH(Q$1,'Tax_Share of Price'!$B$1:$AI$1,0)))</f>
        <v>0</v>
      </c>
      <c r="R8">
        <f>'Total Fuel Prices'!R155*(INDEX(Tax_share,MATCH('Total Fuel Prices'!$A$147,tax_fuel_labels,0),MATCH(R$1,'Tax_Share of Price'!$B$1:$AI$1,0)))</f>
        <v>0</v>
      </c>
      <c r="S8">
        <f>'Total Fuel Prices'!S155*(INDEX(Tax_share,MATCH('Total Fuel Prices'!$A$147,tax_fuel_labels,0),MATCH(S$1,'Tax_Share of Price'!$B$1:$AI$1,0)))</f>
        <v>0</v>
      </c>
      <c r="T8">
        <f>'Total Fuel Prices'!T155*(INDEX(Tax_share,MATCH('Total Fuel Prices'!$A$147,tax_fuel_labels,0),MATCH(T$1,'Tax_Share of Price'!$B$1:$AI$1,0)))</f>
        <v>0</v>
      </c>
      <c r="U8">
        <f>'Total Fuel Prices'!U155*(INDEX(Tax_share,MATCH('Total Fuel Prices'!$A$147,tax_fuel_labels,0),MATCH(U$1,'Tax_Share of Price'!$B$1:$AI$1,0)))</f>
        <v>0</v>
      </c>
      <c r="V8">
        <f>'Total Fuel Prices'!V155*(INDEX(Tax_share,MATCH('Total Fuel Prices'!$A$147,tax_fuel_labels,0),MATCH(V$1,'Tax_Share of Price'!$B$1:$AI$1,0)))</f>
        <v>0</v>
      </c>
      <c r="W8">
        <f>'Total Fuel Prices'!W155*(INDEX(Tax_share,MATCH('Total Fuel Prices'!$A$147,tax_fuel_labels,0),MATCH(W$1,'Tax_Share of Price'!$B$1:$AI$1,0)))</f>
        <v>0</v>
      </c>
      <c r="X8">
        <f>'Total Fuel Prices'!X155*(INDEX(Tax_share,MATCH('Total Fuel Prices'!$A$147,tax_fuel_labels,0),MATCH(X$1,'Tax_Share of Price'!$B$1:$AI$1,0)))</f>
        <v>0</v>
      </c>
      <c r="Y8">
        <f>'Total Fuel Prices'!Y155*(INDEX(Tax_share,MATCH('Total Fuel Prices'!$A$147,tax_fuel_labels,0),MATCH(Y$1,'Tax_Share of Price'!$B$1:$AI$1,0)))</f>
        <v>0</v>
      </c>
      <c r="Z8">
        <f>'Total Fuel Prices'!Z155*(INDEX(Tax_share,MATCH('Total Fuel Prices'!$A$147,tax_fuel_labels,0),MATCH(Z$1,'Tax_Share of Price'!$B$1:$AI$1,0)))</f>
        <v>0</v>
      </c>
      <c r="AA8">
        <f>'Total Fuel Prices'!AA155*(INDEX(Tax_share,MATCH('Total Fuel Prices'!$A$147,tax_fuel_labels,0),MATCH(AA$1,'Tax_Share of Price'!$B$1:$AI$1,0)))</f>
        <v>0</v>
      </c>
      <c r="AB8">
        <f>'Total Fuel Prices'!AB155*(INDEX(Tax_share,MATCH('Total Fuel Prices'!$A$147,tax_fuel_labels,0),MATCH(AB$1,'Tax_Share of Price'!$B$1:$AI$1,0)))</f>
        <v>0</v>
      </c>
      <c r="AC8">
        <f>'Total Fuel Prices'!AC155*(INDEX(Tax_share,MATCH('Total Fuel Prices'!$A$147,tax_fuel_labels,0),MATCH(AC$1,'Tax_Share of Price'!$B$1:$AI$1,0)))</f>
        <v>0</v>
      </c>
      <c r="AD8">
        <f>'Total Fuel Prices'!AD155*(INDEX(Tax_share,MATCH('Total Fuel Prices'!$A$147,tax_fuel_labels,0),MATCH(AD$1,'Tax_Share of Price'!$B$1:$AI$1,0)))</f>
        <v>0</v>
      </c>
      <c r="AE8">
        <f>'Total Fuel Prices'!AE155*(INDEX(Tax_share,MATCH('Total Fuel Prices'!$A$147,tax_fuel_labels,0),MATCH(AE$1,'Tax_Share of Price'!$B$1:$AI$1,0)))</f>
        <v>0</v>
      </c>
      <c r="AF8">
        <f t="shared" si="1"/>
        <v>0</v>
      </c>
      <c r="AG8">
        <f t="shared" si="3"/>
        <v>0</v>
      </c>
      <c r="AH8">
        <f t="shared" si="3"/>
        <v>0</v>
      </c>
      <c r="AI8">
        <f t="shared" si="3"/>
        <v>0</v>
      </c>
      <c r="AJ8">
        <f t="shared" si="3"/>
        <v>0</v>
      </c>
      <c r="AK8">
        <f t="shared" si="3"/>
        <v>0</v>
      </c>
      <c r="AL8">
        <f t="shared" si="3"/>
        <v>0</v>
      </c>
      <c r="AM8">
        <f t="shared" si="3"/>
        <v>0</v>
      </c>
      <c r="AN8">
        <f t="shared" si="3"/>
        <v>0</v>
      </c>
      <c r="AO8">
        <f t="shared" si="3"/>
        <v>0</v>
      </c>
      <c r="AP8">
        <f t="shared" si="3"/>
        <v>0</v>
      </c>
      <c r="AQ8">
        <f t="shared" si="3"/>
        <v>0</v>
      </c>
      <c r="AR8">
        <f t="shared" si="3"/>
        <v>0</v>
      </c>
      <c r="AS8">
        <f t="shared" si="3"/>
        <v>0</v>
      </c>
      <c r="AT8">
        <f t="shared" si="3"/>
        <v>0</v>
      </c>
      <c r="AU8">
        <f t="shared" si="3"/>
        <v>0</v>
      </c>
      <c r="AV8">
        <f t="shared" si="3"/>
        <v>0</v>
      </c>
      <c r="AW8">
        <f t="shared" si="3"/>
        <v>0</v>
      </c>
      <c r="AX8">
        <f t="shared" si="3"/>
        <v>0</v>
      </c>
      <c r="AY8">
        <f t="shared" si="3"/>
        <v>0</v>
      </c>
      <c r="AZ8">
        <f t="shared" si="3"/>
        <v>0</v>
      </c>
      <c r="BA8">
        <f t="shared" si="3"/>
        <v>0</v>
      </c>
      <c r="BB8">
        <f t="shared" si="3"/>
        <v>0</v>
      </c>
      <c r="BC8">
        <f t="shared" si="3"/>
        <v>0</v>
      </c>
      <c r="BD8">
        <f t="shared" si="3"/>
        <v>0</v>
      </c>
      <c r="BE8">
        <f t="shared" si="3"/>
        <v>0</v>
      </c>
      <c r="BF8">
        <f t="shared" si="3"/>
        <v>0</v>
      </c>
      <c r="BG8">
        <f t="shared" si="3"/>
        <v>0</v>
      </c>
      <c r="BH8">
        <f t="shared" si="3"/>
        <v>0</v>
      </c>
      <c r="BI8">
        <f t="shared" si="3"/>
        <v>0</v>
      </c>
      <c r="BJ8">
        <f t="shared" si="3"/>
        <v>0</v>
      </c>
      <c r="BK8">
        <f t="shared" si="3"/>
        <v>0</v>
      </c>
      <c r="BL8">
        <f t="shared" si="3"/>
        <v>0</v>
      </c>
      <c r="BM8">
        <f t="shared" si="3"/>
        <v>0</v>
      </c>
      <c r="BN8">
        <f t="shared" si="3"/>
        <v>0</v>
      </c>
      <c r="BO8">
        <f t="shared" si="3"/>
        <v>0</v>
      </c>
      <c r="BP8">
        <f t="shared" si="3"/>
        <v>0</v>
      </c>
      <c r="BQ8">
        <f t="shared" si="3"/>
        <v>0</v>
      </c>
      <c r="BR8">
        <f t="shared" si="3"/>
        <v>0</v>
      </c>
      <c r="BS8">
        <f t="shared" si="3"/>
        <v>0</v>
      </c>
      <c r="BT8">
        <f t="shared" si="3"/>
        <v>0</v>
      </c>
      <c r="BU8">
        <f t="shared" si="3"/>
        <v>0</v>
      </c>
      <c r="BV8">
        <f t="shared" si="3"/>
        <v>0</v>
      </c>
      <c r="BW8">
        <f t="shared" si="3"/>
        <v>0</v>
      </c>
      <c r="BX8">
        <f t="shared" si="3"/>
        <v>0</v>
      </c>
      <c r="BY8">
        <f t="shared" si="3"/>
        <v>0</v>
      </c>
      <c r="BZ8">
        <f t="shared" si="3"/>
        <v>0</v>
      </c>
      <c r="CA8">
        <f t="shared" si="3"/>
        <v>0</v>
      </c>
      <c r="CB8">
        <f t="shared" si="3"/>
        <v>0</v>
      </c>
      <c r="CC8">
        <f t="shared" si="3"/>
        <v>0</v>
      </c>
    </row>
    <row r="9" spans="1:81">
      <c r="A9" s="1" t="s">
        <v>1428</v>
      </c>
      <c r="B9" s="7">
        <f>'Total Fuel Prices'!B156*(INDEX(Tax_share,MATCH('Total Fuel Prices'!$A$147,tax_fuel_labels,0),MATCH(B$1,'Tax_Share of Price'!$B$1:$AI$1,0)))</f>
        <v>3.69134602435686E-7</v>
      </c>
      <c r="C9" s="7">
        <f>'Total Fuel Prices'!C156*(INDEX(Tax_share,MATCH('Total Fuel Prices'!$A$147,tax_fuel_labels,0),MATCH(C$1,'Tax_Share of Price'!$B$1:$AI$1,0)))</f>
        <v>3.69134602435686E-7</v>
      </c>
      <c r="D9" s="7">
        <f>'Total Fuel Prices'!D156*(INDEX(Tax_share,MATCH('Total Fuel Prices'!$A$147,tax_fuel_labels,0),MATCH(D$1,'Tax_Share of Price'!$B$1:$AI$1,0)))</f>
        <v>3.6736840816565882E-7</v>
      </c>
      <c r="E9" s="7">
        <f>'Total Fuel Prices'!E156*(INDEX(Tax_share,MATCH('Total Fuel Prices'!$A$147,tax_fuel_labels,0),MATCH(E$1,'Tax_Share of Price'!$B$1:$AI$1,0)))</f>
        <v>3.69134602435686E-7</v>
      </c>
      <c r="F9" s="7">
        <f>'Total Fuel Prices'!F156*(INDEX(Tax_share,MATCH('Total Fuel Prices'!$A$147,tax_fuel_labels,0),MATCH(F$1,'Tax_Share of Price'!$B$1:$AI$1,0)))</f>
        <v>3.6560221389563154E-7</v>
      </c>
      <c r="G9" s="7">
        <f>'Total Fuel Prices'!G156*(INDEX(Tax_share,MATCH('Total Fuel Prices'!$A$147,tax_fuel_labels,0),MATCH(G$1,'Tax_Share of Price'!$B$1:$AI$1,0)))</f>
        <v>3.6030363108554996E-7</v>
      </c>
      <c r="H9" s="7">
        <f>'Total Fuel Prices'!H156*(INDEX(Tax_share,MATCH('Total Fuel Prices'!$A$147,tax_fuel_labels,0),MATCH(H$1,'Tax_Share of Price'!$B$1:$AI$1,0)))</f>
        <v>3.5853743681552274E-7</v>
      </c>
      <c r="I9" s="7">
        <f>'Total Fuel Prices'!I156*(INDEX(Tax_share,MATCH('Total Fuel Prices'!$A$147,tax_fuel_labels,0),MATCH(I$1,'Tax_Share of Price'!$B$1:$AI$1,0)))</f>
        <v>3.5677124254549556E-7</v>
      </c>
      <c r="J9" s="7">
        <f>'Total Fuel Prices'!J156*(INDEX(Tax_share,MATCH('Total Fuel Prices'!$A$147,tax_fuel_labels,0),MATCH(J$1,'Tax_Share of Price'!$B$1:$AI$1,0)))</f>
        <v>3.5500504827546833E-7</v>
      </c>
      <c r="K9" s="7">
        <f>'Total Fuel Prices'!K156*(INDEX(Tax_share,MATCH('Total Fuel Prices'!$A$147,tax_fuel_labels,0),MATCH(K$1,'Tax_Share of Price'!$B$1:$AI$1,0)))</f>
        <v>3.5677124254549556E-7</v>
      </c>
      <c r="L9" s="7">
        <f>'Total Fuel Prices'!L156*(INDEX(Tax_share,MATCH('Total Fuel Prices'!$A$147,tax_fuel_labels,0),MATCH(L$1,'Tax_Share of Price'!$B$1:$AI$1,0)))</f>
        <v>3.5853743681552274E-7</v>
      </c>
      <c r="M9" s="7">
        <f>'Total Fuel Prices'!M156*(INDEX(Tax_share,MATCH('Total Fuel Prices'!$A$147,tax_fuel_labels,0),MATCH(M$1,'Tax_Share of Price'!$B$1:$AI$1,0)))</f>
        <v>3.5500504827546833E-7</v>
      </c>
      <c r="N9" s="7">
        <f>'Total Fuel Prices'!N156*(INDEX(Tax_share,MATCH('Total Fuel Prices'!$A$147,tax_fuel_labels,0),MATCH(N$1,'Tax_Share of Price'!$B$1:$AI$1,0)))</f>
        <v>3.5677124254549556E-7</v>
      </c>
      <c r="O9" s="7">
        <f>'Total Fuel Prices'!O156*(INDEX(Tax_share,MATCH('Total Fuel Prices'!$A$147,tax_fuel_labels,0),MATCH(O$1,'Tax_Share of Price'!$B$1:$AI$1,0)))</f>
        <v>3.5677124254549556E-7</v>
      </c>
      <c r="P9" s="7">
        <f>'Total Fuel Prices'!P156*(INDEX(Tax_share,MATCH('Total Fuel Prices'!$A$147,tax_fuel_labels,0),MATCH(P$1,'Tax_Share of Price'!$B$1:$AI$1,0)))</f>
        <v>3.5500504827546833E-7</v>
      </c>
      <c r="Q9" s="7">
        <f>'Total Fuel Prices'!Q156*(INDEX(Tax_share,MATCH('Total Fuel Prices'!$A$147,tax_fuel_labels,0),MATCH(Q$1,'Tax_Share of Price'!$B$1:$AI$1,0)))</f>
        <v>3.5500504827546833E-7</v>
      </c>
      <c r="R9" s="7">
        <f>'Total Fuel Prices'!R156*(INDEX(Tax_share,MATCH('Total Fuel Prices'!$A$147,tax_fuel_labels,0),MATCH(R$1,'Tax_Share of Price'!$B$1:$AI$1,0)))</f>
        <v>3.5677124254549556E-7</v>
      </c>
      <c r="S9" s="7">
        <f>'Total Fuel Prices'!S156*(INDEX(Tax_share,MATCH('Total Fuel Prices'!$A$147,tax_fuel_labels,0),MATCH(S$1,'Tax_Share of Price'!$B$1:$AI$1,0)))</f>
        <v>3.5677124254549556E-7</v>
      </c>
      <c r="T9" s="7">
        <f>'Total Fuel Prices'!T156*(INDEX(Tax_share,MATCH('Total Fuel Prices'!$A$147,tax_fuel_labels,0),MATCH(T$1,'Tax_Share of Price'!$B$1:$AI$1,0)))</f>
        <v>3.5500504827546833E-7</v>
      </c>
      <c r="U9" s="7">
        <f>'Total Fuel Prices'!U156*(INDEX(Tax_share,MATCH('Total Fuel Prices'!$A$147,tax_fuel_labels,0),MATCH(U$1,'Tax_Share of Price'!$B$1:$AI$1,0)))</f>
        <v>3.5500504827546833E-7</v>
      </c>
      <c r="V9" s="7">
        <f>'Total Fuel Prices'!V156*(INDEX(Tax_share,MATCH('Total Fuel Prices'!$A$147,tax_fuel_labels,0),MATCH(V$1,'Tax_Share of Price'!$B$1:$AI$1,0)))</f>
        <v>3.5677124254549556E-7</v>
      </c>
      <c r="W9" s="7">
        <f>'Total Fuel Prices'!W156*(INDEX(Tax_share,MATCH('Total Fuel Prices'!$A$147,tax_fuel_labels,0),MATCH(W$1,'Tax_Share of Price'!$B$1:$AI$1,0)))</f>
        <v>3.5677124254549556E-7</v>
      </c>
      <c r="X9" s="7">
        <f>'Total Fuel Prices'!X156*(INDEX(Tax_share,MATCH('Total Fuel Prices'!$A$147,tax_fuel_labels,0),MATCH(X$1,'Tax_Share of Price'!$B$1:$AI$1,0)))</f>
        <v>3.5677124254549556E-7</v>
      </c>
      <c r="Y9" s="7">
        <f>'Total Fuel Prices'!Y156*(INDEX(Tax_share,MATCH('Total Fuel Prices'!$A$147,tax_fuel_labels,0),MATCH(Y$1,'Tax_Share of Price'!$B$1:$AI$1,0)))</f>
        <v>3.5500504827546833E-7</v>
      </c>
      <c r="Z9" s="7">
        <f>'Total Fuel Prices'!Z156*(INDEX(Tax_share,MATCH('Total Fuel Prices'!$A$147,tax_fuel_labels,0),MATCH(Z$1,'Tax_Share of Price'!$B$1:$AI$1,0)))</f>
        <v>3.5500504827546833E-7</v>
      </c>
      <c r="AA9" s="7">
        <f>'Total Fuel Prices'!AA156*(INDEX(Tax_share,MATCH('Total Fuel Prices'!$A$147,tax_fuel_labels,0),MATCH(AA$1,'Tax_Share of Price'!$B$1:$AI$1,0)))</f>
        <v>3.5677124254549556E-7</v>
      </c>
      <c r="AB9" s="7">
        <f>'Total Fuel Prices'!AB156*(INDEX(Tax_share,MATCH('Total Fuel Prices'!$A$147,tax_fuel_labels,0),MATCH(AB$1,'Tax_Share of Price'!$B$1:$AI$1,0)))</f>
        <v>3.5677124254549556E-7</v>
      </c>
      <c r="AC9" s="7">
        <f>'Total Fuel Prices'!AC156*(INDEX(Tax_share,MATCH('Total Fuel Prices'!$A$147,tax_fuel_labels,0),MATCH(AC$1,'Tax_Share of Price'!$B$1:$AI$1,0)))</f>
        <v>3.5677124254549556E-7</v>
      </c>
      <c r="AD9" s="7">
        <f>'Total Fuel Prices'!AD156*(INDEX(Tax_share,MATCH('Total Fuel Prices'!$A$147,tax_fuel_labels,0),MATCH(AD$1,'Tax_Share of Price'!$B$1:$AI$1,0)))</f>
        <v>3.5677124254549556E-7</v>
      </c>
      <c r="AE9" s="7">
        <f>'Total Fuel Prices'!AE156*(INDEX(Tax_share,MATCH('Total Fuel Prices'!$A$147,tax_fuel_labels,0),MATCH(AE$1,'Tax_Share of Price'!$B$1:$AI$1,0)))</f>
        <v>3.5677124254549556E-7</v>
      </c>
      <c r="AF9">
        <f t="shared" si="1"/>
        <v>3.5677124254549556E-7</v>
      </c>
      <c r="AG9">
        <f t="shared" si="3"/>
        <v>3.5677124254549556E-7</v>
      </c>
      <c r="AH9">
        <f t="shared" si="3"/>
        <v>3.5677124254549556E-7</v>
      </c>
      <c r="AI9">
        <f t="shared" si="3"/>
        <v>3.5677124254549556E-7</v>
      </c>
      <c r="AJ9">
        <f t="shared" si="3"/>
        <v>3.5677124254549556E-7</v>
      </c>
      <c r="AK9">
        <f t="shared" si="3"/>
        <v>3.5677124254549556E-7</v>
      </c>
      <c r="AL9">
        <f t="shared" si="3"/>
        <v>3.5677124254549556E-7</v>
      </c>
      <c r="AM9">
        <f t="shared" si="3"/>
        <v>3.5677124254549556E-7</v>
      </c>
      <c r="AN9">
        <f t="shared" si="3"/>
        <v>3.5677124254549556E-7</v>
      </c>
      <c r="AO9">
        <f t="shared" si="3"/>
        <v>3.5677124254549556E-7</v>
      </c>
      <c r="AP9">
        <f t="shared" si="3"/>
        <v>3.5677124254549556E-7</v>
      </c>
      <c r="AQ9">
        <f t="shared" si="3"/>
        <v>3.5677124254549556E-7</v>
      </c>
      <c r="AR9">
        <f t="shared" si="3"/>
        <v>3.5677124254549556E-7</v>
      </c>
      <c r="AS9">
        <f t="shared" si="3"/>
        <v>3.5677124254549556E-7</v>
      </c>
      <c r="AT9">
        <f t="shared" si="3"/>
        <v>3.5677124254549556E-7</v>
      </c>
      <c r="AU9">
        <f t="shared" si="3"/>
        <v>3.5677124254549556E-7</v>
      </c>
      <c r="AV9">
        <f t="shared" si="3"/>
        <v>3.5677124254549556E-7</v>
      </c>
      <c r="AW9">
        <f t="shared" si="3"/>
        <v>3.5677124254549556E-7</v>
      </c>
      <c r="AX9">
        <f t="shared" si="3"/>
        <v>3.5677124254549556E-7</v>
      </c>
      <c r="AY9">
        <f t="shared" si="3"/>
        <v>3.5677124254549556E-7</v>
      </c>
      <c r="AZ9">
        <f t="shared" si="3"/>
        <v>3.5677124254549556E-7</v>
      </c>
      <c r="BA9">
        <f t="shared" si="3"/>
        <v>3.5677124254549556E-7</v>
      </c>
      <c r="BB9">
        <f t="shared" si="3"/>
        <v>3.5677124254549556E-7</v>
      </c>
      <c r="BC9">
        <f t="shared" si="3"/>
        <v>3.5677124254549556E-7</v>
      </c>
      <c r="BD9">
        <f t="shared" si="3"/>
        <v>3.5677124254549556E-7</v>
      </c>
      <c r="BE9">
        <f t="shared" si="3"/>
        <v>3.5677124254549556E-7</v>
      </c>
      <c r="BF9">
        <f t="shared" si="3"/>
        <v>3.5677124254549556E-7</v>
      </c>
      <c r="BG9">
        <f t="shared" si="3"/>
        <v>3.5677124254549556E-7</v>
      </c>
      <c r="BH9">
        <f t="shared" si="3"/>
        <v>3.5677124254549556E-7</v>
      </c>
      <c r="BI9">
        <f t="shared" si="3"/>
        <v>3.5677124254549556E-7</v>
      </c>
      <c r="BJ9">
        <f t="shared" si="3"/>
        <v>3.5677124254549556E-7</v>
      </c>
      <c r="BK9">
        <f t="shared" si="3"/>
        <v>3.5677124254549556E-7</v>
      </c>
      <c r="BL9">
        <f t="shared" si="3"/>
        <v>3.5677124254549556E-7</v>
      </c>
      <c r="BM9">
        <f t="shared" si="3"/>
        <v>3.5677124254549556E-7</v>
      </c>
      <c r="BN9">
        <f t="shared" si="3"/>
        <v>3.5677124254549556E-7</v>
      </c>
      <c r="BO9">
        <f t="shared" si="3"/>
        <v>3.5677124254549556E-7</v>
      </c>
      <c r="BP9">
        <f t="shared" si="3"/>
        <v>3.5677124254549556E-7</v>
      </c>
      <c r="BQ9">
        <f t="shared" si="3"/>
        <v>3.5677124254549556E-7</v>
      </c>
      <c r="BR9">
        <f t="shared" si="3"/>
        <v>3.5677124254549556E-7</v>
      </c>
      <c r="BS9">
        <f t="shared" si="3"/>
        <v>3.5677124254549556E-7</v>
      </c>
      <c r="BT9">
        <f t="shared" si="3"/>
        <v>3.5677124254549556E-7</v>
      </c>
      <c r="BU9">
        <f t="shared" si="3"/>
        <v>3.5677124254549556E-7</v>
      </c>
      <c r="BV9">
        <f t="shared" si="3"/>
        <v>3.5677124254549556E-7</v>
      </c>
      <c r="BW9">
        <f t="shared" si="3"/>
        <v>3.5677124254549556E-7</v>
      </c>
      <c r="BX9">
        <f t="shared" si="3"/>
        <v>3.5677124254549556E-7</v>
      </c>
      <c r="BY9">
        <f t="shared" si="3"/>
        <v>3.5677124254549556E-7</v>
      </c>
      <c r="BZ9">
        <f t="shared" si="3"/>
        <v>3.5677124254549556E-7</v>
      </c>
      <c r="CA9">
        <f t="shared" si="3"/>
        <v>3.5677124254549556E-7</v>
      </c>
      <c r="CB9">
        <f t="shared" si="3"/>
        <v>3.5677124254549556E-7</v>
      </c>
      <c r="CC9">
        <f t="shared" si="3"/>
        <v>3.5677124254549556E-7</v>
      </c>
    </row>
  </sheetData>
  <pageMargins left="0.7" right="0.7" top="0.75" bottom="0.75" header="0.3" footer="0.3"/>
  <pageSetup orientation="portrait" r:id="rId1"/>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sheetPr>
    <tabColor rgb="FF002060"/>
  </sheetPr>
  <dimension ref="A1:CC9"/>
  <sheetViews>
    <sheetView topLeftCell="AB1" workbookViewId="0">
      <selection activeCell="AF4" sqref="AF4"/>
    </sheetView>
  </sheetViews>
  <sheetFormatPr defaultColWidth="9.140625" defaultRowHeight="15"/>
  <cols>
    <col min="1" max="1" width="41.42578125" customWidth="1"/>
    <col min="2" max="3" width="15.85546875" customWidth="1"/>
    <col min="4" max="27" width="10" customWidth="1"/>
  </cols>
  <sheetData>
    <row r="1" spans="1:81">
      <c r="A1" s="1" t="s">
        <v>1439</v>
      </c>
      <c r="B1" s="1">
        <v>2021</v>
      </c>
      <c r="C1" s="1">
        <v>2022</v>
      </c>
      <c r="D1" s="1">
        <v>2023</v>
      </c>
      <c r="E1" s="1">
        <v>2024</v>
      </c>
      <c r="F1" s="1">
        <v>2025</v>
      </c>
      <c r="G1" s="1">
        <v>2026</v>
      </c>
      <c r="H1" s="1">
        <v>2027</v>
      </c>
      <c r="I1" s="1">
        <v>2028</v>
      </c>
      <c r="J1" s="1">
        <v>2029</v>
      </c>
      <c r="K1" s="1">
        <v>2030</v>
      </c>
      <c r="L1" s="1">
        <v>2031</v>
      </c>
      <c r="M1" s="1">
        <v>2032</v>
      </c>
      <c r="N1" s="1">
        <v>2033</v>
      </c>
      <c r="O1" s="1">
        <v>2034</v>
      </c>
      <c r="P1" s="1">
        <v>2035</v>
      </c>
      <c r="Q1" s="1">
        <v>2036</v>
      </c>
      <c r="R1" s="1">
        <v>2037</v>
      </c>
      <c r="S1" s="1">
        <v>2038</v>
      </c>
      <c r="T1" s="1">
        <v>2039</v>
      </c>
      <c r="U1" s="1">
        <v>2040</v>
      </c>
      <c r="V1" s="1">
        <v>2041</v>
      </c>
      <c r="W1" s="1">
        <v>2042</v>
      </c>
      <c r="X1" s="1">
        <v>2043</v>
      </c>
      <c r="Y1" s="1">
        <v>2044</v>
      </c>
      <c r="Z1" s="1">
        <v>2045</v>
      </c>
      <c r="AA1" s="1">
        <v>2046</v>
      </c>
      <c r="AB1" s="1">
        <v>2047</v>
      </c>
      <c r="AC1" s="1">
        <v>2048</v>
      </c>
      <c r="AD1" s="1">
        <v>2049</v>
      </c>
      <c r="AE1" s="1">
        <v>2050</v>
      </c>
      <c r="AF1" s="1">
        <v>2051</v>
      </c>
      <c r="AG1" s="1">
        <v>2052</v>
      </c>
      <c r="AH1" s="1">
        <v>2053</v>
      </c>
      <c r="AI1" s="1">
        <v>2054</v>
      </c>
      <c r="AJ1" s="1">
        <v>2055</v>
      </c>
      <c r="AK1" s="1">
        <v>2056</v>
      </c>
      <c r="AL1" s="1">
        <v>2057</v>
      </c>
      <c r="AM1" s="1">
        <v>2058</v>
      </c>
      <c r="AN1" s="1">
        <v>2059</v>
      </c>
      <c r="AO1" s="1">
        <v>2060</v>
      </c>
      <c r="AP1" s="1">
        <v>2061</v>
      </c>
      <c r="AQ1" s="1">
        <v>2062</v>
      </c>
      <c r="AR1" s="1">
        <v>2063</v>
      </c>
      <c r="AS1" s="1">
        <v>2064</v>
      </c>
      <c r="AT1" s="1">
        <v>2065</v>
      </c>
      <c r="AU1" s="1">
        <v>2066</v>
      </c>
      <c r="AV1" s="1">
        <v>2067</v>
      </c>
      <c r="AW1" s="1">
        <v>2068</v>
      </c>
      <c r="AX1" s="1">
        <v>2069</v>
      </c>
      <c r="AY1" s="1">
        <v>2070</v>
      </c>
      <c r="AZ1" s="1">
        <v>2071</v>
      </c>
      <c r="BA1" s="1">
        <v>2072</v>
      </c>
      <c r="BB1" s="1">
        <v>2073</v>
      </c>
      <c r="BC1" s="1">
        <v>2074</v>
      </c>
      <c r="BD1" s="1">
        <v>2075</v>
      </c>
      <c r="BE1" s="1">
        <v>2076</v>
      </c>
      <c r="BF1" s="1">
        <v>2077</v>
      </c>
      <c r="BG1" s="1">
        <v>2078</v>
      </c>
      <c r="BH1" s="1">
        <v>2079</v>
      </c>
      <c r="BI1" s="1">
        <v>2080</v>
      </c>
      <c r="BJ1" s="1">
        <v>2081</v>
      </c>
      <c r="BK1" s="1">
        <v>2082</v>
      </c>
      <c r="BL1" s="1">
        <v>2083</v>
      </c>
      <c r="BM1" s="1">
        <v>2084</v>
      </c>
      <c r="BN1" s="1">
        <v>2085</v>
      </c>
      <c r="BO1" s="1">
        <v>2086</v>
      </c>
      <c r="BP1" s="1">
        <v>2087</v>
      </c>
      <c r="BQ1" s="1">
        <v>2088</v>
      </c>
      <c r="BR1" s="1">
        <v>2089</v>
      </c>
      <c r="BS1" s="1">
        <v>2090</v>
      </c>
      <c r="BT1" s="1">
        <v>2091</v>
      </c>
      <c r="BU1" s="1">
        <v>2092</v>
      </c>
      <c r="BV1" s="1">
        <v>2093</v>
      </c>
      <c r="BW1" s="1">
        <v>2094</v>
      </c>
      <c r="BX1" s="1">
        <v>2095</v>
      </c>
      <c r="BY1" s="1">
        <v>2096</v>
      </c>
      <c r="BZ1" s="1">
        <v>2097</v>
      </c>
      <c r="CA1" s="1">
        <v>2098</v>
      </c>
      <c r="CB1" s="1">
        <v>2099</v>
      </c>
      <c r="CC1" s="1">
        <v>2100</v>
      </c>
    </row>
    <row r="2" spans="1:81">
      <c r="A2" s="1" t="s">
        <v>1421</v>
      </c>
      <c r="B2">
        <f>'Total Fuel Prices'!B159*(INDEX(Tax_share,MATCH('Total Fuel Prices'!$A$157,tax_fuel_labels,0),MATCH(B$1,'Tax_Share of Price'!$B$1:$AI$1,0)))</f>
        <v>0</v>
      </c>
      <c r="C2">
        <f>'Total Fuel Prices'!C159*(INDEX(Tax_share,MATCH('Total Fuel Prices'!$A$157,tax_fuel_labels,0),MATCH(C$1,'Tax_Share of Price'!$B$1:$AI$1,0)))</f>
        <v>0</v>
      </c>
      <c r="D2">
        <f>'Total Fuel Prices'!D159*(INDEX(Tax_share,MATCH('Total Fuel Prices'!$A$157,tax_fuel_labels,0),MATCH(D$1,'Tax_Share of Price'!$B$1:$AI$1,0)))</f>
        <v>0</v>
      </c>
      <c r="E2">
        <f>'Total Fuel Prices'!E159*(INDEX(Tax_share,MATCH('Total Fuel Prices'!$A$157,tax_fuel_labels,0),MATCH(E$1,'Tax_Share of Price'!$B$1:$AI$1,0)))</f>
        <v>0</v>
      </c>
      <c r="F2">
        <f>'Total Fuel Prices'!F159*(INDEX(Tax_share,MATCH('Total Fuel Prices'!$A$157,tax_fuel_labels,0),MATCH(F$1,'Tax_Share of Price'!$B$1:$AI$1,0)))</f>
        <v>0</v>
      </c>
      <c r="G2">
        <f>'Total Fuel Prices'!G159*(INDEX(Tax_share,MATCH('Total Fuel Prices'!$A$157,tax_fuel_labels,0),MATCH(G$1,'Tax_Share of Price'!$B$1:$AI$1,0)))</f>
        <v>0</v>
      </c>
      <c r="H2">
        <f>'Total Fuel Prices'!H159*(INDEX(Tax_share,MATCH('Total Fuel Prices'!$A$157,tax_fuel_labels,0),MATCH(H$1,'Tax_Share of Price'!$B$1:$AI$1,0)))</f>
        <v>0</v>
      </c>
      <c r="I2">
        <f>'Total Fuel Prices'!I159*(INDEX(Tax_share,MATCH('Total Fuel Prices'!$A$157,tax_fuel_labels,0),MATCH(I$1,'Tax_Share of Price'!$B$1:$AI$1,0)))</f>
        <v>0</v>
      </c>
      <c r="J2">
        <f>'Total Fuel Prices'!J159*(INDEX(Tax_share,MATCH('Total Fuel Prices'!$A$157,tax_fuel_labels,0),MATCH(J$1,'Tax_Share of Price'!$B$1:$AI$1,0)))</f>
        <v>0</v>
      </c>
      <c r="K2">
        <f>'Total Fuel Prices'!K159*(INDEX(Tax_share,MATCH('Total Fuel Prices'!$A$157,tax_fuel_labels,0),MATCH(K$1,'Tax_Share of Price'!$B$1:$AI$1,0)))</f>
        <v>0</v>
      </c>
      <c r="L2">
        <f>'Total Fuel Prices'!L159*(INDEX(Tax_share,MATCH('Total Fuel Prices'!$A$157,tax_fuel_labels,0),MATCH(L$1,'Tax_Share of Price'!$B$1:$AI$1,0)))</f>
        <v>0</v>
      </c>
      <c r="M2">
        <f>'Total Fuel Prices'!M159*(INDEX(Tax_share,MATCH('Total Fuel Prices'!$A$157,tax_fuel_labels,0),MATCH(M$1,'Tax_Share of Price'!$B$1:$AI$1,0)))</f>
        <v>0</v>
      </c>
      <c r="N2">
        <f>'Total Fuel Prices'!N159*(INDEX(Tax_share,MATCH('Total Fuel Prices'!$A$157,tax_fuel_labels,0),MATCH(N$1,'Tax_Share of Price'!$B$1:$AI$1,0)))</f>
        <v>0</v>
      </c>
      <c r="O2">
        <f>'Total Fuel Prices'!O159*(INDEX(Tax_share,MATCH('Total Fuel Prices'!$A$157,tax_fuel_labels,0),MATCH(O$1,'Tax_Share of Price'!$B$1:$AI$1,0)))</f>
        <v>0</v>
      </c>
      <c r="P2">
        <f>'Total Fuel Prices'!P159*(INDEX(Tax_share,MATCH('Total Fuel Prices'!$A$157,tax_fuel_labels,0),MATCH(P$1,'Tax_Share of Price'!$B$1:$AI$1,0)))</f>
        <v>0</v>
      </c>
      <c r="Q2">
        <f>'Total Fuel Prices'!Q159*(INDEX(Tax_share,MATCH('Total Fuel Prices'!$A$157,tax_fuel_labels,0),MATCH(Q$1,'Tax_Share of Price'!$B$1:$AI$1,0)))</f>
        <v>0</v>
      </c>
      <c r="R2">
        <f>'Total Fuel Prices'!R159*(INDEX(Tax_share,MATCH('Total Fuel Prices'!$A$157,tax_fuel_labels,0),MATCH(R$1,'Tax_Share of Price'!$B$1:$AI$1,0)))</f>
        <v>0</v>
      </c>
      <c r="S2">
        <f>'Total Fuel Prices'!S159*(INDEX(Tax_share,MATCH('Total Fuel Prices'!$A$157,tax_fuel_labels,0),MATCH(S$1,'Tax_Share of Price'!$B$1:$AI$1,0)))</f>
        <v>0</v>
      </c>
      <c r="T2">
        <f>'Total Fuel Prices'!T159*(INDEX(Tax_share,MATCH('Total Fuel Prices'!$A$157,tax_fuel_labels,0),MATCH(T$1,'Tax_Share of Price'!$B$1:$AI$1,0)))</f>
        <v>0</v>
      </c>
      <c r="U2">
        <f>'Total Fuel Prices'!U159*(INDEX(Tax_share,MATCH('Total Fuel Prices'!$A$157,tax_fuel_labels,0),MATCH(U$1,'Tax_Share of Price'!$B$1:$AI$1,0)))</f>
        <v>0</v>
      </c>
      <c r="V2">
        <f>'Total Fuel Prices'!V159*(INDEX(Tax_share,MATCH('Total Fuel Prices'!$A$157,tax_fuel_labels,0),MATCH(V$1,'Tax_Share of Price'!$B$1:$AI$1,0)))</f>
        <v>0</v>
      </c>
      <c r="W2">
        <f>'Total Fuel Prices'!W159*(INDEX(Tax_share,MATCH('Total Fuel Prices'!$A$157,tax_fuel_labels,0),MATCH(W$1,'Tax_Share of Price'!$B$1:$AI$1,0)))</f>
        <v>0</v>
      </c>
      <c r="X2">
        <f>'Total Fuel Prices'!X159*(INDEX(Tax_share,MATCH('Total Fuel Prices'!$A$157,tax_fuel_labels,0),MATCH(X$1,'Tax_Share of Price'!$B$1:$AI$1,0)))</f>
        <v>0</v>
      </c>
      <c r="Y2">
        <f>'Total Fuel Prices'!Y159*(INDEX(Tax_share,MATCH('Total Fuel Prices'!$A$157,tax_fuel_labels,0),MATCH(Y$1,'Tax_Share of Price'!$B$1:$AI$1,0)))</f>
        <v>0</v>
      </c>
      <c r="Z2">
        <f>'Total Fuel Prices'!Z159*(INDEX(Tax_share,MATCH('Total Fuel Prices'!$A$157,tax_fuel_labels,0),MATCH(Z$1,'Tax_Share of Price'!$B$1:$AI$1,0)))</f>
        <v>0</v>
      </c>
      <c r="AA2">
        <f>'Total Fuel Prices'!AA159*(INDEX(Tax_share,MATCH('Total Fuel Prices'!$A$157,tax_fuel_labels,0),MATCH(AA$1,'Tax_Share of Price'!$B$1:$AI$1,0)))</f>
        <v>0</v>
      </c>
      <c r="AB2">
        <f>'Total Fuel Prices'!AB159*(INDEX(Tax_share,MATCH('Total Fuel Prices'!$A$157,tax_fuel_labels,0),MATCH(AB$1,'Tax_Share of Price'!$B$1:$AI$1,0)))</f>
        <v>0</v>
      </c>
      <c r="AC2">
        <f>'Total Fuel Prices'!AC159*(INDEX(Tax_share,MATCH('Total Fuel Prices'!$A$157,tax_fuel_labels,0),MATCH(AC$1,'Tax_Share of Price'!$B$1:$AI$1,0)))</f>
        <v>0</v>
      </c>
      <c r="AD2">
        <f>'Total Fuel Prices'!AD159*(INDEX(Tax_share,MATCH('Total Fuel Prices'!$A$157,tax_fuel_labels,0),MATCH(AD$1,'Tax_Share of Price'!$B$1:$AI$1,0)))</f>
        <v>0</v>
      </c>
      <c r="AE2">
        <f>'Total Fuel Prices'!AE159*(INDEX(Tax_share,MATCH('Total Fuel Prices'!$A$157,tax_fuel_labels,0),MATCH(AE$1,'Tax_Share of Price'!$B$1:$AI$1,0)))</f>
        <v>0</v>
      </c>
      <c r="AF2">
        <f>$AE2</f>
        <v>0</v>
      </c>
      <c r="AG2">
        <f t="shared" ref="AG2:CC7" si="0">$AE2</f>
        <v>0</v>
      </c>
      <c r="AH2">
        <f t="shared" si="0"/>
        <v>0</v>
      </c>
      <c r="AI2">
        <f t="shared" si="0"/>
        <v>0</v>
      </c>
      <c r="AJ2">
        <f t="shared" si="0"/>
        <v>0</v>
      </c>
      <c r="AK2">
        <f t="shared" si="0"/>
        <v>0</v>
      </c>
      <c r="AL2">
        <f t="shared" si="0"/>
        <v>0</v>
      </c>
      <c r="AM2">
        <f t="shared" si="0"/>
        <v>0</v>
      </c>
      <c r="AN2">
        <f t="shared" si="0"/>
        <v>0</v>
      </c>
      <c r="AO2">
        <f t="shared" si="0"/>
        <v>0</v>
      </c>
      <c r="AP2">
        <f t="shared" si="0"/>
        <v>0</v>
      </c>
      <c r="AQ2">
        <f t="shared" si="0"/>
        <v>0</v>
      </c>
      <c r="AR2">
        <f t="shared" si="0"/>
        <v>0</v>
      </c>
      <c r="AS2">
        <f t="shared" si="0"/>
        <v>0</v>
      </c>
      <c r="AT2">
        <f t="shared" si="0"/>
        <v>0</v>
      </c>
      <c r="AU2">
        <f t="shared" si="0"/>
        <v>0</v>
      </c>
      <c r="AV2">
        <f t="shared" si="0"/>
        <v>0</v>
      </c>
      <c r="AW2">
        <f t="shared" si="0"/>
        <v>0</v>
      </c>
      <c r="AX2">
        <f t="shared" si="0"/>
        <v>0</v>
      </c>
      <c r="AY2">
        <f t="shared" si="0"/>
        <v>0</v>
      </c>
      <c r="AZ2">
        <f t="shared" si="0"/>
        <v>0</v>
      </c>
      <c r="BA2">
        <f t="shared" si="0"/>
        <v>0</v>
      </c>
      <c r="BB2">
        <f t="shared" si="0"/>
        <v>0</v>
      </c>
      <c r="BC2">
        <f t="shared" si="0"/>
        <v>0</v>
      </c>
      <c r="BD2">
        <f t="shared" si="0"/>
        <v>0</v>
      </c>
      <c r="BE2">
        <f t="shared" si="0"/>
        <v>0</v>
      </c>
      <c r="BF2">
        <f t="shared" si="0"/>
        <v>0</v>
      </c>
      <c r="BG2">
        <f t="shared" si="0"/>
        <v>0</v>
      </c>
      <c r="BH2">
        <f t="shared" si="0"/>
        <v>0</v>
      </c>
      <c r="BI2">
        <f t="shared" si="0"/>
        <v>0</v>
      </c>
      <c r="BJ2">
        <f t="shared" si="0"/>
        <v>0</v>
      </c>
      <c r="BK2">
        <f t="shared" si="0"/>
        <v>0</v>
      </c>
      <c r="BL2">
        <f t="shared" si="0"/>
        <v>0</v>
      </c>
      <c r="BM2">
        <f t="shared" si="0"/>
        <v>0</v>
      </c>
      <c r="BN2">
        <f t="shared" si="0"/>
        <v>0</v>
      </c>
      <c r="BO2">
        <f t="shared" si="0"/>
        <v>0</v>
      </c>
      <c r="BP2">
        <f t="shared" si="0"/>
        <v>0</v>
      </c>
      <c r="BQ2">
        <f t="shared" si="0"/>
        <v>0</v>
      </c>
      <c r="BR2">
        <f t="shared" si="0"/>
        <v>0</v>
      </c>
      <c r="BS2">
        <f t="shared" si="0"/>
        <v>0</v>
      </c>
      <c r="BT2">
        <f t="shared" si="0"/>
        <v>0</v>
      </c>
      <c r="BU2">
        <f t="shared" si="0"/>
        <v>0</v>
      </c>
      <c r="BV2">
        <f t="shared" si="0"/>
        <v>0</v>
      </c>
      <c r="BW2">
        <f t="shared" si="0"/>
        <v>0</v>
      </c>
      <c r="BX2">
        <f t="shared" si="0"/>
        <v>0</v>
      </c>
      <c r="BY2">
        <f t="shared" si="0"/>
        <v>0</v>
      </c>
      <c r="BZ2">
        <f t="shared" si="0"/>
        <v>0</v>
      </c>
      <c r="CA2">
        <f t="shared" si="0"/>
        <v>0</v>
      </c>
      <c r="CB2">
        <f t="shared" si="0"/>
        <v>0</v>
      </c>
      <c r="CC2">
        <f t="shared" si="0"/>
        <v>0</v>
      </c>
    </row>
    <row r="3" spans="1:81">
      <c r="A3" s="1" t="s">
        <v>1422</v>
      </c>
      <c r="B3">
        <f>'Total Fuel Prices'!B160*(INDEX(Tax_share,MATCH('Total Fuel Prices'!$A$157,tax_fuel_labels,0),MATCH(B$1,'Tax_Share of Price'!$B$1:$AI$1,0)))</f>
        <v>0</v>
      </c>
      <c r="C3">
        <f>'Total Fuel Prices'!C160*(INDEX(Tax_share,MATCH('Total Fuel Prices'!$A$157,tax_fuel_labels,0),MATCH(C$1,'Tax_Share of Price'!$B$1:$AI$1,0)))</f>
        <v>0</v>
      </c>
      <c r="D3">
        <f>'Total Fuel Prices'!D160*(INDEX(Tax_share,MATCH('Total Fuel Prices'!$A$157,tax_fuel_labels,0),MATCH(D$1,'Tax_Share of Price'!$B$1:$AI$1,0)))</f>
        <v>0</v>
      </c>
      <c r="E3">
        <f>'Total Fuel Prices'!E160*(INDEX(Tax_share,MATCH('Total Fuel Prices'!$A$157,tax_fuel_labels,0),MATCH(E$1,'Tax_Share of Price'!$B$1:$AI$1,0)))</f>
        <v>0</v>
      </c>
      <c r="F3">
        <f>'Total Fuel Prices'!F160*(INDEX(Tax_share,MATCH('Total Fuel Prices'!$A$157,tax_fuel_labels,0),MATCH(F$1,'Tax_Share of Price'!$B$1:$AI$1,0)))</f>
        <v>0</v>
      </c>
      <c r="G3">
        <f>'Total Fuel Prices'!G160*(INDEX(Tax_share,MATCH('Total Fuel Prices'!$A$157,tax_fuel_labels,0),MATCH(G$1,'Tax_Share of Price'!$B$1:$AI$1,0)))</f>
        <v>0</v>
      </c>
      <c r="H3">
        <f>'Total Fuel Prices'!H160*(INDEX(Tax_share,MATCH('Total Fuel Prices'!$A$157,tax_fuel_labels,0),MATCH(H$1,'Tax_Share of Price'!$B$1:$AI$1,0)))</f>
        <v>0</v>
      </c>
      <c r="I3">
        <f>'Total Fuel Prices'!I160*(INDEX(Tax_share,MATCH('Total Fuel Prices'!$A$157,tax_fuel_labels,0),MATCH(I$1,'Tax_Share of Price'!$B$1:$AI$1,0)))</f>
        <v>0</v>
      </c>
      <c r="J3">
        <f>'Total Fuel Prices'!J160*(INDEX(Tax_share,MATCH('Total Fuel Prices'!$A$157,tax_fuel_labels,0),MATCH(J$1,'Tax_Share of Price'!$B$1:$AI$1,0)))</f>
        <v>0</v>
      </c>
      <c r="K3">
        <f>'Total Fuel Prices'!K160*(INDEX(Tax_share,MATCH('Total Fuel Prices'!$A$157,tax_fuel_labels,0),MATCH(K$1,'Tax_Share of Price'!$B$1:$AI$1,0)))</f>
        <v>0</v>
      </c>
      <c r="L3">
        <f>'Total Fuel Prices'!L160*(INDEX(Tax_share,MATCH('Total Fuel Prices'!$A$157,tax_fuel_labels,0),MATCH(L$1,'Tax_Share of Price'!$B$1:$AI$1,0)))</f>
        <v>0</v>
      </c>
      <c r="M3">
        <f>'Total Fuel Prices'!M160*(INDEX(Tax_share,MATCH('Total Fuel Prices'!$A$157,tax_fuel_labels,0),MATCH(M$1,'Tax_Share of Price'!$B$1:$AI$1,0)))</f>
        <v>0</v>
      </c>
      <c r="N3">
        <f>'Total Fuel Prices'!N160*(INDEX(Tax_share,MATCH('Total Fuel Prices'!$A$157,tax_fuel_labels,0),MATCH(N$1,'Tax_Share of Price'!$B$1:$AI$1,0)))</f>
        <v>0</v>
      </c>
      <c r="O3">
        <f>'Total Fuel Prices'!O160*(INDEX(Tax_share,MATCH('Total Fuel Prices'!$A$157,tax_fuel_labels,0),MATCH(O$1,'Tax_Share of Price'!$B$1:$AI$1,0)))</f>
        <v>0</v>
      </c>
      <c r="P3">
        <f>'Total Fuel Prices'!P160*(INDEX(Tax_share,MATCH('Total Fuel Prices'!$A$157,tax_fuel_labels,0),MATCH(P$1,'Tax_Share of Price'!$B$1:$AI$1,0)))</f>
        <v>0</v>
      </c>
      <c r="Q3">
        <f>'Total Fuel Prices'!Q160*(INDEX(Tax_share,MATCH('Total Fuel Prices'!$A$157,tax_fuel_labels,0),MATCH(Q$1,'Tax_Share of Price'!$B$1:$AI$1,0)))</f>
        <v>0</v>
      </c>
      <c r="R3">
        <f>'Total Fuel Prices'!R160*(INDEX(Tax_share,MATCH('Total Fuel Prices'!$A$157,tax_fuel_labels,0),MATCH(R$1,'Tax_Share of Price'!$B$1:$AI$1,0)))</f>
        <v>0</v>
      </c>
      <c r="S3">
        <f>'Total Fuel Prices'!S160*(INDEX(Tax_share,MATCH('Total Fuel Prices'!$A$157,tax_fuel_labels,0),MATCH(S$1,'Tax_Share of Price'!$B$1:$AI$1,0)))</f>
        <v>0</v>
      </c>
      <c r="T3">
        <f>'Total Fuel Prices'!T160*(INDEX(Tax_share,MATCH('Total Fuel Prices'!$A$157,tax_fuel_labels,0),MATCH(T$1,'Tax_Share of Price'!$B$1:$AI$1,0)))</f>
        <v>0</v>
      </c>
      <c r="U3">
        <f>'Total Fuel Prices'!U160*(INDEX(Tax_share,MATCH('Total Fuel Prices'!$A$157,tax_fuel_labels,0),MATCH(U$1,'Tax_Share of Price'!$B$1:$AI$1,0)))</f>
        <v>0</v>
      </c>
      <c r="V3">
        <f>'Total Fuel Prices'!V160*(INDEX(Tax_share,MATCH('Total Fuel Prices'!$A$157,tax_fuel_labels,0),MATCH(V$1,'Tax_Share of Price'!$B$1:$AI$1,0)))</f>
        <v>0</v>
      </c>
      <c r="W3">
        <f>'Total Fuel Prices'!W160*(INDEX(Tax_share,MATCH('Total Fuel Prices'!$A$157,tax_fuel_labels,0),MATCH(W$1,'Tax_Share of Price'!$B$1:$AI$1,0)))</f>
        <v>0</v>
      </c>
      <c r="X3">
        <f>'Total Fuel Prices'!X160*(INDEX(Tax_share,MATCH('Total Fuel Prices'!$A$157,tax_fuel_labels,0),MATCH(X$1,'Tax_Share of Price'!$B$1:$AI$1,0)))</f>
        <v>0</v>
      </c>
      <c r="Y3">
        <f>'Total Fuel Prices'!Y160*(INDEX(Tax_share,MATCH('Total Fuel Prices'!$A$157,tax_fuel_labels,0),MATCH(Y$1,'Tax_Share of Price'!$B$1:$AI$1,0)))</f>
        <v>0</v>
      </c>
      <c r="Z3">
        <f>'Total Fuel Prices'!Z160*(INDEX(Tax_share,MATCH('Total Fuel Prices'!$A$157,tax_fuel_labels,0),MATCH(Z$1,'Tax_Share of Price'!$B$1:$AI$1,0)))</f>
        <v>0</v>
      </c>
      <c r="AA3">
        <f>'Total Fuel Prices'!AA160*(INDEX(Tax_share,MATCH('Total Fuel Prices'!$A$157,tax_fuel_labels,0),MATCH(AA$1,'Tax_Share of Price'!$B$1:$AI$1,0)))</f>
        <v>0</v>
      </c>
      <c r="AB3">
        <f>'Total Fuel Prices'!AB160*(INDEX(Tax_share,MATCH('Total Fuel Prices'!$A$157,tax_fuel_labels,0),MATCH(AB$1,'Tax_Share of Price'!$B$1:$AI$1,0)))</f>
        <v>0</v>
      </c>
      <c r="AC3">
        <f>'Total Fuel Prices'!AC160*(INDEX(Tax_share,MATCH('Total Fuel Prices'!$A$157,tax_fuel_labels,0),MATCH(AC$1,'Tax_Share of Price'!$B$1:$AI$1,0)))</f>
        <v>0</v>
      </c>
      <c r="AD3">
        <f>'Total Fuel Prices'!AD160*(INDEX(Tax_share,MATCH('Total Fuel Prices'!$A$157,tax_fuel_labels,0),MATCH(AD$1,'Tax_Share of Price'!$B$1:$AI$1,0)))</f>
        <v>0</v>
      </c>
      <c r="AE3">
        <f>'Total Fuel Prices'!AE160*(INDEX(Tax_share,MATCH('Total Fuel Prices'!$A$157,tax_fuel_labels,0),MATCH(AE$1,'Tax_Share of Price'!$B$1:$AI$1,0)))</f>
        <v>0</v>
      </c>
      <c r="AF3">
        <f>$AE3</f>
        <v>0</v>
      </c>
      <c r="AG3">
        <f t="shared" ref="AF3:AU9" si="1">$AE3</f>
        <v>0</v>
      </c>
      <c r="AH3">
        <f t="shared" si="1"/>
        <v>0</v>
      </c>
      <c r="AI3">
        <f t="shared" si="1"/>
        <v>0</v>
      </c>
      <c r="AJ3">
        <f t="shared" si="1"/>
        <v>0</v>
      </c>
      <c r="AK3">
        <f t="shared" si="1"/>
        <v>0</v>
      </c>
      <c r="AL3">
        <f t="shared" si="1"/>
        <v>0</v>
      </c>
      <c r="AM3">
        <f t="shared" si="1"/>
        <v>0</v>
      </c>
      <c r="AN3">
        <f t="shared" si="1"/>
        <v>0</v>
      </c>
      <c r="AO3">
        <f t="shared" si="1"/>
        <v>0</v>
      </c>
      <c r="AP3">
        <f t="shared" si="1"/>
        <v>0</v>
      </c>
      <c r="AQ3">
        <f t="shared" si="1"/>
        <v>0</v>
      </c>
      <c r="AR3">
        <f t="shared" si="1"/>
        <v>0</v>
      </c>
      <c r="AS3">
        <f t="shared" si="1"/>
        <v>0</v>
      </c>
      <c r="AT3">
        <f t="shared" si="1"/>
        <v>0</v>
      </c>
      <c r="AU3">
        <f t="shared" si="1"/>
        <v>0</v>
      </c>
      <c r="AV3">
        <f t="shared" si="0"/>
        <v>0</v>
      </c>
      <c r="AW3">
        <f t="shared" si="0"/>
        <v>0</v>
      </c>
      <c r="AX3">
        <f t="shared" si="0"/>
        <v>0</v>
      </c>
      <c r="AY3">
        <f t="shared" si="0"/>
        <v>0</v>
      </c>
      <c r="AZ3">
        <f t="shared" si="0"/>
        <v>0</v>
      </c>
      <c r="BA3">
        <f t="shared" si="0"/>
        <v>0</v>
      </c>
      <c r="BB3">
        <f t="shared" si="0"/>
        <v>0</v>
      </c>
      <c r="BC3">
        <f t="shared" si="0"/>
        <v>0</v>
      </c>
      <c r="BD3">
        <f t="shared" si="0"/>
        <v>0</v>
      </c>
      <c r="BE3">
        <f t="shared" si="0"/>
        <v>0</v>
      </c>
      <c r="BF3">
        <f t="shared" si="0"/>
        <v>0</v>
      </c>
      <c r="BG3">
        <f t="shared" si="0"/>
        <v>0</v>
      </c>
      <c r="BH3">
        <f t="shared" si="0"/>
        <v>0</v>
      </c>
      <c r="BI3">
        <f t="shared" si="0"/>
        <v>0</v>
      </c>
      <c r="BJ3">
        <f t="shared" si="0"/>
        <v>0</v>
      </c>
      <c r="BK3">
        <f t="shared" si="0"/>
        <v>0</v>
      </c>
      <c r="BL3">
        <f t="shared" si="0"/>
        <v>0</v>
      </c>
      <c r="BM3">
        <f t="shared" si="0"/>
        <v>0</v>
      </c>
      <c r="BN3">
        <f t="shared" si="0"/>
        <v>0</v>
      </c>
      <c r="BO3">
        <f t="shared" si="0"/>
        <v>0</v>
      </c>
      <c r="BP3">
        <f t="shared" si="0"/>
        <v>0</v>
      </c>
      <c r="BQ3">
        <f t="shared" si="0"/>
        <v>0</v>
      </c>
      <c r="BR3">
        <f t="shared" si="0"/>
        <v>0</v>
      </c>
      <c r="BS3">
        <f t="shared" si="0"/>
        <v>0</v>
      </c>
      <c r="BT3">
        <f t="shared" si="0"/>
        <v>0</v>
      </c>
      <c r="BU3">
        <f t="shared" si="0"/>
        <v>0</v>
      </c>
      <c r="BV3">
        <f t="shared" si="0"/>
        <v>0</v>
      </c>
      <c r="BW3">
        <f t="shared" si="0"/>
        <v>0</v>
      </c>
      <c r="BX3">
        <f t="shared" si="0"/>
        <v>0</v>
      </c>
      <c r="BY3">
        <f t="shared" si="0"/>
        <v>0</v>
      </c>
      <c r="BZ3">
        <f t="shared" si="0"/>
        <v>0</v>
      </c>
      <c r="CA3">
        <f t="shared" si="0"/>
        <v>0</v>
      </c>
      <c r="CB3">
        <f t="shared" si="0"/>
        <v>0</v>
      </c>
      <c r="CC3">
        <f t="shared" si="0"/>
        <v>0</v>
      </c>
    </row>
    <row r="4" spans="1:81">
      <c r="A4" s="1" t="s">
        <v>1423</v>
      </c>
      <c r="B4">
        <f>'Total Fuel Prices'!B161*(INDEX(Tax_share,MATCH('Total Fuel Prices'!$A$157,tax_fuel_labels,0),MATCH(B$1,'Tax_Share of Price'!$B$1:$AI$1,0)))</f>
        <v>0</v>
      </c>
      <c r="C4">
        <f>'Total Fuel Prices'!C161*(INDEX(Tax_share,MATCH('Total Fuel Prices'!$A$157,tax_fuel_labels,0),MATCH(C$1,'Tax_Share of Price'!$B$1:$AI$1,0)))</f>
        <v>0</v>
      </c>
      <c r="D4">
        <f>'Total Fuel Prices'!D161*(INDEX(Tax_share,MATCH('Total Fuel Prices'!$A$157,tax_fuel_labels,0),MATCH(D$1,'Tax_Share of Price'!$B$1:$AI$1,0)))</f>
        <v>0</v>
      </c>
      <c r="E4">
        <f>'Total Fuel Prices'!E161*(INDEX(Tax_share,MATCH('Total Fuel Prices'!$A$157,tax_fuel_labels,0),MATCH(E$1,'Tax_Share of Price'!$B$1:$AI$1,0)))</f>
        <v>0</v>
      </c>
      <c r="F4">
        <f>'Total Fuel Prices'!F161*(INDEX(Tax_share,MATCH('Total Fuel Prices'!$A$157,tax_fuel_labels,0),MATCH(F$1,'Tax_Share of Price'!$B$1:$AI$1,0)))</f>
        <v>0</v>
      </c>
      <c r="G4">
        <f>'Total Fuel Prices'!G161*(INDEX(Tax_share,MATCH('Total Fuel Prices'!$A$157,tax_fuel_labels,0),MATCH(G$1,'Tax_Share of Price'!$B$1:$AI$1,0)))</f>
        <v>0</v>
      </c>
      <c r="H4">
        <f>'Total Fuel Prices'!H161*(INDEX(Tax_share,MATCH('Total Fuel Prices'!$A$157,tax_fuel_labels,0),MATCH(H$1,'Tax_Share of Price'!$B$1:$AI$1,0)))</f>
        <v>0</v>
      </c>
      <c r="I4">
        <f>'Total Fuel Prices'!I161*(INDEX(Tax_share,MATCH('Total Fuel Prices'!$A$157,tax_fuel_labels,0),MATCH(I$1,'Tax_Share of Price'!$B$1:$AI$1,0)))</f>
        <v>0</v>
      </c>
      <c r="J4">
        <f>'Total Fuel Prices'!J161*(INDEX(Tax_share,MATCH('Total Fuel Prices'!$A$157,tax_fuel_labels,0),MATCH(J$1,'Tax_Share of Price'!$B$1:$AI$1,0)))</f>
        <v>0</v>
      </c>
      <c r="K4">
        <f>'Total Fuel Prices'!K161*(INDEX(Tax_share,MATCH('Total Fuel Prices'!$A$157,tax_fuel_labels,0),MATCH(K$1,'Tax_Share of Price'!$B$1:$AI$1,0)))</f>
        <v>0</v>
      </c>
      <c r="L4">
        <f>'Total Fuel Prices'!L161*(INDEX(Tax_share,MATCH('Total Fuel Prices'!$A$157,tax_fuel_labels,0),MATCH(L$1,'Tax_Share of Price'!$B$1:$AI$1,0)))</f>
        <v>0</v>
      </c>
      <c r="M4">
        <f>'Total Fuel Prices'!M161*(INDEX(Tax_share,MATCH('Total Fuel Prices'!$A$157,tax_fuel_labels,0),MATCH(M$1,'Tax_Share of Price'!$B$1:$AI$1,0)))</f>
        <v>0</v>
      </c>
      <c r="N4">
        <f>'Total Fuel Prices'!N161*(INDEX(Tax_share,MATCH('Total Fuel Prices'!$A$157,tax_fuel_labels,0),MATCH(N$1,'Tax_Share of Price'!$B$1:$AI$1,0)))</f>
        <v>0</v>
      </c>
      <c r="O4">
        <f>'Total Fuel Prices'!O161*(INDEX(Tax_share,MATCH('Total Fuel Prices'!$A$157,tax_fuel_labels,0),MATCH(O$1,'Tax_Share of Price'!$B$1:$AI$1,0)))</f>
        <v>0</v>
      </c>
      <c r="P4">
        <f>'Total Fuel Prices'!P161*(INDEX(Tax_share,MATCH('Total Fuel Prices'!$A$157,tax_fuel_labels,0),MATCH(P$1,'Tax_Share of Price'!$B$1:$AI$1,0)))</f>
        <v>0</v>
      </c>
      <c r="Q4">
        <f>'Total Fuel Prices'!Q161*(INDEX(Tax_share,MATCH('Total Fuel Prices'!$A$157,tax_fuel_labels,0),MATCH(Q$1,'Tax_Share of Price'!$B$1:$AI$1,0)))</f>
        <v>0</v>
      </c>
      <c r="R4">
        <f>'Total Fuel Prices'!R161*(INDEX(Tax_share,MATCH('Total Fuel Prices'!$A$157,tax_fuel_labels,0),MATCH(R$1,'Tax_Share of Price'!$B$1:$AI$1,0)))</f>
        <v>0</v>
      </c>
      <c r="S4">
        <f>'Total Fuel Prices'!S161*(INDEX(Tax_share,MATCH('Total Fuel Prices'!$A$157,tax_fuel_labels,0),MATCH(S$1,'Tax_Share of Price'!$B$1:$AI$1,0)))</f>
        <v>0</v>
      </c>
      <c r="T4">
        <f>'Total Fuel Prices'!T161*(INDEX(Tax_share,MATCH('Total Fuel Prices'!$A$157,tax_fuel_labels,0),MATCH(T$1,'Tax_Share of Price'!$B$1:$AI$1,0)))</f>
        <v>0</v>
      </c>
      <c r="U4">
        <f>'Total Fuel Prices'!U161*(INDEX(Tax_share,MATCH('Total Fuel Prices'!$A$157,tax_fuel_labels,0),MATCH(U$1,'Tax_Share of Price'!$B$1:$AI$1,0)))</f>
        <v>0</v>
      </c>
      <c r="V4">
        <f>'Total Fuel Prices'!V161*(INDEX(Tax_share,MATCH('Total Fuel Prices'!$A$157,tax_fuel_labels,0),MATCH(V$1,'Tax_Share of Price'!$B$1:$AI$1,0)))</f>
        <v>0</v>
      </c>
      <c r="W4">
        <f>'Total Fuel Prices'!W161*(INDEX(Tax_share,MATCH('Total Fuel Prices'!$A$157,tax_fuel_labels,0),MATCH(W$1,'Tax_Share of Price'!$B$1:$AI$1,0)))</f>
        <v>0</v>
      </c>
      <c r="X4">
        <f>'Total Fuel Prices'!X161*(INDEX(Tax_share,MATCH('Total Fuel Prices'!$A$157,tax_fuel_labels,0),MATCH(X$1,'Tax_Share of Price'!$B$1:$AI$1,0)))</f>
        <v>0</v>
      </c>
      <c r="Y4">
        <f>'Total Fuel Prices'!Y161*(INDEX(Tax_share,MATCH('Total Fuel Prices'!$A$157,tax_fuel_labels,0),MATCH(Y$1,'Tax_Share of Price'!$B$1:$AI$1,0)))</f>
        <v>0</v>
      </c>
      <c r="Z4">
        <f>'Total Fuel Prices'!Z161*(INDEX(Tax_share,MATCH('Total Fuel Prices'!$A$157,tax_fuel_labels,0),MATCH(Z$1,'Tax_Share of Price'!$B$1:$AI$1,0)))</f>
        <v>0</v>
      </c>
      <c r="AA4">
        <f>'Total Fuel Prices'!AA161*(INDEX(Tax_share,MATCH('Total Fuel Prices'!$A$157,tax_fuel_labels,0),MATCH(AA$1,'Tax_Share of Price'!$B$1:$AI$1,0)))</f>
        <v>0</v>
      </c>
      <c r="AB4">
        <f>'Total Fuel Prices'!AB161*(INDEX(Tax_share,MATCH('Total Fuel Prices'!$A$157,tax_fuel_labels,0),MATCH(AB$1,'Tax_Share of Price'!$B$1:$AI$1,0)))</f>
        <v>0</v>
      </c>
      <c r="AC4">
        <f>'Total Fuel Prices'!AC161*(INDEX(Tax_share,MATCH('Total Fuel Prices'!$A$157,tax_fuel_labels,0),MATCH(AC$1,'Tax_Share of Price'!$B$1:$AI$1,0)))</f>
        <v>0</v>
      </c>
      <c r="AD4">
        <f>'Total Fuel Prices'!AD161*(INDEX(Tax_share,MATCH('Total Fuel Prices'!$A$157,tax_fuel_labels,0),MATCH(AD$1,'Tax_Share of Price'!$B$1:$AI$1,0)))</f>
        <v>0</v>
      </c>
      <c r="AE4">
        <f>'Total Fuel Prices'!AE161*(INDEX(Tax_share,MATCH('Total Fuel Prices'!$A$157,tax_fuel_labels,0),MATCH(AE$1,'Tax_Share of Price'!$B$1:$AI$1,0)))</f>
        <v>0</v>
      </c>
      <c r="AF4">
        <f t="shared" si="1"/>
        <v>0</v>
      </c>
      <c r="AG4">
        <f t="shared" si="0"/>
        <v>0</v>
      </c>
      <c r="AH4">
        <f t="shared" si="0"/>
        <v>0</v>
      </c>
      <c r="AI4">
        <f t="shared" si="0"/>
        <v>0</v>
      </c>
      <c r="AJ4">
        <f t="shared" si="0"/>
        <v>0</v>
      </c>
      <c r="AK4">
        <f t="shared" si="0"/>
        <v>0</v>
      </c>
      <c r="AL4">
        <f t="shared" si="0"/>
        <v>0</v>
      </c>
      <c r="AM4">
        <f t="shared" si="0"/>
        <v>0</v>
      </c>
      <c r="AN4">
        <f t="shared" si="0"/>
        <v>0</v>
      </c>
      <c r="AO4">
        <f t="shared" si="0"/>
        <v>0</v>
      </c>
      <c r="AP4">
        <f t="shared" si="0"/>
        <v>0</v>
      </c>
      <c r="AQ4">
        <f t="shared" si="0"/>
        <v>0</v>
      </c>
      <c r="AR4">
        <f t="shared" si="0"/>
        <v>0</v>
      </c>
      <c r="AS4">
        <f t="shared" si="0"/>
        <v>0</v>
      </c>
      <c r="AT4">
        <f t="shared" si="0"/>
        <v>0</v>
      </c>
      <c r="AU4">
        <f t="shared" si="0"/>
        <v>0</v>
      </c>
      <c r="AV4">
        <f t="shared" si="0"/>
        <v>0</v>
      </c>
      <c r="AW4">
        <f t="shared" si="0"/>
        <v>0</v>
      </c>
      <c r="AX4">
        <f t="shared" si="0"/>
        <v>0</v>
      </c>
      <c r="AY4">
        <f t="shared" si="0"/>
        <v>0</v>
      </c>
      <c r="AZ4">
        <f t="shared" si="0"/>
        <v>0</v>
      </c>
      <c r="BA4">
        <f t="shared" si="0"/>
        <v>0</v>
      </c>
      <c r="BB4">
        <f t="shared" si="0"/>
        <v>0</v>
      </c>
      <c r="BC4">
        <f t="shared" si="0"/>
        <v>0</v>
      </c>
      <c r="BD4">
        <f t="shared" si="0"/>
        <v>0</v>
      </c>
      <c r="BE4">
        <f t="shared" si="0"/>
        <v>0</v>
      </c>
      <c r="BF4">
        <f t="shared" si="0"/>
        <v>0</v>
      </c>
      <c r="BG4">
        <f t="shared" si="0"/>
        <v>0</v>
      </c>
      <c r="BH4">
        <f t="shared" si="0"/>
        <v>0</v>
      </c>
      <c r="BI4">
        <f t="shared" si="0"/>
        <v>0</v>
      </c>
      <c r="BJ4">
        <f t="shared" si="0"/>
        <v>0</v>
      </c>
      <c r="BK4">
        <f t="shared" si="0"/>
        <v>0</v>
      </c>
      <c r="BL4">
        <f t="shared" si="0"/>
        <v>0</v>
      </c>
      <c r="BM4">
        <f t="shared" si="0"/>
        <v>0</v>
      </c>
      <c r="BN4">
        <f t="shared" si="0"/>
        <v>0</v>
      </c>
      <c r="BO4">
        <f t="shared" si="0"/>
        <v>0</v>
      </c>
      <c r="BP4">
        <f t="shared" si="0"/>
        <v>0</v>
      </c>
      <c r="BQ4">
        <f t="shared" si="0"/>
        <v>0</v>
      </c>
      <c r="BR4">
        <f t="shared" si="0"/>
        <v>0</v>
      </c>
      <c r="BS4">
        <f t="shared" si="0"/>
        <v>0</v>
      </c>
      <c r="BT4">
        <f t="shared" si="0"/>
        <v>0</v>
      </c>
      <c r="BU4">
        <f t="shared" si="0"/>
        <v>0</v>
      </c>
      <c r="BV4">
        <f t="shared" si="0"/>
        <v>0</v>
      </c>
      <c r="BW4">
        <f t="shared" si="0"/>
        <v>0</v>
      </c>
      <c r="BX4">
        <f t="shared" si="0"/>
        <v>0</v>
      </c>
      <c r="BY4">
        <f t="shared" si="0"/>
        <v>0</v>
      </c>
      <c r="BZ4">
        <f t="shared" si="0"/>
        <v>0</v>
      </c>
      <c r="CA4">
        <f t="shared" si="0"/>
        <v>0</v>
      </c>
      <c r="CB4">
        <f t="shared" si="0"/>
        <v>0</v>
      </c>
      <c r="CC4">
        <f t="shared" si="0"/>
        <v>0</v>
      </c>
    </row>
    <row r="5" spans="1:81">
      <c r="A5" s="1" t="s">
        <v>1424</v>
      </c>
      <c r="B5">
        <f>'Total Fuel Prices'!B162*(INDEX(Tax_share,MATCH('Total Fuel Prices'!$A$157,tax_fuel_labels,0),MATCH(B$1,'Tax_Share of Price'!$B$1:$AI$1,0)))</f>
        <v>0</v>
      </c>
      <c r="C5">
        <f>'Total Fuel Prices'!C162*(INDEX(Tax_share,MATCH('Total Fuel Prices'!$A$157,tax_fuel_labels,0),MATCH(C$1,'Tax_Share of Price'!$B$1:$AI$1,0)))</f>
        <v>0</v>
      </c>
      <c r="D5">
        <f>'Total Fuel Prices'!D162*(INDEX(Tax_share,MATCH('Total Fuel Prices'!$A$157,tax_fuel_labels,0),MATCH(D$1,'Tax_Share of Price'!$B$1:$AI$1,0)))</f>
        <v>0</v>
      </c>
      <c r="E5">
        <f>'Total Fuel Prices'!E162*(INDEX(Tax_share,MATCH('Total Fuel Prices'!$A$157,tax_fuel_labels,0),MATCH(E$1,'Tax_Share of Price'!$B$1:$AI$1,0)))</f>
        <v>0</v>
      </c>
      <c r="F5">
        <f>'Total Fuel Prices'!F162*(INDEX(Tax_share,MATCH('Total Fuel Prices'!$A$157,tax_fuel_labels,0),MATCH(F$1,'Tax_Share of Price'!$B$1:$AI$1,0)))</f>
        <v>0</v>
      </c>
      <c r="G5">
        <f>'Total Fuel Prices'!G162*(INDEX(Tax_share,MATCH('Total Fuel Prices'!$A$157,tax_fuel_labels,0),MATCH(G$1,'Tax_Share of Price'!$B$1:$AI$1,0)))</f>
        <v>0</v>
      </c>
      <c r="H5">
        <f>'Total Fuel Prices'!H162*(INDEX(Tax_share,MATCH('Total Fuel Prices'!$A$157,tax_fuel_labels,0),MATCH(H$1,'Tax_Share of Price'!$B$1:$AI$1,0)))</f>
        <v>0</v>
      </c>
      <c r="I5">
        <f>'Total Fuel Prices'!I162*(INDEX(Tax_share,MATCH('Total Fuel Prices'!$A$157,tax_fuel_labels,0),MATCH(I$1,'Tax_Share of Price'!$B$1:$AI$1,0)))</f>
        <v>0</v>
      </c>
      <c r="J5">
        <f>'Total Fuel Prices'!J162*(INDEX(Tax_share,MATCH('Total Fuel Prices'!$A$157,tax_fuel_labels,0),MATCH(J$1,'Tax_Share of Price'!$B$1:$AI$1,0)))</f>
        <v>0</v>
      </c>
      <c r="K5">
        <f>'Total Fuel Prices'!K162*(INDEX(Tax_share,MATCH('Total Fuel Prices'!$A$157,tax_fuel_labels,0),MATCH(K$1,'Tax_Share of Price'!$B$1:$AI$1,0)))</f>
        <v>0</v>
      </c>
      <c r="L5">
        <f>'Total Fuel Prices'!L162*(INDEX(Tax_share,MATCH('Total Fuel Prices'!$A$157,tax_fuel_labels,0),MATCH(L$1,'Tax_Share of Price'!$B$1:$AI$1,0)))</f>
        <v>0</v>
      </c>
      <c r="M5">
        <f>'Total Fuel Prices'!M162*(INDEX(Tax_share,MATCH('Total Fuel Prices'!$A$157,tax_fuel_labels,0),MATCH(M$1,'Tax_Share of Price'!$B$1:$AI$1,0)))</f>
        <v>0</v>
      </c>
      <c r="N5">
        <f>'Total Fuel Prices'!N162*(INDEX(Tax_share,MATCH('Total Fuel Prices'!$A$157,tax_fuel_labels,0),MATCH(N$1,'Tax_Share of Price'!$B$1:$AI$1,0)))</f>
        <v>0</v>
      </c>
      <c r="O5">
        <f>'Total Fuel Prices'!O162*(INDEX(Tax_share,MATCH('Total Fuel Prices'!$A$157,tax_fuel_labels,0),MATCH(O$1,'Tax_Share of Price'!$B$1:$AI$1,0)))</f>
        <v>0</v>
      </c>
      <c r="P5">
        <f>'Total Fuel Prices'!P162*(INDEX(Tax_share,MATCH('Total Fuel Prices'!$A$157,tax_fuel_labels,0),MATCH(P$1,'Tax_Share of Price'!$B$1:$AI$1,0)))</f>
        <v>0</v>
      </c>
      <c r="Q5">
        <f>'Total Fuel Prices'!Q162*(INDEX(Tax_share,MATCH('Total Fuel Prices'!$A$157,tax_fuel_labels,0),MATCH(Q$1,'Tax_Share of Price'!$B$1:$AI$1,0)))</f>
        <v>0</v>
      </c>
      <c r="R5">
        <f>'Total Fuel Prices'!R162*(INDEX(Tax_share,MATCH('Total Fuel Prices'!$A$157,tax_fuel_labels,0),MATCH(R$1,'Tax_Share of Price'!$B$1:$AI$1,0)))</f>
        <v>0</v>
      </c>
      <c r="S5">
        <f>'Total Fuel Prices'!S162*(INDEX(Tax_share,MATCH('Total Fuel Prices'!$A$157,tax_fuel_labels,0),MATCH(S$1,'Tax_Share of Price'!$B$1:$AI$1,0)))</f>
        <v>0</v>
      </c>
      <c r="T5">
        <f>'Total Fuel Prices'!T162*(INDEX(Tax_share,MATCH('Total Fuel Prices'!$A$157,tax_fuel_labels,0),MATCH(T$1,'Tax_Share of Price'!$B$1:$AI$1,0)))</f>
        <v>0</v>
      </c>
      <c r="U5">
        <f>'Total Fuel Prices'!U162*(INDEX(Tax_share,MATCH('Total Fuel Prices'!$A$157,tax_fuel_labels,0),MATCH(U$1,'Tax_Share of Price'!$B$1:$AI$1,0)))</f>
        <v>0</v>
      </c>
      <c r="V5">
        <f>'Total Fuel Prices'!V162*(INDEX(Tax_share,MATCH('Total Fuel Prices'!$A$157,tax_fuel_labels,0),MATCH(V$1,'Tax_Share of Price'!$B$1:$AI$1,0)))</f>
        <v>0</v>
      </c>
      <c r="W5">
        <f>'Total Fuel Prices'!W162*(INDEX(Tax_share,MATCH('Total Fuel Prices'!$A$157,tax_fuel_labels,0),MATCH(W$1,'Tax_Share of Price'!$B$1:$AI$1,0)))</f>
        <v>0</v>
      </c>
      <c r="X5">
        <f>'Total Fuel Prices'!X162*(INDEX(Tax_share,MATCH('Total Fuel Prices'!$A$157,tax_fuel_labels,0),MATCH(X$1,'Tax_Share of Price'!$B$1:$AI$1,0)))</f>
        <v>0</v>
      </c>
      <c r="Y5">
        <f>'Total Fuel Prices'!Y162*(INDEX(Tax_share,MATCH('Total Fuel Prices'!$A$157,tax_fuel_labels,0),MATCH(Y$1,'Tax_Share of Price'!$B$1:$AI$1,0)))</f>
        <v>0</v>
      </c>
      <c r="Z5">
        <f>'Total Fuel Prices'!Z162*(INDEX(Tax_share,MATCH('Total Fuel Prices'!$A$157,tax_fuel_labels,0),MATCH(Z$1,'Tax_Share of Price'!$B$1:$AI$1,0)))</f>
        <v>0</v>
      </c>
      <c r="AA5">
        <f>'Total Fuel Prices'!AA162*(INDEX(Tax_share,MATCH('Total Fuel Prices'!$A$157,tax_fuel_labels,0),MATCH(AA$1,'Tax_Share of Price'!$B$1:$AI$1,0)))</f>
        <v>0</v>
      </c>
      <c r="AB5">
        <f>'Total Fuel Prices'!AB162*(INDEX(Tax_share,MATCH('Total Fuel Prices'!$A$157,tax_fuel_labels,0),MATCH(AB$1,'Tax_Share of Price'!$B$1:$AI$1,0)))</f>
        <v>0</v>
      </c>
      <c r="AC5">
        <f>'Total Fuel Prices'!AC162*(INDEX(Tax_share,MATCH('Total Fuel Prices'!$A$157,tax_fuel_labels,0),MATCH(AC$1,'Tax_Share of Price'!$B$1:$AI$1,0)))</f>
        <v>0</v>
      </c>
      <c r="AD5">
        <f>'Total Fuel Prices'!AD162*(INDEX(Tax_share,MATCH('Total Fuel Prices'!$A$157,tax_fuel_labels,0),MATCH(AD$1,'Tax_Share of Price'!$B$1:$AI$1,0)))</f>
        <v>0</v>
      </c>
      <c r="AE5">
        <f>'Total Fuel Prices'!AE162*(INDEX(Tax_share,MATCH('Total Fuel Prices'!$A$157,tax_fuel_labels,0),MATCH(AE$1,'Tax_Share of Price'!$B$1:$AI$1,0)))</f>
        <v>0</v>
      </c>
      <c r="AF5">
        <f t="shared" si="1"/>
        <v>0</v>
      </c>
      <c r="AG5">
        <f t="shared" si="0"/>
        <v>0</v>
      </c>
      <c r="AH5">
        <f t="shared" si="0"/>
        <v>0</v>
      </c>
      <c r="AI5">
        <f t="shared" si="0"/>
        <v>0</v>
      </c>
      <c r="AJ5">
        <f t="shared" si="0"/>
        <v>0</v>
      </c>
      <c r="AK5">
        <f t="shared" si="0"/>
        <v>0</v>
      </c>
      <c r="AL5">
        <f t="shared" si="0"/>
        <v>0</v>
      </c>
      <c r="AM5">
        <f t="shared" si="0"/>
        <v>0</v>
      </c>
      <c r="AN5">
        <f t="shared" si="0"/>
        <v>0</v>
      </c>
      <c r="AO5">
        <f t="shared" si="0"/>
        <v>0</v>
      </c>
      <c r="AP5">
        <f t="shared" si="0"/>
        <v>0</v>
      </c>
      <c r="AQ5">
        <f t="shared" si="0"/>
        <v>0</v>
      </c>
      <c r="AR5">
        <f t="shared" si="0"/>
        <v>0</v>
      </c>
      <c r="AS5">
        <f t="shared" si="0"/>
        <v>0</v>
      </c>
      <c r="AT5">
        <f t="shared" si="0"/>
        <v>0</v>
      </c>
      <c r="AU5">
        <f t="shared" si="0"/>
        <v>0</v>
      </c>
      <c r="AV5">
        <f t="shared" si="0"/>
        <v>0</v>
      </c>
      <c r="AW5">
        <f t="shared" si="0"/>
        <v>0</v>
      </c>
      <c r="AX5">
        <f t="shared" si="0"/>
        <v>0</v>
      </c>
      <c r="AY5">
        <f t="shared" si="0"/>
        <v>0</v>
      </c>
      <c r="AZ5">
        <f t="shared" si="0"/>
        <v>0</v>
      </c>
      <c r="BA5">
        <f t="shared" si="0"/>
        <v>0</v>
      </c>
      <c r="BB5">
        <f t="shared" si="0"/>
        <v>0</v>
      </c>
      <c r="BC5">
        <f t="shared" si="0"/>
        <v>0</v>
      </c>
      <c r="BD5">
        <f t="shared" si="0"/>
        <v>0</v>
      </c>
      <c r="BE5">
        <f t="shared" si="0"/>
        <v>0</v>
      </c>
      <c r="BF5">
        <f t="shared" si="0"/>
        <v>0</v>
      </c>
      <c r="BG5">
        <f t="shared" si="0"/>
        <v>0</v>
      </c>
      <c r="BH5">
        <f t="shared" si="0"/>
        <v>0</v>
      </c>
      <c r="BI5">
        <f t="shared" si="0"/>
        <v>0</v>
      </c>
      <c r="BJ5">
        <f t="shared" si="0"/>
        <v>0</v>
      </c>
      <c r="BK5">
        <f t="shared" si="0"/>
        <v>0</v>
      </c>
      <c r="BL5">
        <f t="shared" si="0"/>
        <v>0</v>
      </c>
      <c r="BM5">
        <f t="shared" si="0"/>
        <v>0</v>
      </c>
      <c r="BN5">
        <f t="shared" si="0"/>
        <v>0</v>
      </c>
      <c r="BO5">
        <f t="shared" si="0"/>
        <v>0</v>
      </c>
      <c r="BP5">
        <f t="shared" si="0"/>
        <v>0</v>
      </c>
      <c r="BQ5">
        <f t="shared" si="0"/>
        <v>0</v>
      </c>
      <c r="BR5">
        <f t="shared" si="0"/>
        <v>0</v>
      </c>
      <c r="BS5">
        <f t="shared" si="0"/>
        <v>0</v>
      </c>
      <c r="BT5">
        <f t="shared" si="0"/>
        <v>0</v>
      </c>
      <c r="BU5">
        <f t="shared" si="0"/>
        <v>0</v>
      </c>
      <c r="BV5">
        <f t="shared" si="0"/>
        <v>0</v>
      </c>
      <c r="BW5">
        <f t="shared" si="0"/>
        <v>0</v>
      </c>
      <c r="BX5">
        <f t="shared" si="0"/>
        <v>0</v>
      </c>
      <c r="BY5">
        <f t="shared" si="0"/>
        <v>0</v>
      </c>
      <c r="BZ5">
        <f t="shared" si="0"/>
        <v>0</v>
      </c>
      <c r="CA5">
        <f t="shared" si="0"/>
        <v>0</v>
      </c>
      <c r="CB5">
        <f t="shared" si="0"/>
        <v>0</v>
      </c>
      <c r="CC5">
        <f t="shared" si="0"/>
        <v>0</v>
      </c>
    </row>
    <row r="6" spans="1:81">
      <c r="A6" s="1" t="s">
        <v>1425</v>
      </c>
      <c r="B6">
        <f>'Total Fuel Prices'!B163*(INDEX(Tax_share,MATCH('Total Fuel Prices'!$A$157,tax_fuel_labels,0),MATCH(B$1,'Tax_Share of Price'!$B$1:$AI$1,0)))</f>
        <v>0</v>
      </c>
      <c r="C6">
        <f>'Total Fuel Prices'!C163*(INDEX(Tax_share,MATCH('Total Fuel Prices'!$A$157,tax_fuel_labels,0),MATCH(C$1,'Tax_Share of Price'!$B$1:$AI$1,0)))</f>
        <v>0</v>
      </c>
      <c r="D6">
        <f>'Total Fuel Prices'!D163*(INDEX(Tax_share,MATCH('Total Fuel Prices'!$A$157,tax_fuel_labels,0),MATCH(D$1,'Tax_Share of Price'!$B$1:$AI$1,0)))</f>
        <v>0</v>
      </c>
      <c r="E6">
        <f>'Total Fuel Prices'!E163*(INDEX(Tax_share,MATCH('Total Fuel Prices'!$A$157,tax_fuel_labels,0),MATCH(E$1,'Tax_Share of Price'!$B$1:$AI$1,0)))</f>
        <v>0</v>
      </c>
      <c r="F6">
        <f>'Total Fuel Prices'!F163*(INDEX(Tax_share,MATCH('Total Fuel Prices'!$A$157,tax_fuel_labels,0),MATCH(F$1,'Tax_Share of Price'!$B$1:$AI$1,0)))</f>
        <v>0</v>
      </c>
      <c r="G6">
        <f>'Total Fuel Prices'!G163*(INDEX(Tax_share,MATCH('Total Fuel Prices'!$A$157,tax_fuel_labels,0),MATCH(G$1,'Tax_Share of Price'!$B$1:$AI$1,0)))</f>
        <v>0</v>
      </c>
      <c r="H6">
        <f>'Total Fuel Prices'!H163*(INDEX(Tax_share,MATCH('Total Fuel Prices'!$A$157,tax_fuel_labels,0),MATCH(H$1,'Tax_Share of Price'!$B$1:$AI$1,0)))</f>
        <v>0</v>
      </c>
      <c r="I6">
        <f>'Total Fuel Prices'!I163*(INDEX(Tax_share,MATCH('Total Fuel Prices'!$A$157,tax_fuel_labels,0),MATCH(I$1,'Tax_Share of Price'!$B$1:$AI$1,0)))</f>
        <v>0</v>
      </c>
      <c r="J6">
        <f>'Total Fuel Prices'!J163*(INDEX(Tax_share,MATCH('Total Fuel Prices'!$A$157,tax_fuel_labels,0),MATCH(J$1,'Tax_Share of Price'!$B$1:$AI$1,0)))</f>
        <v>0</v>
      </c>
      <c r="K6">
        <f>'Total Fuel Prices'!K163*(INDEX(Tax_share,MATCH('Total Fuel Prices'!$A$157,tax_fuel_labels,0),MATCH(K$1,'Tax_Share of Price'!$B$1:$AI$1,0)))</f>
        <v>0</v>
      </c>
      <c r="L6">
        <f>'Total Fuel Prices'!L163*(INDEX(Tax_share,MATCH('Total Fuel Prices'!$A$157,tax_fuel_labels,0),MATCH(L$1,'Tax_Share of Price'!$B$1:$AI$1,0)))</f>
        <v>0</v>
      </c>
      <c r="M6">
        <f>'Total Fuel Prices'!M163*(INDEX(Tax_share,MATCH('Total Fuel Prices'!$A$157,tax_fuel_labels,0),MATCH(M$1,'Tax_Share of Price'!$B$1:$AI$1,0)))</f>
        <v>0</v>
      </c>
      <c r="N6">
        <f>'Total Fuel Prices'!N163*(INDEX(Tax_share,MATCH('Total Fuel Prices'!$A$157,tax_fuel_labels,0),MATCH(N$1,'Tax_Share of Price'!$B$1:$AI$1,0)))</f>
        <v>0</v>
      </c>
      <c r="O6">
        <f>'Total Fuel Prices'!O163*(INDEX(Tax_share,MATCH('Total Fuel Prices'!$A$157,tax_fuel_labels,0),MATCH(O$1,'Tax_Share of Price'!$B$1:$AI$1,0)))</f>
        <v>0</v>
      </c>
      <c r="P6">
        <f>'Total Fuel Prices'!P163*(INDEX(Tax_share,MATCH('Total Fuel Prices'!$A$157,tax_fuel_labels,0),MATCH(P$1,'Tax_Share of Price'!$B$1:$AI$1,0)))</f>
        <v>0</v>
      </c>
      <c r="Q6">
        <f>'Total Fuel Prices'!Q163*(INDEX(Tax_share,MATCH('Total Fuel Prices'!$A$157,tax_fuel_labels,0),MATCH(Q$1,'Tax_Share of Price'!$B$1:$AI$1,0)))</f>
        <v>0</v>
      </c>
      <c r="R6">
        <f>'Total Fuel Prices'!R163*(INDEX(Tax_share,MATCH('Total Fuel Prices'!$A$157,tax_fuel_labels,0),MATCH(R$1,'Tax_Share of Price'!$B$1:$AI$1,0)))</f>
        <v>0</v>
      </c>
      <c r="S6">
        <f>'Total Fuel Prices'!S163*(INDEX(Tax_share,MATCH('Total Fuel Prices'!$A$157,tax_fuel_labels,0),MATCH(S$1,'Tax_Share of Price'!$B$1:$AI$1,0)))</f>
        <v>0</v>
      </c>
      <c r="T6">
        <f>'Total Fuel Prices'!T163*(INDEX(Tax_share,MATCH('Total Fuel Prices'!$A$157,tax_fuel_labels,0),MATCH(T$1,'Tax_Share of Price'!$B$1:$AI$1,0)))</f>
        <v>0</v>
      </c>
      <c r="U6">
        <f>'Total Fuel Prices'!U163*(INDEX(Tax_share,MATCH('Total Fuel Prices'!$A$157,tax_fuel_labels,0),MATCH(U$1,'Tax_Share of Price'!$B$1:$AI$1,0)))</f>
        <v>0</v>
      </c>
      <c r="V6">
        <f>'Total Fuel Prices'!V163*(INDEX(Tax_share,MATCH('Total Fuel Prices'!$A$157,tax_fuel_labels,0),MATCH(V$1,'Tax_Share of Price'!$B$1:$AI$1,0)))</f>
        <v>0</v>
      </c>
      <c r="W6">
        <f>'Total Fuel Prices'!W163*(INDEX(Tax_share,MATCH('Total Fuel Prices'!$A$157,tax_fuel_labels,0),MATCH(W$1,'Tax_Share of Price'!$B$1:$AI$1,0)))</f>
        <v>0</v>
      </c>
      <c r="X6">
        <f>'Total Fuel Prices'!X163*(INDEX(Tax_share,MATCH('Total Fuel Prices'!$A$157,tax_fuel_labels,0),MATCH(X$1,'Tax_Share of Price'!$B$1:$AI$1,0)))</f>
        <v>0</v>
      </c>
      <c r="Y6">
        <f>'Total Fuel Prices'!Y163*(INDEX(Tax_share,MATCH('Total Fuel Prices'!$A$157,tax_fuel_labels,0),MATCH(Y$1,'Tax_Share of Price'!$B$1:$AI$1,0)))</f>
        <v>0</v>
      </c>
      <c r="Z6">
        <f>'Total Fuel Prices'!Z163*(INDEX(Tax_share,MATCH('Total Fuel Prices'!$A$157,tax_fuel_labels,0),MATCH(Z$1,'Tax_Share of Price'!$B$1:$AI$1,0)))</f>
        <v>0</v>
      </c>
      <c r="AA6">
        <f>'Total Fuel Prices'!AA163*(INDEX(Tax_share,MATCH('Total Fuel Prices'!$A$157,tax_fuel_labels,0),MATCH(AA$1,'Tax_Share of Price'!$B$1:$AI$1,0)))</f>
        <v>0</v>
      </c>
      <c r="AB6">
        <f>'Total Fuel Prices'!AB163*(INDEX(Tax_share,MATCH('Total Fuel Prices'!$A$157,tax_fuel_labels,0),MATCH(AB$1,'Tax_Share of Price'!$B$1:$AI$1,0)))</f>
        <v>0</v>
      </c>
      <c r="AC6">
        <f>'Total Fuel Prices'!AC163*(INDEX(Tax_share,MATCH('Total Fuel Prices'!$A$157,tax_fuel_labels,0),MATCH(AC$1,'Tax_Share of Price'!$B$1:$AI$1,0)))</f>
        <v>0</v>
      </c>
      <c r="AD6">
        <f>'Total Fuel Prices'!AD163*(INDEX(Tax_share,MATCH('Total Fuel Prices'!$A$157,tax_fuel_labels,0),MATCH(AD$1,'Tax_Share of Price'!$B$1:$AI$1,0)))</f>
        <v>0</v>
      </c>
      <c r="AE6">
        <f>'Total Fuel Prices'!AE163*(INDEX(Tax_share,MATCH('Total Fuel Prices'!$A$157,tax_fuel_labels,0),MATCH(AE$1,'Tax_Share of Price'!$B$1:$AI$1,0)))</f>
        <v>0</v>
      </c>
      <c r="AF6">
        <f t="shared" si="1"/>
        <v>0</v>
      </c>
      <c r="AG6">
        <f t="shared" si="0"/>
        <v>0</v>
      </c>
      <c r="AH6">
        <f t="shared" si="0"/>
        <v>0</v>
      </c>
      <c r="AI6">
        <f t="shared" si="0"/>
        <v>0</v>
      </c>
      <c r="AJ6">
        <f t="shared" si="0"/>
        <v>0</v>
      </c>
      <c r="AK6">
        <f t="shared" si="0"/>
        <v>0</v>
      </c>
      <c r="AL6">
        <f t="shared" si="0"/>
        <v>0</v>
      </c>
      <c r="AM6">
        <f t="shared" si="0"/>
        <v>0</v>
      </c>
      <c r="AN6">
        <f t="shared" si="0"/>
        <v>0</v>
      </c>
      <c r="AO6">
        <f t="shared" si="0"/>
        <v>0</v>
      </c>
      <c r="AP6">
        <f t="shared" si="0"/>
        <v>0</v>
      </c>
      <c r="AQ6">
        <f t="shared" si="0"/>
        <v>0</v>
      </c>
      <c r="AR6">
        <f t="shared" si="0"/>
        <v>0</v>
      </c>
      <c r="AS6">
        <f t="shared" si="0"/>
        <v>0</v>
      </c>
      <c r="AT6">
        <f t="shared" si="0"/>
        <v>0</v>
      </c>
      <c r="AU6">
        <f t="shared" si="0"/>
        <v>0</v>
      </c>
      <c r="AV6">
        <f t="shared" si="0"/>
        <v>0</v>
      </c>
      <c r="AW6">
        <f t="shared" si="0"/>
        <v>0</v>
      </c>
      <c r="AX6">
        <f t="shared" si="0"/>
        <v>0</v>
      </c>
      <c r="AY6">
        <f t="shared" si="0"/>
        <v>0</v>
      </c>
      <c r="AZ6">
        <f t="shared" si="0"/>
        <v>0</v>
      </c>
      <c r="BA6">
        <f t="shared" si="0"/>
        <v>0</v>
      </c>
      <c r="BB6">
        <f t="shared" si="0"/>
        <v>0</v>
      </c>
      <c r="BC6">
        <f t="shared" si="0"/>
        <v>0</v>
      </c>
      <c r="BD6">
        <f t="shared" si="0"/>
        <v>0</v>
      </c>
      <c r="BE6">
        <f t="shared" si="0"/>
        <v>0</v>
      </c>
      <c r="BF6">
        <f t="shared" si="0"/>
        <v>0</v>
      </c>
      <c r="BG6">
        <f t="shared" si="0"/>
        <v>0</v>
      </c>
      <c r="BH6">
        <f t="shared" si="0"/>
        <v>0</v>
      </c>
      <c r="BI6">
        <f t="shared" si="0"/>
        <v>0</v>
      </c>
      <c r="BJ6">
        <f t="shared" si="0"/>
        <v>0</v>
      </c>
      <c r="BK6">
        <f t="shared" si="0"/>
        <v>0</v>
      </c>
      <c r="BL6">
        <f t="shared" si="0"/>
        <v>0</v>
      </c>
      <c r="BM6">
        <f t="shared" si="0"/>
        <v>0</v>
      </c>
      <c r="BN6">
        <f t="shared" si="0"/>
        <v>0</v>
      </c>
      <c r="BO6">
        <f t="shared" si="0"/>
        <v>0</v>
      </c>
      <c r="BP6">
        <f t="shared" si="0"/>
        <v>0</v>
      </c>
      <c r="BQ6">
        <f t="shared" si="0"/>
        <v>0</v>
      </c>
      <c r="BR6">
        <f t="shared" si="0"/>
        <v>0</v>
      </c>
      <c r="BS6">
        <f t="shared" si="0"/>
        <v>0</v>
      </c>
      <c r="BT6">
        <f t="shared" si="0"/>
        <v>0</v>
      </c>
      <c r="BU6">
        <f t="shared" si="0"/>
        <v>0</v>
      </c>
      <c r="BV6">
        <f t="shared" si="0"/>
        <v>0</v>
      </c>
      <c r="BW6">
        <f t="shared" si="0"/>
        <v>0</v>
      </c>
      <c r="BX6">
        <f t="shared" si="0"/>
        <v>0</v>
      </c>
      <c r="BY6">
        <f t="shared" si="0"/>
        <v>0</v>
      </c>
      <c r="BZ6">
        <f t="shared" si="0"/>
        <v>0</v>
      </c>
      <c r="CA6">
        <f t="shared" si="0"/>
        <v>0</v>
      </c>
      <c r="CB6">
        <f t="shared" si="0"/>
        <v>0</v>
      </c>
      <c r="CC6">
        <f t="shared" si="0"/>
        <v>0</v>
      </c>
    </row>
    <row r="7" spans="1:81">
      <c r="A7" s="1" t="s">
        <v>1426</v>
      </c>
      <c r="B7">
        <f>'Total Fuel Prices'!B164*(INDEX(Tax_share,MATCH('Total Fuel Prices'!$A$157,tax_fuel_labels,0),MATCH(B$1,'Tax_Share of Price'!$B$1:$AI$1,0)))</f>
        <v>0</v>
      </c>
      <c r="C7">
        <f>'Total Fuel Prices'!C164*(INDEX(Tax_share,MATCH('Total Fuel Prices'!$A$157,tax_fuel_labels,0),MATCH(C$1,'Tax_Share of Price'!$B$1:$AI$1,0)))</f>
        <v>0</v>
      </c>
      <c r="D7">
        <f>'Total Fuel Prices'!D164*(INDEX(Tax_share,MATCH('Total Fuel Prices'!$A$157,tax_fuel_labels,0),MATCH(D$1,'Tax_Share of Price'!$B$1:$AI$1,0)))</f>
        <v>0</v>
      </c>
      <c r="E7">
        <f>'Total Fuel Prices'!E164*(INDEX(Tax_share,MATCH('Total Fuel Prices'!$A$157,tax_fuel_labels,0),MATCH(E$1,'Tax_Share of Price'!$B$1:$AI$1,0)))</f>
        <v>0</v>
      </c>
      <c r="F7">
        <f>'Total Fuel Prices'!F164*(INDEX(Tax_share,MATCH('Total Fuel Prices'!$A$157,tax_fuel_labels,0),MATCH(F$1,'Tax_Share of Price'!$B$1:$AI$1,0)))</f>
        <v>0</v>
      </c>
      <c r="G7">
        <f>'Total Fuel Prices'!G164*(INDEX(Tax_share,MATCH('Total Fuel Prices'!$A$157,tax_fuel_labels,0),MATCH(G$1,'Tax_Share of Price'!$B$1:$AI$1,0)))</f>
        <v>0</v>
      </c>
      <c r="H7">
        <f>'Total Fuel Prices'!H164*(INDEX(Tax_share,MATCH('Total Fuel Prices'!$A$157,tax_fuel_labels,0),MATCH(H$1,'Tax_Share of Price'!$B$1:$AI$1,0)))</f>
        <v>0</v>
      </c>
      <c r="I7">
        <f>'Total Fuel Prices'!I164*(INDEX(Tax_share,MATCH('Total Fuel Prices'!$A$157,tax_fuel_labels,0),MATCH(I$1,'Tax_Share of Price'!$B$1:$AI$1,0)))</f>
        <v>0</v>
      </c>
      <c r="J7">
        <f>'Total Fuel Prices'!J164*(INDEX(Tax_share,MATCH('Total Fuel Prices'!$A$157,tax_fuel_labels,0),MATCH(J$1,'Tax_Share of Price'!$B$1:$AI$1,0)))</f>
        <v>0</v>
      </c>
      <c r="K7">
        <f>'Total Fuel Prices'!K164*(INDEX(Tax_share,MATCH('Total Fuel Prices'!$A$157,tax_fuel_labels,0),MATCH(K$1,'Tax_Share of Price'!$B$1:$AI$1,0)))</f>
        <v>0</v>
      </c>
      <c r="L7">
        <f>'Total Fuel Prices'!L164*(INDEX(Tax_share,MATCH('Total Fuel Prices'!$A$157,tax_fuel_labels,0),MATCH(L$1,'Tax_Share of Price'!$B$1:$AI$1,0)))</f>
        <v>0</v>
      </c>
      <c r="M7">
        <f>'Total Fuel Prices'!M164*(INDEX(Tax_share,MATCH('Total Fuel Prices'!$A$157,tax_fuel_labels,0),MATCH(M$1,'Tax_Share of Price'!$B$1:$AI$1,0)))</f>
        <v>0</v>
      </c>
      <c r="N7">
        <f>'Total Fuel Prices'!N164*(INDEX(Tax_share,MATCH('Total Fuel Prices'!$A$157,tax_fuel_labels,0),MATCH(N$1,'Tax_Share of Price'!$B$1:$AI$1,0)))</f>
        <v>0</v>
      </c>
      <c r="O7">
        <f>'Total Fuel Prices'!O164*(INDEX(Tax_share,MATCH('Total Fuel Prices'!$A$157,tax_fuel_labels,0),MATCH(O$1,'Tax_Share of Price'!$B$1:$AI$1,0)))</f>
        <v>0</v>
      </c>
      <c r="P7">
        <f>'Total Fuel Prices'!P164*(INDEX(Tax_share,MATCH('Total Fuel Prices'!$A$157,tax_fuel_labels,0),MATCH(P$1,'Tax_Share of Price'!$B$1:$AI$1,0)))</f>
        <v>0</v>
      </c>
      <c r="Q7">
        <f>'Total Fuel Prices'!Q164*(INDEX(Tax_share,MATCH('Total Fuel Prices'!$A$157,tax_fuel_labels,0),MATCH(Q$1,'Tax_Share of Price'!$B$1:$AI$1,0)))</f>
        <v>0</v>
      </c>
      <c r="R7">
        <f>'Total Fuel Prices'!R164*(INDEX(Tax_share,MATCH('Total Fuel Prices'!$A$157,tax_fuel_labels,0),MATCH(R$1,'Tax_Share of Price'!$B$1:$AI$1,0)))</f>
        <v>0</v>
      </c>
      <c r="S7">
        <f>'Total Fuel Prices'!S164*(INDEX(Tax_share,MATCH('Total Fuel Prices'!$A$157,tax_fuel_labels,0),MATCH(S$1,'Tax_Share of Price'!$B$1:$AI$1,0)))</f>
        <v>0</v>
      </c>
      <c r="T7">
        <f>'Total Fuel Prices'!T164*(INDEX(Tax_share,MATCH('Total Fuel Prices'!$A$157,tax_fuel_labels,0),MATCH(T$1,'Tax_Share of Price'!$B$1:$AI$1,0)))</f>
        <v>0</v>
      </c>
      <c r="U7">
        <f>'Total Fuel Prices'!U164*(INDEX(Tax_share,MATCH('Total Fuel Prices'!$A$157,tax_fuel_labels,0),MATCH(U$1,'Tax_Share of Price'!$B$1:$AI$1,0)))</f>
        <v>0</v>
      </c>
      <c r="V7">
        <f>'Total Fuel Prices'!V164*(INDEX(Tax_share,MATCH('Total Fuel Prices'!$A$157,tax_fuel_labels,0),MATCH(V$1,'Tax_Share of Price'!$B$1:$AI$1,0)))</f>
        <v>0</v>
      </c>
      <c r="W7">
        <f>'Total Fuel Prices'!W164*(INDEX(Tax_share,MATCH('Total Fuel Prices'!$A$157,tax_fuel_labels,0),MATCH(W$1,'Tax_Share of Price'!$B$1:$AI$1,0)))</f>
        <v>0</v>
      </c>
      <c r="X7">
        <f>'Total Fuel Prices'!X164*(INDEX(Tax_share,MATCH('Total Fuel Prices'!$A$157,tax_fuel_labels,0),MATCH(X$1,'Tax_Share of Price'!$B$1:$AI$1,0)))</f>
        <v>0</v>
      </c>
      <c r="Y7">
        <f>'Total Fuel Prices'!Y164*(INDEX(Tax_share,MATCH('Total Fuel Prices'!$A$157,tax_fuel_labels,0),MATCH(Y$1,'Tax_Share of Price'!$B$1:$AI$1,0)))</f>
        <v>0</v>
      </c>
      <c r="Z7">
        <f>'Total Fuel Prices'!Z164*(INDEX(Tax_share,MATCH('Total Fuel Prices'!$A$157,tax_fuel_labels,0),MATCH(Z$1,'Tax_Share of Price'!$B$1:$AI$1,0)))</f>
        <v>0</v>
      </c>
      <c r="AA7">
        <f>'Total Fuel Prices'!AA164*(INDEX(Tax_share,MATCH('Total Fuel Prices'!$A$157,tax_fuel_labels,0),MATCH(AA$1,'Tax_Share of Price'!$B$1:$AI$1,0)))</f>
        <v>0</v>
      </c>
      <c r="AB7">
        <f>'Total Fuel Prices'!AB164*(INDEX(Tax_share,MATCH('Total Fuel Prices'!$A$157,tax_fuel_labels,0),MATCH(AB$1,'Tax_Share of Price'!$B$1:$AI$1,0)))</f>
        <v>0</v>
      </c>
      <c r="AC7">
        <f>'Total Fuel Prices'!AC164*(INDEX(Tax_share,MATCH('Total Fuel Prices'!$A$157,tax_fuel_labels,0),MATCH(AC$1,'Tax_Share of Price'!$B$1:$AI$1,0)))</f>
        <v>0</v>
      </c>
      <c r="AD7">
        <f>'Total Fuel Prices'!AD164*(INDEX(Tax_share,MATCH('Total Fuel Prices'!$A$157,tax_fuel_labels,0),MATCH(AD$1,'Tax_Share of Price'!$B$1:$AI$1,0)))</f>
        <v>0</v>
      </c>
      <c r="AE7">
        <f>'Total Fuel Prices'!AE164*(INDEX(Tax_share,MATCH('Total Fuel Prices'!$A$157,tax_fuel_labels,0),MATCH(AE$1,'Tax_Share of Price'!$B$1:$AI$1,0)))</f>
        <v>0</v>
      </c>
      <c r="AF7">
        <f t="shared" si="1"/>
        <v>0</v>
      </c>
      <c r="AG7">
        <f t="shared" si="0"/>
        <v>0</v>
      </c>
      <c r="AH7">
        <f t="shared" si="0"/>
        <v>0</v>
      </c>
      <c r="AI7">
        <f t="shared" si="0"/>
        <v>0</v>
      </c>
      <c r="AJ7">
        <f t="shared" si="0"/>
        <v>0</v>
      </c>
      <c r="AK7">
        <f t="shared" si="0"/>
        <v>0</v>
      </c>
      <c r="AL7">
        <f t="shared" si="0"/>
        <v>0</v>
      </c>
      <c r="AM7">
        <f t="shared" si="0"/>
        <v>0</v>
      </c>
      <c r="AN7">
        <f t="shared" si="0"/>
        <v>0</v>
      </c>
      <c r="AO7">
        <f t="shared" si="0"/>
        <v>0</v>
      </c>
      <c r="AP7">
        <f t="shared" si="0"/>
        <v>0</v>
      </c>
      <c r="AQ7">
        <f t="shared" si="0"/>
        <v>0</v>
      </c>
      <c r="AR7">
        <f t="shared" si="0"/>
        <v>0</v>
      </c>
      <c r="AS7">
        <f t="shared" si="0"/>
        <v>0</v>
      </c>
      <c r="AT7">
        <f t="shared" si="0"/>
        <v>0</v>
      </c>
      <c r="AU7">
        <f t="shared" si="0"/>
        <v>0</v>
      </c>
      <c r="AV7">
        <f t="shared" si="0"/>
        <v>0</v>
      </c>
      <c r="AW7">
        <f t="shared" si="0"/>
        <v>0</v>
      </c>
      <c r="AX7">
        <f t="shared" si="0"/>
        <v>0</v>
      </c>
      <c r="AY7">
        <f t="shared" si="0"/>
        <v>0</v>
      </c>
      <c r="AZ7">
        <f t="shared" si="0"/>
        <v>0</v>
      </c>
      <c r="BA7">
        <f t="shared" si="0"/>
        <v>0</v>
      </c>
      <c r="BB7">
        <f t="shared" si="0"/>
        <v>0</v>
      </c>
      <c r="BC7">
        <f t="shared" si="0"/>
        <v>0</v>
      </c>
      <c r="BD7">
        <f t="shared" si="0"/>
        <v>0</v>
      </c>
      <c r="BE7">
        <f t="shared" si="0"/>
        <v>0</v>
      </c>
      <c r="BF7">
        <f t="shared" ref="AG7:CC9" si="2">$AE7</f>
        <v>0</v>
      </c>
      <c r="BG7">
        <f t="shared" si="2"/>
        <v>0</v>
      </c>
      <c r="BH7">
        <f t="shared" si="2"/>
        <v>0</v>
      </c>
      <c r="BI7">
        <f t="shared" si="2"/>
        <v>0</v>
      </c>
      <c r="BJ7">
        <f t="shared" si="2"/>
        <v>0</v>
      </c>
      <c r="BK7">
        <f t="shared" si="2"/>
        <v>0</v>
      </c>
      <c r="BL7">
        <f t="shared" si="2"/>
        <v>0</v>
      </c>
      <c r="BM7">
        <f t="shared" si="2"/>
        <v>0</v>
      </c>
      <c r="BN7">
        <f t="shared" si="2"/>
        <v>0</v>
      </c>
      <c r="BO7">
        <f t="shared" si="2"/>
        <v>0</v>
      </c>
      <c r="BP7">
        <f t="shared" si="2"/>
        <v>0</v>
      </c>
      <c r="BQ7">
        <f t="shared" si="2"/>
        <v>0</v>
      </c>
      <c r="BR7">
        <f t="shared" si="2"/>
        <v>0</v>
      </c>
      <c r="BS7">
        <f t="shared" si="2"/>
        <v>0</v>
      </c>
      <c r="BT7">
        <f t="shared" si="2"/>
        <v>0</v>
      </c>
      <c r="BU7">
        <f t="shared" si="2"/>
        <v>0</v>
      </c>
      <c r="BV7">
        <f t="shared" si="2"/>
        <v>0</v>
      </c>
      <c r="BW7">
        <f t="shared" si="2"/>
        <v>0</v>
      </c>
      <c r="BX7">
        <f t="shared" si="2"/>
        <v>0</v>
      </c>
      <c r="BY7">
        <f t="shared" si="2"/>
        <v>0</v>
      </c>
      <c r="BZ7">
        <f t="shared" si="2"/>
        <v>0</v>
      </c>
      <c r="CA7">
        <f t="shared" si="2"/>
        <v>0</v>
      </c>
      <c r="CB7">
        <f t="shared" si="2"/>
        <v>0</v>
      </c>
      <c r="CC7">
        <f t="shared" si="2"/>
        <v>0</v>
      </c>
    </row>
    <row r="8" spans="1:81">
      <c r="A8" s="1" t="s">
        <v>1427</v>
      </c>
      <c r="B8">
        <f>'Total Fuel Prices'!B165*(INDEX(Tax_share,MATCH('Total Fuel Prices'!$A$157,tax_fuel_labels,0),MATCH(B$1,'Tax_Share of Price'!$B$1:$AI$1,0)))</f>
        <v>0</v>
      </c>
      <c r="C8">
        <f>'Total Fuel Prices'!C165*(INDEX(Tax_share,MATCH('Total Fuel Prices'!$A$157,tax_fuel_labels,0),MATCH(C$1,'Tax_Share of Price'!$B$1:$AI$1,0)))</f>
        <v>0</v>
      </c>
      <c r="D8">
        <f>'Total Fuel Prices'!D165*(INDEX(Tax_share,MATCH('Total Fuel Prices'!$A$157,tax_fuel_labels,0),MATCH(D$1,'Tax_Share of Price'!$B$1:$AI$1,0)))</f>
        <v>0</v>
      </c>
      <c r="E8">
        <f>'Total Fuel Prices'!E165*(INDEX(Tax_share,MATCH('Total Fuel Prices'!$A$157,tax_fuel_labels,0),MATCH(E$1,'Tax_Share of Price'!$B$1:$AI$1,0)))</f>
        <v>0</v>
      </c>
      <c r="F8">
        <f>'Total Fuel Prices'!F165*(INDEX(Tax_share,MATCH('Total Fuel Prices'!$A$157,tax_fuel_labels,0),MATCH(F$1,'Tax_Share of Price'!$B$1:$AI$1,0)))</f>
        <v>0</v>
      </c>
      <c r="G8">
        <f>'Total Fuel Prices'!G165*(INDEX(Tax_share,MATCH('Total Fuel Prices'!$A$157,tax_fuel_labels,0),MATCH(G$1,'Tax_Share of Price'!$B$1:$AI$1,0)))</f>
        <v>0</v>
      </c>
      <c r="H8">
        <f>'Total Fuel Prices'!H165*(INDEX(Tax_share,MATCH('Total Fuel Prices'!$A$157,tax_fuel_labels,0),MATCH(H$1,'Tax_Share of Price'!$B$1:$AI$1,0)))</f>
        <v>0</v>
      </c>
      <c r="I8">
        <f>'Total Fuel Prices'!I165*(INDEX(Tax_share,MATCH('Total Fuel Prices'!$A$157,tax_fuel_labels,0),MATCH(I$1,'Tax_Share of Price'!$B$1:$AI$1,0)))</f>
        <v>0</v>
      </c>
      <c r="J8">
        <f>'Total Fuel Prices'!J165*(INDEX(Tax_share,MATCH('Total Fuel Prices'!$A$157,tax_fuel_labels,0),MATCH(J$1,'Tax_Share of Price'!$B$1:$AI$1,0)))</f>
        <v>0</v>
      </c>
      <c r="K8">
        <f>'Total Fuel Prices'!K165*(INDEX(Tax_share,MATCH('Total Fuel Prices'!$A$157,tax_fuel_labels,0),MATCH(K$1,'Tax_Share of Price'!$B$1:$AI$1,0)))</f>
        <v>0</v>
      </c>
      <c r="L8">
        <f>'Total Fuel Prices'!L165*(INDEX(Tax_share,MATCH('Total Fuel Prices'!$A$157,tax_fuel_labels,0),MATCH(L$1,'Tax_Share of Price'!$B$1:$AI$1,0)))</f>
        <v>0</v>
      </c>
      <c r="M8">
        <f>'Total Fuel Prices'!M165*(INDEX(Tax_share,MATCH('Total Fuel Prices'!$A$157,tax_fuel_labels,0),MATCH(M$1,'Tax_Share of Price'!$B$1:$AI$1,0)))</f>
        <v>0</v>
      </c>
      <c r="N8">
        <f>'Total Fuel Prices'!N165*(INDEX(Tax_share,MATCH('Total Fuel Prices'!$A$157,tax_fuel_labels,0),MATCH(N$1,'Tax_Share of Price'!$B$1:$AI$1,0)))</f>
        <v>0</v>
      </c>
      <c r="O8">
        <f>'Total Fuel Prices'!O165*(INDEX(Tax_share,MATCH('Total Fuel Prices'!$A$157,tax_fuel_labels,0),MATCH(O$1,'Tax_Share of Price'!$B$1:$AI$1,0)))</f>
        <v>0</v>
      </c>
      <c r="P8">
        <f>'Total Fuel Prices'!P165*(INDEX(Tax_share,MATCH('Total Fuel Prices'!$A$157,tax_fuel_labels,0),MATCH(P$1,'Tax_Share of Price'!$B$1:$AI$1,0)))</f>
        <v>0</v>
      </c>
      <c r="Q8">
        <f>'Total Fuel Prices'!Q165*(INDEX(Tax_share,MATCH('Total Fuel Prices'!$A$157,tax_fuel_labels,0),MATCH(Q$1,'Tax_Share of Price'!$B$1:$AI$1,0)))</f>
        <v>0</v>
      </c>
      <c r="R8">
        <f>'Total Fuel Prices'!R165*(INDEX(Tax_share,MATCH('Total Fuel Prices'!$A$157,tax_fuel_labels,0),MATCH(R$1,'Tax_Share of Price'!$B$1:$AI$1,0)))</f>
        <v>0</v>
      </c>
      <c r="S8">
        <f>'Total Fuel Prices'!S165*(INDEX(Tax_share,MATCH('Total Fuel Prices'!$A$157,tax_fuel_labels,0),MATCH(S$1,'Tax_Share of Price'!$B$1:$AI$1,0)))</f>
        <v>0</v>
      </c>
      <c r="T8">
        <f>'Total Fuel Prices'!T165*(INDEX(Tax_share,MATCH('Total Fuel Prices'!$A$157,tax_fuel_labels,0),MATCH(T$1,'Tax_Share of Price'!$B$1:$AI$1,0)))</f>
        <v>0</v>
      </c>
      <c r="U8">
        <f>'Total Fuel Prices'!U165*(INDEX(Tax_share,MATCH('Total Fuel Prices'!$A$157,tax_fuel_labels,0),MATCH(U$1,'Tax_Share of Price'!$B$1:$AI$1,0)))</f>
        <v>0</v>
      </c>
      <c r="V8">
        <f>'Total Fuel Prices'!V165*(INDEX(Tax_share,MATCH('Total Fuel Prices'!$A$157,tax_fuel_labels,0),MATCH(V$1,'Tax_Share of Price'!$B$1:$AI$1,0)))</f>
        <v>0</v>
      </c>
      <c r="W8">
        <f>'Total Fuel Prices'!W165*(INDEX(Tax_share,MATCH('Total Fuel Prices'!$A$157,tax_fuel_labels,0),MATCH(W$1,'Tax_Share of Price'!$B$1:$AI$1,0)))</f>
        <v>0</v>
      </c>
      <c r="X8">
        <f>'Total Fuel Prices'!X165*(INDEX(Tax_share,MATCH('Total Fuel Prices'!$A$157,tax_fuel_labels,0),MATCH(X$1,'Tax_Share of Price'!$B$1:$AI$1,0)))</f>
        <v>0</v>
      </c>
      <c r="Y8">
        <f>'Total Fuel Prices'!Y165*(INDEX(Tax_share,MATCH('Total Fuel Prices'!$A$157,tax_fuel_labels,0),MATCH(Y$1,'Tax_Share of Price'!$B$1:$AI$1,0)))</f>
        <v>0</v>
      </c>
      <c r="Z8">
        <f>'Total Fuel Prices'!Z165*(INDEX(Tax_share,MATCH('Total Fuel Prices'!$A$157,tax_fuel_labels,0),MATCH(Z$1,'Tax_Share of Price'!$B$1:$AI$1,0)))</f>
        <v>0</v>
      </c>
      <c r="AA8">
        <f>'Total Fuel Prices'!AA165*(INDEX(Tax_share,MATCH('Total Fuel Prices'!$A$157,tax_fuel_labels,0),MATCH(AA$1,'Tax_Share of Price'!$B$1:$AI$1,0)))</f>
        <v>0</v>
      </c>
      <c r="AB8">
        <f>'Total Fuel Prices'!AB165*(INDEX(Tax_share,MATCH('Total Fuel Prices'!$A$157,tax_fuel_labels,0),MATCH(AB$1,'Tax_Share of Price'!$B$1:$AI$1,0)))</f>
        <v>0</v>
      </c>
      <c r="AC8">
        <f>'Total Fuel Prices'!AC165*(INDEX(Tax_share,MATCH('Total Fuel Prices'!$A$157,tax_fuel_labels,0),MATCH(AC$1,'Tax_Share of Price'!$B$1:$AI$1,0)))</f>
        <v>0</v>
      </c>
      <c r="AD8">
        <f>'Total Fuel Prices'!AD165*(INDEX(Tax_share,MATCH('Total Fuel Prices'!$A$157,tax_fuel_labels,0),MATCH(AD$1,'Tax_Share of Price'!$B$1:$AI$1,0)))</f>
        <v>0</v>
      </c>
      <c r="AE8">
        <f>'Total Fuel Prices'!AE165*(INDEX(Tax_share,MATCH('Total Fuel Prices'!$A$157,tax_fuel_labels,0),MATCH(AE$1,'Tax_Share of Price'!$B$1:$AI$1,0)))</f>
        <v>0</v>
      </c>
      <c r="AF8">
        <f t="shared" si="1"/>
        <v>0</v>
      </c>
      <c r="AG8">
        <f t="shared" si="2"/>
        <v>0</v>
      </c>
      <c r="AH8">
        <f t="shared" si="2"/>
        <v>0</v>
      </c>
      <c r="AI8">
        <f t="shared" si="2"/>
        <v>0</v>
      </c>
      <c r="AJ8">
        <f t="shared" si="2"/>
        <v>0</v>
      </c>
      <c r="AK8">
        <f t="shared" si="2"/>
        <v>0</v>
      </c>
      <c r="AL8">
        <f t="shared" si="2"/>
        <v>0</v>
      </c>
      <c r="AM8">
        <f t="shared" si="2"/>
        <v>0</v>
      </c>
      <c r="AN8">
        <f t="shared" si="2"/>
        <v>0</v>
      </c>
      <c r="AO8">
        <f t="shared" si="2"/>
        <v>0</v>
      </c>
      <c r="AP8">
        <f t="shared" si="2"/>
        <v>0</v>
      </c>
      <c r="AQ8">
        <f t="shared" si="2"/>
        <v>0</v>
      </c>
      <c r="AR8">
        <f t="shared" si="2"/>
        <v>0</v>
      </c>
      <c r="AS8">
        <f t="shared" si="2"/>
        <v>0</v>
      </c>
      <c r="AT8">
        <f t="shared" si="2"/>
        <v>0</v>
      </c>
      <c r="AU8">
        <f t="shared" si="2"/>
        <v>0</v>
      </c>
      <c r="AV8">
        <f t="shared" si="2"/>
        <v>0</v>
      </c>
      <c r="AW8">
        <f t="shared" si="2"/>
        <v>0</v>
      </c>
      <c r="AX8">
        <f t="shared" si="2"/>
        <v>0</v>
      </c>
      <c r="AY8">
        <f t="shared" si="2"/>
        <v>0</v>
      </c>
      <c r="AZ8">
        <f t="shared" si="2"/>
        <v>0</v>
      </c>
      <c r="BA8">
        <f t="shared" si="2"/>
        <v>0</v>
      </c>
      <c r="BB8">
        <f t="shared" si="2"/>
        <v>0</v>
      </c>
      <c r="BC8">
        <f t="shared" si="2"/>
        <v>0</v>
      </c>
      <c r="BD8">
        <f t="shared" si="2"/>
        <v>0</v>
      </c>
      <c r="BE8">
        <f t="shared" si="2"/>
        <v>0</v>
      </c>
      <c r="BF8">
        <f t="shared" si="2"/>
        <v>0</v>
      </c>
      <c r="BG8">
        <f t="shared" si="2"/>
        <v>0</v>
      </c>
      <c r="BH8">
        <f t="shared" si="2"/>
        <v>0</v>
      </c>
      <c r="BI8">
        <f t="shared" si="2"/>
        <v>0</v>
      </c>
      <c r="BJ8">
        <f t="shared" si="2"/>
        <v>0</v>
      </c>
      <c r="BK8">
        <f t="shared" si="2"/>
        <v>0</v>
      </c>
      <c r="BL8">
        <f t="shared" si="2"/>
        <v>0</v>
      </c>
      <c r="BM8">
        <f t="shared" si="2"/>
        <v>0</v>
      </c>
      <c r="BN8">
        <f t="shared" si="2"/>
        <v>0</v>
      </c>
      <c r="BO8">
        <f t="shared" si="2"/>
        <v>0</v>
      </c>
      <c r="BP8">
        <f t="shared" si="2"/>
        <v>0</v>
      </c>
      <c r="BQ8">
        <f t="shared" si="2"/>
        <v>0</v>
      </c>
      <c r="BR8">
        <f t="shared" si="2"/>
        <v>0</v>
      </c>
      <c r="BS8">
        <f t="shared" si="2"/>
        <v>0</v>
      </c>
      <c r="BT8">
        <f t="shared" si="2"/>
        <v>0</v>
      </c>
      <c r="BU8">
        <f t="shared" si="2"/>
        <v>0</v>
      </c>
      <c r="BV8">
        <f t="shared" si="2"/>
        <v>0</v>
      </c>
      <c r="BW8">
        <f t="shared" si="2"/>
        <v>0</v>
      </c>
      <c r="BX8">
        <f t="shared" si="2"/>
        <v>0</v>
      </c>
      <c r="BY8">
        <f t="shared" si="2"/>
        <v>0</v>
      </c>
      <c r="BZ8">
        <f t="shared" si="2"/>
        <v>0</v>
      </c>
      <c r="CA8">
        <f t="shared" si="2"/>
        <v>0</v>
      </c>
      <c r="CB8">
        <f t="shared" si="2"/>
        <v>0</v>
      </c>
      <c r="CC8">
        <f t="shared" si="2"/>
        <v>0</v>
      </c>
    </row>
    <row r="9" spans="1:81">
      <c r="A9" s="1" t="s">
        <v>1428</v>
      </c>
      <c r="B9">
        <f>'Total Fuel Prices'!B166*(INDEX(Tax_share,MATCH('Total Fuel Prices'!$A$157,tax_fuel_labels,0),MATCH(B$1,'Tax_Share of Price'!$B$1:$AI$1,0)))</f>
        <v>0</v>
      </c>
      <c r="C9">
        <f>'Total Fuel Prices'!C166*(INDEX(Tax_share,MATCH('Total Fuel Prices'!$A$157,tax_fuel_labels,0),MATCH(C$1,'Tax_Share of Price'!$B$1:$AI$1,0)))</f>
        <v>0</v>
      </c>
      <c r="D9">
        <f>'Total Fuel Prices'!D166*(INDEX(Tax_share,MATCH('Total Fuel Prices'!$A$157,tax_fuel_labels,0),MATCH(D$1,'Tax_Share of Price'!$B$1:$AI$1,0)))</f>
        <v>0</v>
      </c>
      <c r="E9">
        <f>'Total Fuel Prices'!E166*(INDEX(Tax_share,MATCH('Total Fuel Prices'!$A$157,tax_fuel_labels,0),MATCH(E$1,'Tax_Share of Price'!$B$1:$AI$1,0)))</f>
        <v>0</v>
      </c>
      <c r="F9">
        <f>'Total Fuel Prices'!F166*(INDEX(Tax_share,MATCH('Total Fuel Prices'!$A$157,tax_fuel_labels,0),MATCH(F$1,'Tax_Share of Price'!$B$1:$AI$1,0)))</f>
        <v>0</v>
      </c>
      <c r="G9">
        <f>'Total Fuel Prices'!G166*(INDEX(Tax_share,MATCH('Total Fuel Prices'!$A$157,tax_fuel_labels,0),MATCH(G$1,'Tax_Share of Price'!$B$1:$AI$1,0)))</f>
        <v>0</v>
      </c>
      <c r="H9">
        <f>'Total Fuel Prices'!H166*(INDEX(Tax_share,MATCH('Total Fuel Prices'!$A$157,tax_fuel_labels,0),MATCH(H$1,'Tax_Share of Price'!$B$1:$AI$1,0)))</f>
        <v>0</v>
      </c>
      <c r="I9">
        <f>'Total Fuel Prices'!I166*(INDEX(Tax_share,MATCH('Total Fuel Prices'!$A$157,tax_fuel_labels,0),MATCH(I$1,'Tax_Share of Price'!$B$1:$AI$1,0)))</f>
        <v>0</v>
      </c>
      <c r="J9">
        <f>'Total Fuel Prices'!J166*(INDEX(Tax_share,MATCH('Total Fuel Prices'!$A$157,tax_fuel_labels,0),MATCH(J$1,'Tax_Share of Price'!$B$1:$AI$1,0)))</f>
        <v>0</v>
      </c>
      <c r="K9">
        <f>'Total Fuel Prices'!K166*(INDEX(Tax_share,MATCH('Total Fuel Prices'!$A$157,tax_fuel_labels,0),MATCH(K$1,'Tax_Share of Price'!$B$1:$AI$1,0)))</f>
        <v>0</v>
      </c>
      <c r="L9">
        <f>'Total Fuel Prices'!L166*(INDEX(Tax_share,MATCH('Total Fuel Prices'!$A$157,tax_fuel_labels,0),MATCH(L$1,'Tax_Share of Price'!$B$1:$AI$1,0)))</f>
        <v>0</v>
      </c>
      <c r="M9">
        <f>'Total Fuel Prices'!M166*(INDEX(Tax_share,MATCH('Total Fuel Prices'!$A$157,tax_fuel_labels,0),MATCH(M$1,'Tax_Share of Price'!$B$1:$AI$1,0)))</f>
        <v>0</v>
      </c>
      <c r="N9">
        <f>'Total Fuel Prices'!N166*(INDEX(Tax_share,MATCH('Total Fuel Prices'!$A$157,tax_fuel_labels,0),MATCH(N$1,'Tax_Share of Price'!$B$1:$AI$1,0)))</f>
        <v>0</v>
      </c>
      <c r="O9">
        <f>'Total Fuel Prices'!O166*(INDEX(Tax_share,MATCH('Total Fuel Prices'!$A$157,tax_fuel_labels,0),MATCH(O$1,'Tax_Share of Price'!$B$1:$AI$1,0)))</f>
        <v>0</v>
      </c>
      <c r="P9">
        <f>'Total Fuel Prices'!P166*(INDEX(Tax_share,MATCH('Total Fuel Prices'!$A$157,tax_fuel_labels,0),MATCH(P$1,'Tax_Share of Price'!$B$1:$AI$1,0)))</f>
        <v>0</v>
      </c>
      <c r="Q9">
        <f>'Total Fuel Prices'!Q166*(INDEX(Tax_share,MATCH('Total Fuel Prices'!$A$157,tax_fuel_labels,0),MATCH(Q$1,'Tax_Share of Price'!$B$1:$AI$1,0)))</f>
        <v>0</v>
      </c>
      <c r="R9">
        <f>'Total Fuel Prices'!R166*(INDEX(Tax_share,MATCH('Total Fuel Prices'!$A$157,tax_fuel_labels,0),MATCH(R$1,'Tax_Share of Price'!$B$1:$AI$1,0)))</f>
        <v>0</v>
      </c>
      <c r="S9">
        <f>'Total Fuel Prices'!S166*(INDEX(Tax_share,MATCH('Total Fuel Prices'!$A$157,tax_fuel_labels,0),MATCH(S$1,'Tax_Share of Price'!$B$1:$AI$1,0)))</f>
        <v>0</v>
      </c>
      <c r="T9">
        <f>'Total Fuel Prices'!T166*(INDEX(Tax_share,MATCH('Total Fuel Prices'!$A$157,tax_fuel_labels,0),MATCH(T$1,'Tax_Share of Price'!$B$1:$AI$1,0)))</f>
        <v>0</v>
      </c>
      <c r="U9">
        <f>'Total Fuel Prices'!U166*(INDEX(Tax_share,MATCH('Total Fuel Prices'!$A$157,tax_fuel_labels,0),MATCH(U$1,'Tax_Share of Price'!$B$1:$AI$1,0)))</f>
        <v>0</v>
      </c>
      <c r="V9">
        <f>'Total Fuel Prices'!V166*(INDEX(Tax_share,MATCH('Total Fuel Prices'!$A$157,tax_fuel_labels,0),MATCH(V$1,'Tax_Share of Price'!$B$1:$AI$1,0)))</f>
        <v>0</v>
      </c>
      <c r="W9">
        <f>'Total Fuel Prices'!W166*(INDEX(Tax_share,MATCH('Total Fuel Prices'!$A$157,tax_fuel_labels,0),MATCH(W$1,'Tax_Share of Price'!$B$1:$AI$1,0)))</f>
        <v>0</v>
      </c>
      <c r="X9">
        <f>'Total Fuel Prices'!X166*(INDEX(Tax_share,MATCH('Total Fuel Prices'!$A$157,tax_fuel_labels,0),MATCH(X$1,'Tax_Share of Price'!$B$1:$AI$1,0)))</f>
        <v>0</v>
      </c>
      <c r="Y9">
        <f>'Total Fuel Prices'!Y166*(INDEX(Tax_share,MATCH('Total Fuel Prices'!$A$157,tax_fuel_labels,0),MATCH(Y$1,'Tax_Share of Price'!$B$1:$AI$1,0)))</f>
        <v>0</v>
      </c>
      <c r="Z9">
        <f>'Total Fuel Prices'!Z166*(INDEX(Tax_share,MATCH('Total Fuel Prices'!$A$157,tax_fuel_labels,0),MATCH(Z$1,'Tax_Share of Price'!$B$1:$AI$1,0)))</f>
        <v>0</v>
      </c>
      <c r="AA9">
        <f>'Total Fuel Prices'!AA166*(INDEX(Tax_share,MATCH('Total Fuel Prices'!$A$157,tax_fuel_labels,0),MATCH(AA$1,'Tax_Share of Price'!$B$1:$AI$1,0)))</f>
        <v>0</v>
      </c>
      <c r="AB9">
        <f>'Total Fuel Prices'!AB166*(INDEX(Tax_share,MATCH('Total Fuel Prices'!$A$157,tax_fuel_labels,0),MATCH(AB$1,'Tax_Share of Price'!$B$1:$AI$1,0)))</f>
        <v>0</v>
      </c>
      <c r="AC9">
        <f>'Total Fuel Prices'!AC166*(INDEX(Tax_share,MATCH('Total Fuel Prices'!$A$157,tax_fuel_labels,0),MATCH(AC$1,'Tax_Share of Price'!$B$1:$AI$1,0)))</f>
        <v>0</v>
      </c>
      <c r="AD9">
        <f>'Total Fuel Prices'!AD166*(INDEX(Tax_share,MATCH('Total Fuel Prices'!$A$157,tax_fuel_labels,0),MATCH(AD$1,'Tax_Share of Price'!$B$1:$AI$1,0)))</f>
        <v>0</v>
      </c>
      <c r="AE9">
        <f>'Total Fuel Prices'!AE166*(INDEX(Tax_share,MATCH('Total Fuel Prices'!$A$157,tax_fuel_labels,0),MATCH(AE$1,'Tax_Share of Price'!$B$1:$AI$1,0)))</f>
        <v>0</v>
      </c>
      <c r="AF9">
        <f t="shared" si="1"/>
        <v>0</v>
      </c>
      <c r="AG9">
        <f t="shared" si="2"/>
        <v>0</v>
      </c>
      <c r="AH9">
        <f t="shared" si="2"/>
        <v>0</v>
      </c>
      <c r="AI9">
        <f t="shared" si="2"/>
        <v>0</v>
      </c>
      <c r="AJ9">
        <f t="shared" si="2"/>
        <v>0</v>
      </c>
      <c r="AK9">
        <f t="shared" si="2"/>
        <v>0</v>
      </c>
      <c r="AL9">
        <f t="shared" si="2"/>
        <v>0</v>
      </c>
      <c r="AM9">
        <f t="shared" si="2"/>
        <v>0</v>
      </c>
      <c r="AN9">
        <f t="shared" si="2"/>
        <v>0</v>
      </c>
      <c r="AO9">
        <f t="shared" si="2"/>
        <v>0</v>
      </c>
      <c r="AP9">
        <f t="shared" si="2"/>
        <v>0</v>
      </c>
      <c r="AQ9">
        <f t="shared" si="2"/>
        <v>0</v>
      </c>
      <c r="AR9">
        <f t="shared" si="2"/>
        <v>0</v>
      </c>
      <c r="AS9">
        <f t="shared" si="2"/>
        <v>0</v>
      </c>
      <c r="AT9">
        <f t="shared" si="2"/>
        <v>0</v>
      </c>
      <c r="AU9">
        <f t="shared" si="2"/>
        <v>0</v>
      </c>
      <c r="AV9">
        <f t="shared" si="2"/>
        <v>0</v>
      </c>
      <c r="AW9">
        <f t="shared" si="2"/>
        <v>0</v>
      </c>
      <c r="AX9">
        <f t="shared" si="2"/>
        <v>0</v>
      </c>
      <c r="AY9">
        <f t="shared" si="2"/>
        <v>0</v>
      </c>
      <c r="AZ9">
        <f t="shared" si="2"/>
        <v>0</v>
      </c>
      <c r="BA9">
        <f t="shared" si="2"/>
        <v>0</v>
      </c>
      <c r="BB9">
        <f t="shared" si="2"/>
        <v>0</v>
      </c>
      <c r="BC9">
        <f t="shared" si="2"/>
        <v>0</v>
      </c>
      <c r="BD9">
        <f t="shared" si="2"/>
        <v>0</v>
      </c>
      <c r="BE9">
        <f t="shared" si="2"/>
        <v>0</v>
      </c>
      <c r="BF9">
        <f t="shared" si="2"/>
        <v>0</v>
      </c>
      <c r="BG9">
        <f t="shared" si="2"/>
        <v>0</v>
      </c>
      <c r="BH9">
        <f t="shared" si="2"/>
        <v>0</v>
      </c>
      <c r="BI9">
        <f t="shared" si="2"/>
        <v>0</v>
      </c>
      <c r="BJ9">
        <f t="shared" si="2"/>
        <v>0</v>
      </c>
      <c r="BK9">
        <f t="shared" si="2"/>
        <v>0</v>
      </c>
      <c r="BL9">
        <f t="shared" si="2"/>
        <v>0</v>
      </c>
      <c r="BM9">
        <f t="shared" si="2"/>
        <v>0</v>
      </c>
      <c r="BN9">
        <f t="shared" si="2"/>
        <v>0</v>
      </c>
      <c r="BO9">
        <f t="shared" si="2"/>
        <v>0</v>
      </c>
      <c r="BP9">
        <f t="shared" si="2"/>
        <v>0</v>
      </c>
      <c r="BQ9">
        <f t="shared" si="2"/>
        <v>0</v>
      </c>
      <c r="BR9">
        <f t="shared" si="2"/>
        <v>0</v>
      </c>
      <c r="BS9">
        <f t="shared" si="2"/>
        <v>0</v>
      </c>
      <c r="BT9">
        <f t="shared" si="2"/>
        <v>0</v>
      </c>
      <c r="BU9">
        <f t="shared" si="2"/>
        <v>0</v>
      </c>
      <c r="BV9">
        <f t="shared" si="2"/>
        <v>0</v>
      </c>
      <c r="BW9">
        <f t="shared" si="2"/>
        <v>0</v>
      </c>
      <c r="BX9">
        <f t="shared" si="2"/>
        <v>0</v>
      </c>
      <c r="BY9">
        <f t="shared" si="2"/>
        <v>0</v>
      </c>
      <c r="BZ9">
        <f t="shared" si="2"/>
        <v>0</v>
      </c>
      <c r="CA9">
        <f t="shared" si="2"/>
        <v>0</v>
      </c>
      <c r="CB9">
        <f t="shared" si="2"/>
        <v>0</v>
      </c>
      <c r="CC9">
        <f t="shared" si="2"/>
        <v>0</v>
      </c>
    </row>
  </sheetData>
  <pageMargins left="0.7" right="0.7" top="0.75" bottom="0.75" header="0.3" footer="0.3"/>
  <pageSetup orientation="portrait" r:id="rId1"/>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sheetPr>
    <tabColor rgb="FF002060"/>
  </sheetPr>
  <dimension ref="A1:CC9"/>
  <sheetViews>
    <sheetView topLeftCell="X1" workbookViewId="0">
      <selection activeCell="AF4" sqref="AF4"/>
    </sheetView>
  </sheetViews>
  <sheetFormatPr defaultColWidth="9.140625" defaultRowHeight="15"/>
  <cols>
    <col min="1" max="1" width="41.42578125" customWidth="1"/>
    <col min="2" max="3" width="15.85546875" customWidth="1"/>
    <col min="4" max="27" width="10" customWidth="1"/>
  </cols>
  <sheetData>
    <row r="1" spans="1:81">
      <c r="A1" s="1" t="s">
        <v>1439</v>
      </c>
      <c r="B1" s="1">
        <v>2021</v>
      </c>
      <c r="C1" s="1">
        <v>2022</v>
      </c>
      <c r="D1" s="1">
        <v>2023</v>
      </c>
      <c r="E1" s="1">
        <v>2024</v>
      </c>
      <c r="F1" s="1">
        <v>2025</v>
      </c>
      <c r="G1" s="1">
        <v>2026</v>
      </c>
      <c r="H1" s="1">
        <v>2027</v>
      </c>
      <c r="I1" s="1">
        <v>2028</v>
      </c>
      <c r="J1" s="1">
        <v>2029</v>
      </c>
      <c r="K1" s="1">
        <v>2030</v>
      </c>
      <c r="L1" s="1">
        <v>2031</v>
      </c>
      <c r="M1" s="1">
        <v>2032</v>
      </c>
      <c r="N1" s="1">
        <v>2033</v>
      </c>
      <c r="O1" s="1">
        <v>2034</v>
      </c>
      <c r="P1" s="1">
        <v>2035</v>
      </c>
      <c r="Q1" s="1">
        <v>2036</v>
      </c>
      <c r="R1" s="1">
        <v>2037</v>
      </c>
      <c r="S1" s="1">
        <v>2038</v>
      </c>
      <c r="T1" s="1">
        <v>2039</v>
      </c>
      <c r="U1" s="1">
        <v>2040</v>
      </c>
      <c r="V1" s="1">
        <v>2041</v>
      </c>
      <c r="W1" s="1">
        <v>2042</v>
      </c>
      <c r="X1" s="1">
        <v>2043</v>
      </c>
      <c r="Y1" s="1">
        <v>2044</v>
      </c>
      <c r="Z1" s="1">
        <v>2045</v>
      </c>
      <c r="AA1" s="1">
        <v>2046</v>
      </c>
      <c r="AB1" s="1">
        <v>2047</v>
      </c>
      <c r="AC1" s="1">
        <v>2048</v>
      </c>
      <c r="AD1" s="1">
        <v>2049</v>
      </c>
      <c r="AE1" s="1">
        <v>2050</v>
      </c>
      <c r="AF1" s="1">
        <v>2051</v>
      </c>
      <c r="AG1" s="1">
        <v>2052</v>
      </c>
      <c r="AH1" s="1">
        <v>2053</v>
      </c>
      <c r="AI1" s="1">
        <v>2054</v>
      </c>
      <c r="AJ1" s="1">
        <v>2055</v>
      </c>
      <c r="AK1" s="1">
        <v>2056</v>
      </c>
      <c r="AL1" s="1">
        <v>2057</v>
      </c>
      <c r="AM1" s="1">
        <v>2058</v>
      </c>
      <c r="AN1" s="1">
        <v>2059</v>
      </c>
      <c r="AO1" s="1">
        <v>2060</v>
      </c>
      <c r="AP1" s="1">
        <v>2061</v>
      </c>
      <c r="AQ1" s="1">
        <v>2062</v>
      </c>
      <c r="AR1" s="1">
        <v>2063</v>
      </c>
      <c r="AS1" s="1">
        <v>2064</v>
      </c>
      <c r="AT1" s="1">
        <v>2065</v>
      </c>
      <c r="AU1" s="1">
        <v>2066</v>
      </c>
      <c r="AV1" s="1">
        <v>2067</v>
      </c>
      <c r="AW1" s="1">
        <v>2068</v>
      </c>
      <c r="AX1" s="1">
        <v>2069</v>
      </c>
      <c r="AY1" s="1">
        <v>2070</v>
      </c>
      <c r="AZ1" s="1">
        <v>2071</v>
      </c>
      <c r="BA1" s="1">
        <v>2072</v>
      </c>
      <c r="BB1" s="1">
        <v>2073</v>
      </c>
      <c r="BC1" s="1">
        <v>2074</v>
      </c>
      <c r="BD1" s="1">
        <v>2075</v>
      </c>
      <c r="BE1" s="1">
        <v>2076</v>
      </c>
      <c r="BF1" s="1">
        <v>2077</v>
      </c>
      <c r="BG1" s="1">
        <v>2078</v>
      </c>
      <c r="BH1" s="1">
        <v>2079</v>
      </c>
      <c r="BI1" s="1">
        <v>2080</v>
      </c>
      <c r="BJ1" s="1">
        <v>2081</v>
      </c>
      <c r="BK1" s="1">
        <v>2082</v>
      </c>
      <c r="BL1" s="1">
        <v>2083</v>
      </c>
      <c r="BM1" s="1">
        <v>2084</v>
      </c>
      <c r="BN1" s="1">
        <v>2085</v>
      </c>
      <c r="BO1" s="1">
        <v>2086</v>
      </c>
      <c r="BP1" s="1">
        <v>2087</v>
      </c>
      <c r="BQ1" s="1">
        <v>2088</v>
      </c>
      <c r="BR1" s="1">
        <v>2089</v>
      </c>
      <c r="BS1" s="1">
        <v>2090</v>
      </c>
      <c r="BT1" s="1">
        <v>2091</v>
      </c>
      <c r="BU1" s="1">
        <v>2092</v>
      </c>
      <c r="BV1" s="1">
        <v>2093</v>
      </c>
      <c r="BW1" s="1">
        <v>2094</v>
      </c>
      <c r="BX1" s="1">
        <v>2095</v>
      </c>
      <c r="BY1" s="1">
        <v>2096</v>
      </c>
      <c r="BZ1" s="1">
        <v>2097</v>
      </c>
      <c r="CA1" s="1">
        <v>2098</v>
      </c>
      <c r="CB1" s="1">
        <v>2099</v>
      </c>
      <c r="CC1" s="1">
        <v>2100</v>
      </c>
    </row>
    <row r="2" spans="1:81">
      <c r="A2" s="1" t="s">
        <v>1421</v>
      </c>
      <c r="B2">
        <f>'Total Fuel Prices'!B169*(INDEX(Tax_share,MATCH('Total Fuel Prices'!$A$167,tax_fuel_labels,0),MATCH(B$1,'Tax_Share of Price'!$B$1:$AI$1,0)))</f>
        <v>0</v>
      </c>
      <c r="C2">
        <f>'Total Fuel Prices'!C169*(INDEX(Tax_share,MATCH('Total Fuel Prices'!$A$167,tax_fuel_labels,0),MATCH(C$1,'Tax_Share of Price'!$B$1:$AI$1,0)))</f>
        <v>0</v>
      </c>
      <c r="D2">
        <f>'Total Fuel Prices'!D169*(INDEX(Tax_share,MATCH('Total Fuel Prices'!$A$167,tax_fuel_labels,0),MATCH(D$1,'Tax_Share of Price'!$B$1:$AI$1,0)))</f>
        <v>0</v>
      </c>
      <c r="E2">
        <f>'Total Fuel Prices'!E169*(INDEX(Tax_share,MATCH('Total Fuel Prices'!$A$167,tax_fuel_labels,0),MATCH(E$1,'Tax_Share of Price'!$B$1:$AI$1,0)))</f>
        <v>0</v>
      </c>
      <c r="F2">
        <f>'Total Fuel Prices'!F169*(INDEX(Tax_share,MATCH('Total Fuel Prices'!$A$167,tax_fuel_labels,0),MATCH(F$1,'Tax_Share of Price'!$B$1:$AI$1,0)))</f>
        <v>0</v>
      </c>
      <c r="G2">
        <f>'Total Fuel Prices'!G169*(INDEX(Tax_share,MATCH('Total Fuel Prices'!$A$167,tax_fuel_labels,0),MATCH(G$1,'Tax_Share of Price'!$B$1:$AI$1,0)))</f>
        <v>0</v>
      </c>
      <c r="H2">
        <f>'Total Fuel Prices'!H169*(INDEX(Tax_share,MATCH('Total Fuel Prices'!$A$167,tax_fuel_labels,0),MATCH(H$1,'Tax_Share of Price'!$B$1:$AI$1,0)))</f>
        <v>0</v>
      </c>
      <c r="I2">
        <f>'Total Fuel Prices'!I169*(INDEX(Tax_share,MATCH('Total Fuel Prices'!$A$167,tax_fuel_labels,0),MATCH(I$1,'Tax_Share of Price'!$B$1:$AI$1,0)))</f>
        <v>0</v>
      </c>
      <c r="J2">
        <f>'Total Fuel Prices'!J169*(INDEX(Tax_share,MATCH('Total Fuel Prices'!$A$167,tax_fuel_labels,0),MATCH(J$1,'Tax_Share of Price'!$B$1:$AI$1,0)))</f>
        <v>0</v>
      </c>
      <c r="K2">
        <f>'Total Fuel Prices'!K169*(INDEX(Tax_share,MATCH('Total Fuel Prices'!$A$167,tax_fuel_labels,0),MATCH(K$1,'Tax_Share of Price'!$B$1:$AI$1,0)))</f>
        <v>0</v>
      </c>
      <c r="L2">
        <f>'Total Fuel Prices'!L169*(INDEX(Tax_share,MATCH('Total Fuel Prices'!$A$167,tax_fuel_labels,0),MATCH(L$1,'Tax_Share of Price'!$B$1:$AI$1,0)))</f>
        <v>0</v>
      </c>
      <c r="M2">
        <f>'Total Fuel Prices'!M169*(INDEX(Tax_share,MATCH('Total Fuel Prices'!$A$167,tax_fuel_labels,0),MATCH(M$1,'Tax_Share of Price'!$B$1:$AI$1,0)))</f>
        <v>0</v>
      </c>
      <c r="N2">
        <f>'Total Fuel Prices'!N169*(INDEX(Tax_share,MATCH('Total Fuel Prices'!$A$167,tax_fuel_labels,0),MATCH(N$1,'Tax_Share of Price'!$B$1:$AI$1,0)))</f>
        <v>0</v>
      </c>
      <c r="O2">
        <f>'Total Fuel Prices'!O169*(INDEX(Tax_share,MATCH('Total Fuel Prices'!$A$167,tax_fuel_labels,0),MATCH(O$1,'Tax_Share of Price'!$B$1:$AI$1,0)))</f>
        <v>0</v>
      </c>
      <c r="P2">
        <f>'Total Fuel Prices'!P169*(INDEX(Tax_share,MATCH('Total Fuel Prices'!$A$167,tax_fuel_labels,0),MATCH(P$1,'Tax_Share of Price'!$B$1:$AI$1,0)))</f>
        <v>0</v>
      </c>
      <c r="Q2">
        <f>'Total Fuel Prices'!Q169*(INDEX(Tax_share,MATCH('Total Fuel Prices'!$A$167,tax_fuel_labels,0),MATCH(Q$1,'Tax_Share of Price'!$B$1:$AI$1,0)))</f>
        <v>0</v>
      </c>
      <c r="R2">
        <f>'Total Fuel Prices'!R169*(INDEX(Tax_share,MATCH('Total Fuel Prices'!$A$167,tax_fuel_labels,0),MATCH(R$1,'Tax_Share of Price'!$B$1:$AI$1,0)))</f>
        <v>0</v>
      </c>
      <c r="S2">
        <f>'Total Fuel Prices'!S169*(INDEX(Tax_share,MATCH('Total Fuel Prices'!$A$167,tax_fuel_labels,0),MATCH(S$1,'Tax_Share of Price'!$B$1:$AI$1,0)))</f>
        <v>0</v>
      </c>
      <c r="T2">
        <f>'Total Fuel Prices'!T169*(INDEX(Tax_share,MATCH('Total Fuel Prices'!$A$167,tax_fuel_labels,0),MATCH(T$1,'Tax_Share of Price'!$B$1:$AI$1,0)))</f>
        <v>0</v>
      </c>
      <c r="U2">
        <f>'Total Fuel Prices'!U169*(INDEX(Tax_share,MATCH('Total Fuel Prices'!$A$167,tax_fuel_labels,0),MATCH(U$1,'Tax_Share of Price'!$B$1:$AI$1,0)))</f>
        <v>0</v>
      </c>
      <c r="V2">
        <f>'Total Fuel Prices'!V169*(INDEX(Tax_share,MATCH('Total Fuel Prices'!$A$167,tax_fuel_labels,0),MATCH(V$1,'Tax_Share of Price'!$B$1:$AI$1,0)))</f>
        <v>0</v>
      </c>
      <c r="W2">
        <f>'Total Fuel Prices'!W169*(INDEX(Tax_share,MATCH('Total Fuel Prices'!$A$167,tax_fuel_labels,0),MATCH(W$1,'Tax_Share of Price'!$B$1:$AI$1,0)))</f>
        <v>0</v>
      </c>
      <c r="X2">
        <f>'Total Fuel Prices'!X169*(INDEX(Tax_share,MATCH('Total Fuel Prices'!$A$167,tax_fuel_labels,0),MATCH(X$1,'Tax_Share of Price'!$B$1:$AI$1,0)))</f>
        <v>0</v>
      </c>
      <c r="Y2">
        <f>'Total Fuel Prices'!Y169*(INDEX(Tax_share,MATCH('Total Fuel Prices'!$A$167,tax_fuel_labels,0),MATCH(Y$1,'Tax_Share of Price'!$B$1:$AI$1,0)))</f>
        <v>0</v>
      </c>
      <c r="Z2">
        <f>'Total Fuel Prices'!Z169*(INDEX(Tax_share,MATCH('Total Fuel Prices'!$A$167,tax_fuel_labels,0),MATCH(Z$1,'Tax_Share of Price'!$B$1:$AI$1,0)))</f>
        <v>0</v>
      </c>
      <c r="AA2">
        <f>'Total Fuel Prices'!AA169*(INDEX(Tax_share,MATCH('Total Fuel Prices'!$A$167,tax_fuel_labels,0),MATCH(AA$1,'Tax_Share of Price'!$B$1:$AI$1,0)))</f>
        <v>0</v>
      </c>
      <c r="AB2">
        <f>'Total Fuel Prices'!AB169*(INDEX(Tax_share,MATCH('Total Fuel Prices'!$A$167,tax_fuel_labels,0),MATCH(AB$1,'Tax_Share of Price'!$B$1:$AI$1,0)))</f>
        <v>0</v>
      </c>
      <c r="AC2">
        <f>'Total Fuel Prices'!AC169*(INDEX(Tax_share,MATCH('Total Fuel Prices'!$A$167,tax_fuel_labels,0),MATCH(AC$1,'Tax_Share of Price'!$B$1:$AI$1,0)))</f>
        <v>0</v>
      </c>
      <c r="AD2">
        <f>'Total Fuel Prices'!AD169*(INDEX(Tax_share,MATCH('Total Fuel Prices'!$A$167,tax_fuel_labels,0),MATCH(AD$1,'Tax_Share of Price'!$B$1:$AI$1,0)))</f>
        <v>0</v>
      </c>
      <c r="AE2">
        <f>'Total Fuel Prices'!AE169*(INDEX(Tax_share,MATCH('Total Fuel Prices'!$A$167,tax_fuel_labels,0),MATCH(AE$1,'Tax_Share of Price'!$B$1:$AI$1,0)))</f>
        <v>0</v>
      </c>
      <c r="AF2">
        <f>$AE2</f>
        <v>0</v>
      </c>
      <c r="AG2">
        <f t="shared" ref="AG2:CC7" si="0">$AE2</f>
        <v>0</v>
      </c>
      <c r="AH2">
        <f t="shared" si="0"/>
        <v>0</v>
      </c>
      <c r="AI2">
        <f t="shared" si="0"/>
        <v>0</v>
      </c>
      <c r="AJ2">
        <f t="shared" si="0"/>
        <v>0</v>
      </c>
      <c r="AK2">
        <f t="shared" si="0"/>
        <v>0</v>
      </c>
      <c r="AL2">
        <f t="shared" si="0"/>
        <v>0</v>
      </c>
      <c r="AM2">
        <f t="shared" si="0"/>
        <v>0</v>
      </c>
      <c r="AN2">
        <f t="shared" si="0"/>
        <v>0</v>
      </c>
      <c r="AO2">
        <f t="shared" si="0"/>
        <v>0</v>
      </c>
      <c r="AP2">
        <f t="shared" si="0"/>
        <v>0</v>
      </c>
      <c r="AQ2">
        <f t="shared" si="0"/>
        <v>0</v>
      </c>
      <c r="AR2">
        <f t="shared" si="0"/>
        <v>0</v>
      </c>
      <c r="AS2">
        <f t="shared" si="0"/>
        <v>0</v>
      </c>
      <c r="AT2">
        <f t="shared" si="0"/>
        <v>0</v>
      </c>
      <c r="AU2">
        <f t="shared" si="0"/>
        <v>0</v>
      </c>
      <c r="AV2">
        <f t="shared" si="0"/>
        <v>0</v>
      </c>
      <c r="AW2">
        <f t="shared" si="0"/>
        <v>0</v>
      </c>
      <c r="AX2">
        <f t="shared" si="0"/>
        <v>0</v>
      </c>
      <c r="AY2">
        <f t="shared" si="0"/>
        <v>0</v>
      </c>
      <c r="AZ2">
        <f t="shared" si="0"/>
        <v>0</v>
      </c>
      <c r="BA2">
        <f t="shared" si="0"/>
        <v>0</v>
      </c>
      <c r="BB2">
        <f t="shared" si="0"/>
        <v>0</v>
      </c>
      <c r="BC2">
        <f t="shared" si="0"/>
        <v>0</v>
      </c>
      <c r="BD2">
        <f t="shared" si="0"/>
        <v>0</v>
      </c>
      <c r="BE2">
        <f t="shared" si="0"/>
        <v>0</v>
      </c>
      <c r="BF2">
        <f t="shared" si="0"/>
        <v>0</v>
      </c>
      <c r="BG2">
        <f t="shared" si="0"/>
        <v>0</v>
      </c>
      <c r="BH2">
        <f t="shared" si="0"/>
        <v>0</v>
      </c>
      <c r="BI2">
        <f t="shared" si="0"/>
        <v>0</v>
      </c>
      <c r="BJ2">
        <f t="shared" si="0"/>
        <v>0</v>
      </c>
      <c r="BK2">
        <f t="shared" si="0"/>
        <v>0</v>
      </c>
      <c r="BL2">
        <f t="shared" si="0"/>
        <v>0</v>
      </c>
      <c r="BM2">
        <f t="shared" si="0"/>
        <v>0</v>
      </c>
      <c r="BN2">
        <f t="shared" si="0"/>
        <v>0</v>
      </c>
      <c r="BO2">
        <f t="shared" si="0"/>
        <v>0</v>
      </c>
      <c r="BP2">
        <f t="shared" si="0"/>
        <v>0</v>
      </c>
      <c r="BQ2">
        <f t="shared" si="0"/>
        <v>0</v>
      </c>
      <c r="BR2">
        <f t="shared" si="0"/>
        <v>0</v>
      </c>
      <c r="BS2">
        <f t="shared" si="0"/>
        <v>0</v>
      </c>
      <c r="BT2">
        <f t="shared" si="0"/>
        <v>0</v>
      </c>
      <c r="BU2">
        <f t="shared" si="0"/>
        <v>0</v>
      </c>
      <c r="BV2">
        <f t="shared" si="0"/>
        <v>0</v>
      </c>
      <c r="BW2">
        <f t="shared" si="0"/>
        <v>0</v>
      </c>
      <c r="BX2">
        <f t="shared" si="0"/>
        <v>0</v>
      </c>
      <c r="BY2">
        <f t="shared" si="0"/>
        <v>0</v>
      </c>
      <c r="BZ2">
        <f t="shared" si="0"/>
        <v>0</v>
      </c>
      <c r="CA2">
        <f t="shared" si="0"/>
        <v>0</v>
      </c>
      <c r="CB2">
        <f t="shared" si="0"/>
        <v>0</v>
      </c>
      <c r="CC2">
        <f t="shared" si="0"/>
        <v>0</v>
      </c>
    </row>
    <row r="3" spans="1:81">
      <c r="A3" s="1" t="s">
        <v>1422</v>
      </c>
      <c r="B3">
        <f>'Total Fuel Prices'!B170*(INDEX(Tax_share,MATCH('Total Fuel Prices'!$A$167,tax_fuel_labels,0),MATCH(B$1,'Tax_Share of Price'!$B$1:$AI$1,0)))</f>
        <v>5.6002522628597766E-7</v>
      </c>
      <c r="C3">
        <f>'Total Fuel Prices'!C170*(INDEX(Tax_share,MATCH('Total Fuel Prices'!$A$167,tax_fuel_labels,0),MATCH(C$1,'Tax_Share of Price'!$B$1:$AI$1,0)))</f>
        <v>5.6002522628597766E-7</v>
      </c>
      <c r="D3">
        <f>'Total Fuel Prices'!D170*(INDEX(Tax_share,MATCH('Total Fuel Prices'!$A$167,tax_fuel_labels,0),MATCH(D$1,'Tax_Share of Price'!$B$1:$AI$1,0)))</f>
        <v>6.5304334624591743E-7</v>
      </c>
      <c r="E3">
        <f>'Total Fuel Prices'!E170*(INDEX(Tax_share,MATCH('Total Fuel Prices'!$A$167,tax_fuel_labels,0),MATCH(E$1,'Tax_Share of Price'!$B$1:$AI$1,0)))</f>
        <v>5.6002522628597766E-7</v>
      </c>
      <c r="F3">
        <f>'Total Fuel Prices'!F170*(INDEX(Tax_share,MATCH('Total Fuel Prices'!$A$167,tax_fuel_labels,0),MATCH(F$1,'Tax_Share of Price'!$B$1:$AI$1,0)))</f>
        <v>6.7469353110708044E-7</v>
      </c>
      <c r="G3">
        <f>'Total Fuel Prices'!G170*(INDEX(Tax_share,MATCH('Total Fuel Prices'!$A$167,tax_fuel_labels,0),MATCH(G$1,'Tax_Share of Price'!$B$1:$AI$1,0)))</f>
        <v>6.9800790950379235E-7</v>
      </c>
      <c r="H3">
        <f>'Total Fuel Prices'!H170*(INDEX(Tax_share,MATCH('Total Fuel Prices'!$A$167,tax_fuel_labels,0),MATCH(H$1,'Tax_Share of Price'!$B$1:$AI$1,0)))</f>
        <v>7.0935749589585001E-7</v>
      </c>
      <c r="I3">
        <f>'Total Fuel Prices'!I170*(INDEX(Tax_share,MATCH('Total Fuel Prices'!$A$167,tax_fuel_labels,0),MATCH(I$1,'Tax_Share of Price'!$B$1:$AI$1,0)))</f>
        <v>7.3890708372408378E-7</v>
      </c>
      <c r="J3">
        <f>'Total Fuel Prices'!J170*(INDEX(Tax_share,MATCH('Total Fuel Prices'!$A$167,tax_fuel_labels,0),MATCH(J$1,'Tax_Share of Price'!$B$1:$AI$1,0)))</f>
        <v>7.568950603371588E-7</v>
      </c>
      <c r="K3">
        <f>'Total Fuel Prices'!K170*(INDEX(Tax_share,MATCH('Total Fuel Prices'!$A$167,tax_fuel_labels,0),MATCH(K$1,'Tax_Share of Price'!$B$1:$AI$1,0)))</f>
        <v>7.5834696444999018E-7</v>
      </c>
      <c r="L3">
        <f>'Total Fuel Prices'!L170*(INDEX(Tax_share,MATCH('Total Fuel Prices'!$A$167,tax_fuel_labels,0),MATCH(L$1,'Tax_Share of Price'!$B$1:$AI$1,0)))</f>
        <v>7.8594754601638571E-7</v>
      </c>
      <c r="M3">
        <f>'Total Fuel Prices'!M170*(INDEX(Tax_share,MATCH('Total Fuel Prices'!$A$167,tax_fuel_labels,0),MATCH(M$1,'Tax_Share of Price'!$B$1:$AI$1,0)))</f>
        <v>7.799380400577025E-7</v>
      </c>
      <c r="N3">
        <f>'Total Fuel Prices'!N170*(INDEX(Tax_share,MATCH('Total Fuel Prices'!$A$167,tax_fuel_labels,0),MATCH(N$1,'Tax_Share of Price'!$B$1:$AI$1,0)))</f>
        <v>7.9745083027261208E-7</v>
      </c>
      <c r="O3">
        <f>'Total Fuel Prices'!O170*(INDEX(Tax_share,MATCH('Total Fuel Prices'!$A$167,tax_fuel_labels,0),MATCH(O$1,'Tax_Share of Price'!$B$1:$AI$1,0)))</f>
        <v>8.0999691312163171E-7</v>
      </c>
      <c r="P3">
        <f>'Total Fuel Prices'!P170*(INDEX(Tax_share,MATCH('Total Fuel Prices'!$A$167,tax_fuel_labels,0),MATCH(P$1,'Tax_Share of Price'!$B$1:$AI$1,0)))</f>
        <v>8.2899935315987673E-7</v>
      </c>
      <c r="Q3">
        <f>'Total Fuel Prices'!Q170*(INDEX(Tax_share,MATCH('Total Fuel Prices'!$A$167,tax_fuel_labels,0),MATCH(Q$1,'Tax_Share of Price'!$B$1:$AI$1,0)))</f>
        <v>8.3336948042530231E-7</v>
      </c>
      <c r="R3">
        <f>'Total Fuel Prices'!R170*(INDEX(Tax_share,MATCH('Total Fuel Prices'!$A$167,tax_fuel_labels,0),MATCH(R$1,'Tax_Share of Price'!$B$1:$AI$1,0)))</f>
        <v>8.7881085219203511E-7</v>
      </c>
      <c r="S3">
        <f>'Total Fuel Prices'!S170*(INDEX(Tax_share,MATCH('Total Fuel Prices'!$A$167,tax_fuel_labels,0),MATCH(S$1,'Tax_Share of Price'!$B$1:$AI$1,0)))</f>
        <v>8.7276965180103287E-7</v>
      </c>
      <c r="T3">
        <f>'Total Fuel Prices'!T170*(INDEX(Tax_share,MATCH('Total Fuel Prices'!$A$167,tax_fuel_labels,0),MATCH(T$1,'Tax_Share of Price'!$B$1:$AI$1,0)))</f>
        <v>8.8783433185147661E-7</v>
      </c>
      <c r="U3">
        <f>'Total Fuel Prices'!U170*(INDEX(Tax_share,MATCH('Total Fuel Prices'!$A$167,tax_fuel_labels,0),MATCH(U$1,'Tax_Share of Price'!$B$1:$AI$1,0)))</f>
        <v>9.2315490634065295E-7</v>
      </c>
      <c r="V3">
        <f>'Total Fuel Prices'!V170*(INDEX(Tax_share,MATCH('Total Fuel Prices'!$A$167,tax_fuel_labels,0),MATCH(V$1,'Tax_Share of Price'!$B$1:$AI$1,0)))</f>
        <v>9.3442768981795057E-7</v>
      </c>
      <c r="W3">
        <f>'Total Fuel Prices'!W170*(INDEX(Tax_share,MATCH('Total Fuel Prices'!$A$167,tax_fuel_labels,0),MATCH(W$1,'Tax_Share of Price'!$B$1:$AI$1,0)))</f>
        <v>9.5068166461405658E-7</v>
      </c>
      <c r="X3">
        <f>'Total Fuel Prices'!X170*(INDEX(Tax_share,MATCH('Total Fuel Prices'!$A$167,tax_fuel_labels,0),MATCH(X$1,'Tax_Share of Price'!$B$1:$AI$1,0)))</f>
        <v>9.6722967861003451E-7</v>
      </c>
      <c r="Y3">
        <f>'Total Fuel Prices'!Y170*(INDEX(Tax_share,MATCH('Total Fuel Prices'!$A$167,tax_fuel_labels,0),MATCH(Y$1,'Tax_Share of Price'!$B$1:$AI$1,0)))</f>
        <v>9.9362744784166598E-7</v>
      </c>
      <c r="Z3">
        <f>'Total Fuel Prices'!Z170*(INDEX(Tax_share,MATCH('Total Fuel Prices'!$A$167,tax_fuel_labels,0),MATCH(Z$1,'Tax_Share of Price'!$B$1:$AI$1,0)))</f>
        <v>1.0046409582078282E-6</v>
      </c>
      <c r="AA3">
        <f>'Total Fuel Prices'!AA170*(INDEX(Tax_share,MATCH('Total Fuel Prices'!$A$167,tax_fuel_labels,0),MATCH(AA$1,'Tax_Share of Price'!$B$1:$AI$1,0)))</f>
        <v>1.0318273493398171E-6</v>
      </c>
      <c r="AB3">
        <f>'Total Fuel Prices'!AB170*(INDEX(Tax_share,MATCH('Total Fuel Prices'!$A$167,tax_fuel_labels,0),MATCH(AB$1,'Tax_Share of Price'!$B$1:$AI$1,0)))</f>
        <v>1.041724157289876E-6</v>
      </c>
      <c r="AC3">
        <f>'Total Fuel Prices'!AC170*(INDEX(Tax_share,MATCH('Total Fuel Prices'!$A$167,tax_fuel_labels,0),MATCH(AC$1,'Tax_Share of Price'!$B$1:$AI$1,0)))</f>
        <v>1.0553390270157577E-6</v>
      </c>
      <c r="AD3">
        <f>'Total Fuel Prices'!AD170*(INDEX(Tax_share,MATCH('Total Fuel Prices'!$A$167,tax_fuel_labels,0),MATCH(AD$1,'Tax_Share of Price'!$B$1:$AI$1,0)))</f>
        <v>1.0796280063302037E-6</v>
      </c>
      <c r="AE3">
        <f>'Total Fuel Prices'!AE170*(INDEX(Tax_share,MATCH('Total Fuel Prices'!$A$167,tax_fuel_labels,0),MATCH(AE$1,'Tax_Share of Price'!$B$1:$AI$1,0)))</f>
        <v>1.0903734657805622E-6</v>
      </c>
      <c r="AF3">
        <f>$AE3</f>
        <v>1.0903734657805622E-6</v>
      </c>
      <c r="AG3">
        <f t="shared" ref="AF3:AU9" si="1">$AE3</f>
        <v>1.0903734657805622E-6</v>
      </c>
      <c r="AH3">
        <f t="shared" si="1"/>
        <v>1.0903734657805622E-6</v>
      </c>
      <c r="AI3">
        <f t="shared" si="1"/>
        <v>1.0903734657805622E-6</v>
      </c>
      <c r="AJ3">
        <f t="shared" si="1"/>
        <v>1.0903734657805622E-6</v>
      </c>
      <c r="AK3">
        <f t="shared" si="1"/>
        <v>1.0903734657805622E-6</v>
      </c>
      <c r="AL3">
        <f t="shared" si="1"/>
        <v>1.0903734657805622E-6</v>
      </c>
      <c r="AM3">
        <f t="shared" si="1"/>
        <v>1.0903734657805622E-6</v>
      </c>
      <c r="AN3">
        <f t="shared" si="1"/>
        <v>1.0903734657805622E-6</v>
      </c>
      <c r="AO3">
        <f t="shared" si="1"/>
        <v>1.0903734657805622E-6</v>
      </c>
      <c r="AP3">
        <f t="shared" si="1"/>
        <v>1.0903734657805622E-6</v>
      </c>
      <c r="AQ3">
        <f t="shared" si="1"/>
        <v>1.0903734657805622E-6</v>
      </c>
      <c r="AR3">
        <f t="shared" si="1"/>
        <v>1.0903734657805622E-6</v>
      </c>
      <c r="AS3">
        <f t="shared" si="1"/>
        <v>1.0903734657805622E-6</v>
      </c>
      <c r="AT3">
        <f t="shared" si="1"/>
        <v>1.0903734657805622E-6</v>
      </c>
      <c r="AU3">
        <f t="shared" si="1"/>
        <v>1.0903734657805622E-6</v>
      </c>
      <c r="AV3">
        <f t="shared" si="0"/>
        <v>1.0903734657805622E-6</v>
      </c>
      <c r="AW3">
        <f t="shared" si="0"/>
        <v>1.0903734657805622E-6</v>
      </c>
      <c r="AX3">
        <f t="shared" si="0"/>
        <v>1.0903734657805622E-6</v>
      </c>
      <c r="AY3">
        <f t="shared" si="0"/>
        <v>1.0903734657805622E-6</v>
      </c>
      <c r="AZ3">
        <f t="shared" si="0"/>
        <v>1.0903734657805622E-6</v>
      </c>
      <c r="BA3">
        <f t="shared" si="0"/>
        <v>1.0903734657805622E-6</v>
      </c>
      <c r="BB3">
        <f t="shared" si="0"/>
        <v>1.0903734657805622E-6</v>
      </c>
      <c r="BC3">
        <f t="shared" si="0"/>
        <v>1.0903734657805622E-6</v>
      </c>
      <c r="BD3">
        <f t="shared" si="0"/>
        <v>1.0903734657805622E-6</v>
      </c>
      <c r="BE3">
        <f t="shared" si="0"/>
        <v>1.0903734657805622E-6</v>
      </c>
      <c r="BF3">
        <f t="shared" si="0"/>
        <v>1.0903734657805622E-6</v>
      </c>
      <c r="BG3">
        <f t="shared" si="0"/>
        <v>1.0903734657805622E-6</v>
      </c>
      <c r="BH3">
        <f t="shared" si="0"/>
        <v>1.0903734657805622E-6</v>
      </c>
      <c r="BI3">
        <f t="shared" si="0"/>
        <v>1.0903734657805622E-6</v>
      </c>
      <c r="BJ3">
        <f t="shared" si="0"/>
        <v>1.0903734657805622E-6</v>
      </c>
      <c r="BK3">
        <f t="shared" si="0"/>
        <v>1.0903734657805622E-6</v>
      </c>
      <c r="BL3">
        <f t="shared" si="0"/>
        <v>1.0903734657805622E-6</v>
      </c>
      <c r="BM3">
        <f t="shared" si="0"/>
        <v>1.0903734657805622E-6</v>
      </c>
      <c r="BN3">
        <f t="shared" si="0"/>
        <v>1.0903734657805622E-6</v>
      </c>
      <c r="BO3">
        <f t="shared" si="0"/>
        <v>1.0903734657805622E-6</v>
      </c>
      <c r="BP3">
        <f t="shared" si="0"/>
        <v>1.0903734657805622E-6</v>
      </c>
      <c r="BQ3">
        <f t="shared" si="0"/>
        <v>1.0903734657805622E-6</v>
      </c>
      <c r="BR3">
        <f t="shared" si="0"/>
        <v>1.0903734657805622E-6</v>
      </c>
      <c r="BS3">
        <f t="shared" si="0"/>
        <v>1.0903734657805622E-6</v>
      </c>
      <c r="BT3">
        <f t="shared" si="0"/>
        <v>1.0903734657805622E-6</v>
      </c>
      <c r="BU3">
        <f t="shared" si="0"/>
        <v>1.0903734657805622E-6</v>
      </c>
      <c r="BV3">
        <f t="shared" si="0"/>
        <v>1.0903734657805622E-6</v>
      </c>
      <c r="BW3">
        <f t="shared" si="0"/>
        <v>1.0903734657805622E-6</v>
      </c>
      <c r="BX3">
        <f t="shared" si="0"/>
        <v>1.0903734657805622E-6</v>
      </c>
      <c r="BY3">
        <f t="shared" si="0"/>
        <v>1.0903734657805622E-6</v>
      </c>
      <c r="BZ3">
        <f t="shared" si="0"/>
        <v>1.0903734657805622E-6</v>
      </c>
      <c r="CA3">
        <f t="shared" si="0"/>
        <v>1.0903734657805622E-6</v>
      </c>
      <c r="CB3">
        <f t="shared" si="0"/>
        <v>1.0903734657805622E-6</v>
      </c>
      <c r="CC3">
        <f t="shared" si="0"/>
        <v>1.0903734657805622E-6</v>
      </c>
    </row>
    <row r="4" spans="1:81">
      <c r="A4" s="1" t="s">
        <v>1423</v>
      </c>
      <c r="B4">
        <f>'Total Fuel Prices'!B171*(INDEX(Tax_share,MATCH('Total Fuel Prices'!$A$167,tax_fuel_labels,0),MATCH(B$1,'Tax_Share of Price'!$B$1:$AI$1,0)))</f>
        <v>0</v>
      </c>
      <c r="C4">
        <f>'Total Fuel Prices'!C171*(INDEX(Tax_share,MATCH('Total Fuel Prices'!$A$167,tax_fuel_labels,0),MATCH(C$1,'Tax_Share of Price'!$B$1:$AI$1,0)))</f>
        <v>0</v>
      </c>
      <c r="D4">
        <f>'Total Fuel Prices'!D171*(INDEX(Tax_share,MATCH('Total Fuel Prices'!$A$167,tax_fuel_labels,0),MATCH(D$1,'Tax_Share of Price'!$B$1:$AI$1,0)))</f>
        <v>0</v>
      </c>
      <c r="E4">
        <f>'Total Fuel Prices'!E171*(INDEX(Tax_share,MATCH('Total Fuel Prices'!$A$167,tax_fuel_labels,0),MATCH(E$1,'Tax_Share of Price'!$B$1:$AI$1,0)))</f>
        <v>0</v>
      </c>
      <c r="F4">
        <f>'Total Fuel Prices'!F171*(INDEX(Tax_share,MATCH('Total Fuel Prices'!$A$167,tax_fuel_labels,0),MATCH(F$1,'Tax_Share of Price'!$B$1:$AI$1,0)))</f>
        <v>0</v>
      </c>
      <c r="G4">
        <f>'Total Fuel Prices'!G171*(INDEX(Tax_share,MATCH('Total Fuel Prices'!$A$167,tax_fuel_labels,0),MATCH(G$1,'Tax_Share of Price'!$B$1:$AI$1,0)))</f>
        <v>0</v>
      </c>
      <c r="H4">
        <f>'Total Fuel Prices'!H171*(INDEX(Tax_share,MATCH('Total Fuel Prices'!$A$167,tax_fuel_labels,0),MATCH(H$1,'Tax_Share of Price'!$B$1:$AI$1,0)))</f>
        <v>0</v>
      </c>
      <c r="I4">
        <f>'Total Fuel Prices'!I171*(INDEX(Tax_share,MATCH('Total Fuel Prices'!$A$167,tax_fuel_labels,0),MATCH(I$1,'Tax_Share of Price'!$B$1:$AI$1,0)))</f>
        <v>0</v>
      </c>
      <c r="J4">
        <f>'Total Fuel Prices'!J171*(INDEX(Tax_share,MATCH('Total Fuel Prices'!$A$167,tax_fuel_labels,0),MATCH(J$1,'Tax_Share of Price'!$B$1:$AI$1,0)))</f>
        <v>0</v>
      </c>
      <c r="K4">
        <f>'Total Fuel Prices'!K171*(INDEX(Tax_share,MATCH('Total Fuel Prices'!$A$167,tax_fuel_labels,0),MATCH(K$1,'Tax_Share of Price'!$B$1:$AI$1,0)))</f>
        <v>0</v>
      </c>
      <c r="L4">
        <f>'Total Fuel Prices'!L171*(INDEX(Tax_share,MATCH('Total Fuel Prices'!$A$167,tax_fuel_labels,0),MATCH(L$1,'Tax_Share of Price'!$B$1:$AI$1,0)))</f>
        <v>0</v>
      </c>
      <c r="M4">
        <f>'Total Fuel Prices'!M171*(INDEX(Tax_share,MATCH('Total Fuel Prices'!$A$167,tax_fuel_labels,0),MATCH(M$1,'Tax_Share of Price'!$B$1:$AI$1,0)))</f>
        <v>0</v>
      </c>
      <c r="N4">
        <f>'Total Fuel Prices'!N171*(INDEX(Tax_share,MATCH('Total Fuel Prices'!$A$167,tax_fuel_labels,0),MATCH(N$1,'Tax_Share of Price'!$B$1:$AI$1,0)))</f>
        <v>0</v>
      </c>
      <c r="O4">
        <f>'Total Fuel Prices'!O171*(INDEX(Tax_share,MATCH('Total Fuel Prices'!$A$167,tax_fuel_labels,0),MATCH(O$1,'Tax_Share of Price'!$B$1:$AI$1,0)))</f>
        <v>0</v>
      </c>
      <c r="P4">
        <f>'Total Fuel Prices'!P171*(INDEX(Tax_share,MATCH('Total Fuel Prices'!$A$167,tax_fuel_labels,0),MATCH(P$1,'Tax_Share of Price'!$B$1:$AI$1,0)))</f>
        <v>0</v>
      </c>
      <c r="Q4">
        <f>'Total Fuel Prices'!Q171*(INDEX(Tax_share,MATCH('Total Fuel Prices'!$A$167,tax_fuel_labels,0),MATCH(Q$1,'Tax_Share of Price'!$B$1:$AI$1,0)))</f>
        <v>0</v>
      </c>
      <c r="R4">
        <f>'Total Fuel Prices'!R171*(INDEX(Tax_share,MATCH('Total Fuel Prices'!$A$167,tax_fuel_labels,0),MATCH(R$1,'Tax_Share of Price'!$B$1:$AI$1,0)))</f>
        <v>0</v>
      </c>
      <c r="S4">
        <f>'Total Fuel Prices'!S171*(INDEX(Tax_share,MATCH('Total Fuel Prices'!$A$167,tax_fuel_labels,0),MATCH(S$1,'Tax_Share of Price'!$B$1:$AI$1,0)))</f>
        <v>0</v>
      </c>
      <c r="T4">
        <f>'Total Fuel Prices'!T171*(INDEX(Tax_share,MATCH('Total Fuel Prices'!$A$167,tax_fuel_labels,0),MATCH(T$1,'Tax_Share of Price'!$B$1:$AI$1,0)))</f>
        <v>0</v>
      </c>
      <c r="U4">
        <f>'Total Fuel Prices'!U171*(INDEX(Tax_share,MATCH('Total Fuel Prices'!$A$167,tax_fuel_labels,0),MATCH(U$1,'Tax_Share of Price'!$B$1:$AI$1,0)))</f>
        <v>0</v>
      </c>
      <c r="V4">
        <f>'Total Fuel Prices'!V171*(INDEX(Tax_share,MATCH('Total Fuel Prices'!$A$167,tax_fuel_labels,0),MATCH(V$1,'Tax_Share of Price'!$B$1:$AI$1,0)))</f>
        <v>0</v>
      </c>
      <c r="W4">
        <f>'Total Fuel Prices'!W171*(INDEX(Tax_share,MATCH('Total Fuel Prices'!$A$167,tax_fuel_labels,0),MATCH(W$1,'Tax_Share of Price'!$B$1:$AI$1,0)))</f>
        <v>0</v>
      </c>
      <c r="X4">
        <f>'Total Fuel Prices'!X171*(INDEX(Tax_share,MATCH('Total Fuel Prices'!$A$167,tax_fuel_labels,0),MATCH(X$1,'Tax_Share of Price'!$B$1:$AI$1,0)))</f>
        <v>0</v>
      </c>
      <c r="Y4">
        <f>'Total Fuel Prices'!Y171*(INDEX(Tax_share,MATCH('Total Fuel Prices'!$A$167,tax_fuel_labels,0),MATCH(Y$1,'Tax_Share of Price'!$B$1:$AI$1,0)))</f>
        <v>0</v>
      </c>
      <c r="Z4">
        <f>'Total Fuel Prices'!Z171*(INDEX(Tax_share,MATCH('Total Fuel Prices'!$A$167,tax_fuel_labels,0),MATCH(Z$1,'Tax_Share of Price'!$B$1:$AI$1,0)))</f>
        <v>0</v>
      </c>
      <c r="AA4">
        <f>'Total Fuel Prices'!AA171*(INDEX(Tax_share,MATCH('Total Fuel Prices'!$A$167,tax_fuel_labels,0),MATCH(AA$1,'Tax_Share of Price'!$B$1:$AI$1,0)))</f>
        <v>0</v>
      </c>
      <c r="AB4">
        <f>'Total Fuel Prices'!AB171*(INDEX(Tax_share,MATCH('Total Fuel Prices'!$A$167,tax_fuel_labels,0),MATCH(AB$1,'Tax_Share of Price'!$B$1:$AI$1,0)))</f>
        <v>0</v>
      </c>
      <c r="AC4">
        <f>'Total Fuel Prices'!AC171*(INDEX(Tax_share,MATCH('Total Fuel Prices'!$A$167,tax_fuel_labels,0),MATCH(AC$1,'Tax_Share of Price'!$B$1:$AI$1,0)))</f>
        <v>0</v>
      </c>
      <c r="AD4">
        <f>'Total Fuel Prices'!AD171*(INDEX(Tax_share,MATCH('Total Fuel Prices'!$A$167,tax_fuel_labels,0),MATCH(AD$1,'Tax_Share of Price'!$B$1:$AI$1,0)))</f>
        <v>0</v>
      </c>
      <c r="AE4">
        <f>'Total Fuel Prices'!AE171*(INDEX(Tax_share,MATCH('Total Fuel Prices'!$A$167,tax_fuel_labels,0),MATCH(AE$1,'Tax_Share of Price'!$B$1:$AI$1,0)))</f>
        <v>0</v>
      </c>
      <c r="AF4">
        <f t="shared" si="1"/>
        <v>0</v>
      </c>
      <c r="AG4">
        <f t="shared" si="0"/>
        <v>0</v>
      </c>
      <c r="AH4">
        <f t="shared" si="0"/>
        <v>0</v>
      </c>
      <c r="AI4">
        <f t="shared" si="0"/>
        <v>0</v>
      </c>
      <c r="AJ4">
        <f t="shared" si="0"/>
        <v>0</v>
      </c>
      <c r="AK4">
        <f t="shared" si="0"/>
        <v>0</v>
      </c>
      <c r="AL4">
        <f t="shared" si="0"/>
        <v>0</v>
      </c>
      <c r="AM4">
        <f t="shared" si="0"/>
        <v>0</v>
      </c>
      <c r="AN4">
        <f t="shared" si="0"/>
        <v>0</v>
      </c>
      <c r="AO4">
        <f t="shared" si="0"/>
        <v>0</v>
      </c>
      <c r="AP4">
        <f t="shared" si="0"/>
        <v>0</v>
      </c>
      <c r="AQ4">
        <f t="shared" si="0"/>
        <v>0</v>
      </c>
      <c r="AR4">
        <f t="shared" si="0"/>
        <v>0</v>
      </c>
      <c r="AS4">
        <f t="shared" si="0"/>
        <v>0</v>
      </c>
      <c r="AT4">
        <f t="shared" si="0"/>
        <v>0</v>
      </c>
      <c r="AU4">
        <f t="shared" si="0"/>
        <v>0</v>
      </c>
      <c r="AV4">
        <f t="shared" si="0"/>
        <v>0</v>
      </c>
      <c r="AW4">
        <f t="shared" si="0"/>
        <v>0</v>
      </c>
      <c r="AX4">
        <f t="shared" si="0"/>
        <v>0</v>
      </c>
      <c r="AY4">
        <f t="shared" si="0"/>
        <v>0</v>
      </c>
      <c r="AZ4">
        <f t="shared" si="0"/>
        <v>0</v>
      </c>
      <c r="BA4">
        <f t="shared" si="0"/>
        <v>0</v>
      </c>
      <c r="BB4">
        <f t="shared" si="0"/>
        <v>0</v>
      </c>
      <c r="BC4">
        <f t="shared" si="0"/>
        <v>0</v>
      </c>
      <c r="BD4">
        <f t="shared" si="0"/>
        <v>0</v>
      </c>
      <c r="BE4">
        <f t="shared" si="0"/>
        <v>0</v>
      </c>
      <c r="BF4">
        <f t="shared" si="0"/>
        <v>0</v>
      </c>
      <c r="BG4">
        <f t="shared" si="0"/>
        <v>0</v>
      </c>
      <c r="BH4">
        <f t="shared" si="0"/>
        <v>0</v>
      </c>
      <c r="BI4">
        <f t="shared" si="0"/>
        <v>0</v>
      </c>
      <c r="BJ4">
        <f t="shared" si="0"/>
        <v>0</v>
      </c>
      <c r="BK4">
        <f t="shared" si="0"/>
        <v>0</v>
      </c>
      <c r="BL4">
        <f t="shared" si="0"/>
        <v>0</v>
      </c>
      <c r="BM4">
        <f t="shared" si="0"/>
        <v>0</v>
      </c>
      <c r="BN4">
        <f t="shared" si="0"/>
        <v>0</v>
      </c>
      <c r="BO4">
        <f t="shared" si="0"/>
        <v>0</v>
      </c>
      <c r="BP4">
        <f t="shared" si="0"/>
        <v>0</v>
      </c>
      <c r="BQ4">
        <f t="shared" si="0"/>
        <v>0</v>
      </c>
      <c r="BR4">
        <f t="shared" si="0"/>
        <v>0</v>
      </c>
      <c r="BS4">
        <f t="shared" si="0"/>
        <v>0</v>
      </c>
      <c r="BT4">
        <f t="shared" si="0"/>
        <v>0</v>
      </c>
      <c r="BU4">
        <f t="shared" si="0"/>
        <v>0</v>
      </c>
      <c r="BV4">
        <f t="shared" si="0"/>
        <v>0</v>
      </c>
      <c r="BW4">
        <f t="shared" si="0"/>
        <v>0</v>
      </c>
      <c r="BX4">
        <f t="shared" si="0"/>
        <v>0</v>
      </c>
      <c r="BY4">
        <f t="shared" si="0"/>
        <v>0</v>
      </c>
      <c r="BZ4">
        <f t="shared" si="0"/>
        <v>0</v>
      </c>
      <c r="CA4">
        <f t="shared" si="0"/>
        <v>0</v>
      </c>
      <c r="CB4">
        <f t="shared" si="0"/>
        <v>0</v>
      </c>
      <c r="CC4">
        <f t="shared" si="0"/>
        <v>0</v>
      </c>
    </row>
    <row r="5" spans="1:81">
      <c r="A5" s="1" t="s">
        <v>1424</v>
      </c>
      <c r="B5">
        <f>'Total Fuel Prices'!B172*(INDEX(Tax_share,MATCH('Total Fuel Prices'!$A$167,tax_fuel_labels,0),MATCH(B$1,'Tax_Share of Price'!$B$1:$AI$1,0)))</f>
        <v>0</v>
      </c>
      <c r="C5">
        <f>'Total Fuel Prices'!C172*(INDEX(Tax_share,MATCH('Total Fuel Prices'!$A$167,tax_fuel_labels,0),MATCH(C$1,'Tax_Share of Price'!$B$1:$AI$1,0)))</f>
        <v>0</v>
      </c>
      <c r="D5">
        <f>'Total Fuel Prices'!D172*(INDEX(Tax_share,MATCH('Total Fuel Prices'!$A$167,tax_fuel_labels,0),MATCH(D$1,'Tax_Share of Price'!$B$1:$AI$1,0)))</f>
        <v>0</v>
      </c>
      <c r="E5">
        <f>'Total Fuel Prices'!E172*(INDEX(Tax_share,MATCH('Total Fuel Prices'!$A$167,tax_fuel_labels,0),MATCH(E$1,'Tax_Share of Price'!$B$1:$AI$1,0)))</f>
        <v>0</v>
      </c>
      <c r="F5">
        <f>'Total Fuel Prices'!F172*(INDEX(Tax_share,MATCH('Total Fuel Prices'!$A$167,tax_fuel_labels,0),MATCH(F$1,'Tax_Share of Price'!$B$1:$AI$1,0)))</f>
        <v>0</v>
      </c>
      <c r="G5">
        <f>'Total Fuel Prices'!G172*(INDEX(Tax_share,MATCH('Total Fuel Prices'!$A$167,tax_fuel_labels,0),MATCH(G$1,'Tax_Share of Price'!$B$1:$AI$1,0)))</f>
        <v>0</v>
      </c>
      <c r="H5">
        <f>'Total Fuel Prices'!H172*(INDEX(Tax_share,MATCH('Total Fuel Prices'!$A$167,tax_fuel_labels,0),MATCH(H$1,'Tax_Share of Price'!$B$1:$AI$1,0)))</f>
        <v>0</v>
      </c>
      <c r="I5">
        <f>'Total Fuel Prices'!I172*(INDEX(Tax_share,MATCH('Total Fuel Prices'!$A$167,tax_fuel_labels,0),MATCH(I$1,'Tax_Share of Price'!$B$1:$AI$1,0)))</f>
        <v>0</v>
      </c>
      <c r="J5">
        <f>'Total Fuel Prices'!J172*(INDEX(Tax_share,MATCH('Total Fuel Prices'!$A$167,tax_fuel_labels,0),MATCH(J$1,'Tax_Share of Price'!$B$1:$AI$1,0)))</f>
        <v>0</v>
      </c>
      <c r="K5">
        <f>'Total Fuel Prices'!K172*(INDEX(Tax_share,MATCH('Total Fuel Prices'!$A$167,tax_fuel_labels,0),MATCH(K$1,'Tax_Share of Price'!$B$1:$AI$1,0)))</f>
        <v>0</v>
      </c>
      <c r="L5">
        <f>'Total Fuel Prices'!L172*(INDEX(Tax_share,MATCH('Total Fuel Prices'!$A$167,tax_fuel_labels,0),MATCH(L$1,'Tax_Share of Price'!$B$1:$AI$1,0)))</f>
        <v>0</v>
      </c>
      <c r="M5">
        <f>'Total Fuel Prices'!M172*(INDEX(Tax_share,MATCH('Total Fuel Prices'!$A$167,tax_fuel_labels,0),MATCH(M$1,'Tax_Share of Price'!$B$1:$AI$1,0)))</f>
        <v>0</v>
      </c>
      <c r="N5">
        <f>'Total Fuel Prices'!N172*(INDEX(Tax_share,MATCH('Total Fuel Prices'!$A$167,tax_fuel_labels,0),MATCH(N$1,'Tax_Share of Price'!$B$1:$AI$1,0)))</f>
        <v>0</v>
      </c>
      <c r="O5">
        <f>'Total Fuel Prices'!O172*(INDEX(Tax_share,MATCH('Total Fuel Prices'!$A$167,tax_fuel_labels,0),MATCH(O$1,'Tax_Share of Price'!$B$1:$AI$1,0)))</f>
        <v>0</v>
      </c>
      <c r="P5">
        <f>'Total Fuel Prices'!P172*(INDEX(Tax_share,MATCH('Total Fuel Prices'!$A$167,tax_fuel_labels,0),MATCH(P$1,'Tax_Share of Price'!$B$1:$AI$1,0)))</f>
        <v>0</v>
      </c>
      <c r="Q5">
        <f>'Total Fuel Prices'!Q172*(INDEX(Tax_share,MATCH('Total Fuel Prices'!$A$167,tax_fuel_labels,0),MATCH(Q$1,'Tax_Share of Price'!$B$1:$AI$1,0)))</f>
        <v>0</v>
      </c>
      <c r="R5">
        <f>'Total Fuel Prices'!R172*(INDEX(Tax_share,MATCH('Total Fuel Prices'!$A$167,tax_fuel_labels,0),MATCH(R$1,'Tax_Share of Price'!$B$1:$AI$1,0)))</f>
        <v>0</v>
      </c>
      <c r="S5">
        <f>'Total Fuel Prices'!S172*(INDEX(Tax_share,MATCH('Total Fuel Prices'!$A$167,tax_fuel_labels,0),MATCH(S$1,'Tax_Share of Price'!$B$1:$AI$1,0)))</f>
        <v>0</v>
      </c>
      <c r="T5">
        <f>'Total Fuel Prices'!T172*(INDEX(Tax_share,MATCH('Total Fuel Prices'!$A$167,tax_fuel_labels,0),MATCH(T$1,'Tax_Share of Price'!$B$1:$AI$1,0)))</f>
        <v>0</v>
      </c>
      <c r="U5">
        <f>'Total Fuel Prices'!U172*(INDEX(Tax_share,MATCH('Total Fuel Prices'!$A$167,tax_fuel_labels,0),MATCH(U$1,'Tax_Share of Price'!$B$1:$AI$1,0)))</f>
        <v>0</v>
      </c>
      <c r="V5">
        <f>'Total Fuel Prices'!V172*(INDEX(Tax_share,MATCH('Total Fuel Prices'!$A$167,tax_fuel_labels,0),MATCH(V$1,'Tax_Share of Price'!$B$1:$AI$1,0)))</f>
        <v>0</v>
      </c>
      <c r="W5">
        <f>'Total Fuel Prices'!W172*(INDEX(Tax_share,MATCH('Total Fuel Prices'!$A$167,tax_fuel_labels,0),MATCH(W$1,'Tax_Share of Price'!$B$1:$AI$1,0)))</f>
        <v>0</v>
      </c>
      <c r="X5">
        <f>'Total Fuel Prices'!X172*(INDEX(Tax_share,MATCH('Total Fuel Prices'!$A$167,tax_fuel_labels,0),MATCH(X$1,'Tax_Share of Price'!$B$1:$AI$1,0)))</f>
        <v>0</v>
      </c>
      <c r="Y5">
        <f>'Total Fuel Prices'!Y172*(INDEX(Tax_share,MATCH('Total Fuel Prices'!$A$167,tax_fuel_labels,0),MATCH(Y$1,'Tax_Share of Price'!$B$1:$AI$1,0)))</f>
        <v>0</v>
      </c>
      <c r="Z5">
        <f>'Total Fuel Prices'!Z172*(INDEX(Tax_share,MATCH('Total Fuel Prices'!$A$167,tax_fuel_labels,0),MATCH(Z$1,'Tax_Share of Price'!$B$1:$AI$1,0)))</f>
        <v>0</v>
      </c>
      <c r="AA5">
        <f>'Total Fuel Prices'!AA172*(INDEX(Tax_share,MATCH('Total Fuel Prices'!$A$167,tax_fuel_labels,0),MATCH(AA$1,'Tax_Share of Price'!$B$1:$AI$1,0)))</f>
        <v>0</v>
      </c>
      <c r="AB5">
        <f>'Total Fuel Prices'!AB172*(INDEX(Tax_share,MATCH('Total Fuel Prices'!$A$167,tax_fuel_labels,0),MATCH(AB$1,'Tax_Share of Price'!$B$1:$AI$1,0)))</f>
        <v>0</v>
      </c>
      <c r="AC5">
        <f>'Total Fuel Prices'!AC172*(INDEX(Tax_share,MATCH('Total Fuel Prices'!$A$167,tax_fuel_labels,0),MATCH(AC$1,'Tax_Share of Price'!$B$1:$AI$1,0)))</f>
        <v>0</v>
      </c>
      <c r="AD5">
        <f>'Total Fuel Prices'!AD172*(INDEX(Tax_share,MATCH('Total Fuel Prices'!$A$167,tax_fuel_labels,0),MATCH(AD$1,'Tax_Share of Price'!$B$1:$AI$1,0)))</f>
        <v>0</v>
      </c>
      <c r="AE5">
        <f>'Total Fuel Prices'!AE172*(INDEX(Tax_share,MATCH('Total Fuel Prices'!$A$167,tax_fuel_labels,0),MATCH(AE$1,'Tax_Share of Price'!$B$1:$AI$1,0)))</f>
        <v>0</v>
      </c>
      <c r="AF5">
        <f t="shared" si="1"/>
        <v>0</v>
      </c>
      <c r="AG5">
        <f t="shared" si="0"/>
        <v>0</v>
      </c>
      <c r="AH5">
        <f t="shared" si="0"/>
        <v>0</v>
      </c>
      <c r="AI5">
        <f t="shared" si="0"/>
        <v>0</v>
      </c>
      <c r="AJ5">
        <f t="shared" si="0"/>
        <v>0</v>
      </c>
      <c r="AK5">
        <f t="shared" si="0"/>
        <v>0</v>
      </c>
      <c r="AL5">
        <f t="shared" si="0"/>
        <v>0</v>
      </c>
      <c r="AM5">
        <f t="shared" si="0"/>
        <v>0</v>
      </c>
      <c r="AN5">
        <f t="shared" si="0"/>
        <v>0</v>
      </c>
      <c r="AO5">
        <f t="shared" si="0"/>
        <v>0</v>
      </c>
      <c r="AP5">
        <f t="shared" si="0"/>
        <v>0</v>
      </c>
      <c r="AQ5">
        <f t="shared" si="0"/>
        <v>0</v>
      </c>
      <c r="AR5">
        <f t="shared" si="0"/>
        <v>0</v>
      </c>
      <c r="AS5">
        <f t="shared" si="0"/>
        <v>0</v>
      </c>
      <c r="AT5">
        <f t="shared" si="0"/>
        <v>0</v>
      </c>
      <c r="AU5">
        <f t="shared" si="0"/>
        <v>0</v>
      </c>
      <c r="AV5">
        <f t="shared" si="0"/>
        <v>0</v>
      </c>
      <c r="AW5">
        <f t="shared" si="0"/>
        <v>0</v>
      </c>
      <c r="AX5">
        <f t="shared" si="0"/>
        <v>0</v>
      </c>
      <c r="AY5">
        <f t="shared" si="0"/>
        <v>0</v>
      </c>
      <c r="AZ5">
        <f t="shared" si="0"/>
        <v>0</v>
      </c>
      <c r="BA5">
        <f t="shared" si="0"/>
        <v>0</v>
      </c>
      <c r="BB5">
        <f t="shared" si="0"/>
        <v>0</v>
      </c>
      <c r="BC5">
        <f t="shared" si="0"/>
        <v>0</v>
      </c>
      <c r="BD5">
        <f t="shared" si="0"/>
        <v>0</v>
      </c>
      <c r="BE5">
        <f t="shared" si="0"/>
        <v>0</v>
      </c>
      <c r="BF5">
        <f t="shared" si="0"/>
        <v>0</v>
      </c>
      <c r="BG5">
        <f t="shared" si="0"/>
        <v>0</v>
      </c>
      <c r="BH5">
        <f t="shared" si="0"/>
        <v>0</v>
      </c>
      <c r="BI5">
        <f t="shared" si="0"/>
        <v>0</v>
      </c>
      <c r="BJ5">
        <f t="shared" si="0"/>
        <v>0</v>
      </c>
      <c r="BK5">
        <f t="shared" si="0"/>
        <v>0</v>
      </c>
      <c r="BL5">
        <f t="shared" si="0"/>
        <v>0</v>
      </c>
      <c r="BM5">
        <f t="shared" si="0"/>
        <v>0</v>
      </c>
      <c r="BN5">
        <f t="shared" si="0"/>
        <v>0</v>
      </c>
      <c r="BO5">
        <f t="shared" si="0"/>
        <v>0</v>
      </c>
      <c r="BP5">
        <f t="shared" si="0"/>
        <v>0</v>
      </c>
      <c r="BQ5">
        <f t="shared" si="0"/>
        <v>0</v>
      </c>
      <c r="BR5">
        <f t="shared" si="0"/>
        <v>0</v>
      </c>
      <c r="BS5">
        <f t="shared" si="0"/>
        <v>0</v>
      </c>
      <c r="BT5">
        <f t="shared" si="0"/>
        <v>0</v>
      </c>
      <c r="BU5">
        <f t="shared" si="0"/>
        <v>0</v>
      </c>
      <c r="BV5">
        <f t="shared" si="0"/>
        <v>0</v>
      </c>
      <c r="BW5">
        <f t="shared" si="0"/>
        <v>0</v>
      </c>
      <c r="BX5">
        <f t="shared" si="0"/>
        <v>0</v>
      </c>
      <c r="BY5">
        <f t="shared" si="0"/>
        <v>0</v>
      </c>
      <c r="BZ5">
        <f t="shared" si="0"/>
        <v>0</v>
      </c>
      <c r="CA5">
        <f t="shared" si="0"/>
        <v>0</v>
      </c>
      <c r="CB5">
        <f t="shared" si="0"/>
        <v>0</v>
      </c>
      <c r="CC5">
        <f t="shared" si="0"/>
        <v>0</v>
      </c>
    </row>
    <row r="6" spans="1:81">
      <c r="A6" s="1" t="s">
        <v>1425</v>
      </c>
      <c r="B6">
        <f>'Total Fuel Prices'!B173*(INDEX(Tax_share,MATCH('Total Fuel Prices'!$A$167,tax_fuel_labels,0),MATCH(B$1,'Tax_Share of Price'!$B$1:$AI$1,0)))</f>
        <v>5.6002522628597766E-7</v>
      </c>
      <c r="C6">
        <f>'Total Fuel Prices'!C173*(INDEX(Tax_share,MATCH('Total Fuel Prices'!$A$167,tax_fuel_labels,0),MATCH(C$1,'Tax_Share of Price'!$B$1:$AI$1,0)))</f>
        <v>5.6002522628597766E-7</v>
      </c>
      <c r="D6">
        <f>'Total Fuel Prices'!D173*(INDEX(Tax_share,MATCH('Total Fuel Prices'!$A$167,tax_fuel_labels,0),MATCH(D$1,'Tax_Share of Price'!$B$1:$AI$1,0)))</f>
        <v>6.5304334624591743E-7</v>
      </c>
      <c r="E6">
        <f>'Total Fuel Prices'!E173*(INDEX(Tax_share,MATCH('Total Fuel Prices'!$A$167,tax_fuel_labels,0),MATCH(E$1,'Tax_Share of Price'!$B$1:$AI$1,0)))</f>
        <v>5.6002522628597766E-7</v>
      </c>
      <c r="F6">
        <f>'Total Fuel Prices'!F173*(INDEX(Tax_share,MATCH('Total Fuel Prices'!$A$167,tax_fuel_labels,0),MATCH(F$1,'Tax_Share of Price'!$B$1:$AI$1,0)))</f>
        <v>6.7469353110708044E-7</v>
      </c>
      <c r="G6">
        <f>'Total Fuel Prices'!G173*(INDEX(Tax_share,MATCH('Total Fuel Prices'!$A$167,tax_fuel_labels,0),MATCH(G$1,'Tax_Share of Price'!$B$1:$AI$1,0)))</f>
        <v>6.9800790950379235E-7</v>
      </c>
      <c r="H6">
        <f>'Total Fuel Prices'!H173*(INDEX(Tax_share,MATCH('Total Fuel Prices'!$A$167,tax_fuel_labels,0),MATCH(H$1,'Tax_Share of Price'!$B$1:$AI$1,0)))</f>
        <v>7.0935749589585001E-7</v>
      </c>
      <c r="I6">
        <f>'Total Fuel Prices'!I173*(INDEX(Tax_share,MATCH('Total Fuel Prices'!$A$167,tax_fuel_labels,0),MATCH(I$1,'Tax_Share of Price'!$B$1:$AI$1,0)))</f>
        <v>7.3890708372408378E-7</v>
      </c>
      <c r="J6">
        <f>'Total Fuel Prices'!J173*(INDEX(Tax_share,MATCH('Total Fuel Prices'!$A$167,tax_fuel_labels,0),MATCH(J$1,'Tax_Share of Price'!$B$1:$AI$1,0)))</f>
        <v>7.568950603371588E-7</v>
      </c>
      <c r="K6">
        <f>'Total Fuel Prices'!K173*(INDEX(Tax_share,MATCH('Total Fuel Prices'!$A$167,tax_fuel_labels,0),MATCH(K$1,'Tax_Share of Price'!$B$1:$AI$1,0)))</f>
        <v>7.5834696444999018E-7</v>
      </c>
      <c r="L6">
        <f>'Total Fuel Prices'!L173*(INDEX(Tax_share,MATCH('Total Fuel Prices'!$A$167,tax_fuel_labels,0),MATCH(L$1,'Tax_Share of Price'!$B$1:$AI$1,0)))</f>
        <v>7.8594754601638571E-7</v>
      </c>
      <c r="M6">
        <f>'Total Fuel Prices'!M173*(INDEX(Tax_share,MATCH('Total Fuel Prices'!$A$167,tax_fuel_labels,0),MATCH(M$1,'Tax_Share of Price'!$B$1:$AI$1,0)))</f>
        <v>7.799380400577025E-7</v>
      </c>
      <c r="N6">
        <f>'Total Fuel Prices'!N173*(INDEX(Tax_share,MATCH('Total Fuel Prices'!$A$167,tax_fuel_labels,0),MATCH(N$1,'Tax_Share of Price'!$B$1:$AI$1,0)))</f>
        <v>7.9745083027261208E-7</v>
      </c>
      <c r="O6">
        <f>'Total Fuel Prices'!O173*(INDEX(Tax_share,MATCH('Total Fuel Prices'!$A$167,tax_fuel_labels,0),MATCH(O$1,'Tax_Share of Price'!$B$1:$AI$1,0)))</f>
        <v>8.0999691312163171E-7</v>
      </c>
      <c r="P6">
        <f>'Total Fuel Prices'!P173*(INDEX(Tax_share,MATCH('Total Fuel Prices'!$A$167,tax_fuel_labels,0),MATCH(P$1,'Tax_Share of Price'!$B$1:$AI$1,0)))</f>
        <v>8.2899935315987673E-7</v>
      </c>
      <c r="Q6">
        <f>'Total Fuel Prices'!Q173*(INDEX(Tax_share,MATCH('Total Fuel Prices'!$A$167,tax_fuel_labels,0),MATCH(Q$1,'Tax_Share of Price'!$B$1:$AI$1,0)))</f>
        <v>8.3336948042530231E-7</v>
      </c>
      <c r="R6">
        <f>'Total Fuel Prices'!R173*(INDEX(Tax_share,MATCH('Total Fuel Prices'!$A$167,tax_fuel_labels,0),MATCH(R$1,'Tax_Share of Price'!$B$1:$AI$1,0)))</f>
        <v>8.7881085219203511E-7</v>
      </c>
      <c r="S6">
        <f>'Total Fuel Prices'!S173*(INDEX(Tax_share,MATCH('Total Fuel Prices'!$A$167,tax_fuel_labels,0),MATCH(S$1,'Tax_Share of Price'!$B$1:$AI$1,0)))</f>
        <v>8.7276965180103287E-7</v>
      </c>
      <c r="T6">
        <f>'Total Fuel Prices'!T173*(INDEX(Tax_share,MATCH('Total Fuel Prices'!$A$167,tax_fuel_labels,0),MATCH(T$1,'Tax_Share of Price'!$B$1:$AI$1,0)))</f>
        <v>8.8783433185147661E-7</v>
      </c>
      <c r="U6">
        <f>'Total Fuel Prices'!U173*(INDEX(Tax_share,MATCH('Total Fuel Prices'!$A$167,tax_fuel_labels,0),MATCH(U$1,'Tax_Share of Price'!$B$1:$AI$1,0)))</f>
        <v>9.2315490634065295E-7</v>
      </c>
      <c r="V6">
        <f>'Total Fuel Prices'!V173*(INDEX(Tax_share,MATCH('Total Fuel Prices'!$A$167,tax_fuel_labels,0),MATCH(V$1,'Tax_Share of Price'!$B$1:$AI$1,0)))</f>
        <v>9.3442768981795057E-7</v>
      </c>
      <c r="W6">
        <f>'Total Fuel Prices'!W173*(INDEX(Tax_share,MATCH('Total Fuel Prices'!$A$167,tax_fuel_labels,0),MATCH(W$1,'Tax_Share of Price'!$B$1:$AI$1,0)))</f>
        <v>9.5068166461405658E-7</v>
      </c>
      <c r="X6">
        <f>'Total Fuel Prices'!X173*(INDEX(Tax_share,MATCH('Total Fuel Prices'!$A$167,tax_fuel_labels,0),MATCH(X$1,'Tax_Share of Price'!$B$1:$AI$1,0)))</f>
        <v>9.6722967861003451E-7</v>
      </c>
      <c r="Y6">
        <f>'Total Fuel Prices'!Y173*(INDEX(Tax_share,MATCH('Total Fuel Prices'!$A$167,tax_fuel_labels,0),MATCH(Y$1,'Tax_Share of Price'!$B$1:$AI$1,0)))</f>
        <v>9.9362744784166598E-7</v>
      </c>
      <c r="Z6">
        <f>'Total Fuel Prices'!Z173*(INDEX(Tax_share,MATCH('Total Fuel Prices'!$A$167,tax_fuel_labels,0),MATCH(Z$1,'Tax_Share of Price'!$B$1:$AI$1,0)))</f>
        <v>1.0046409582078282E-6</v>
      </c>
      <c r="AA6">
        <f>'Total Fuel Prices'!AA173*(INDEX(Tax_share,MATCH('Total Fuel Prices'!$A$167,tax_fuel_labels,0),MATCH(AA$1,'Tax_Share of Price'!$B$1:$AI$1,0)))</f>
        <v>1.0318273493398171E-6</v>
      </c>
      <c r="AB6">
        <f>'Total Fuel Prices'!AB173*(INDEX(Tax_share,MATCH('Total Fuel Prices'!$A$167,tax_fuel_labels,0),MATCH(AB$1,'Tax_Share of Price'!$B$1:$AI$1,0)))</f>
        <v>1.041724157289876E-6</v>
      </c>
      <c r="AC6">
        <f>'Total Fuel Prices'!AC173*(INDEX(Tax_share,MATCH('Total Fuel Prices'!$A$167,tax_fuel_labels,0),MATCH(AC$1,'Tax_Share of Price'!$B$1:$AI$1,0)))</f>
        <v>1.0553390270157577E-6</v>
      </c>
      <c r="AD6">
        <f>'Total Fuel Prices'!AD173*(INDEX(Tax_share,MATCH('Total Fuel Prices'!$A$167,tax_fuel_labels,0),MATCH(AD$1,'Tax_Share of Price'!$B$1:$AI$1,0)))</f>
        <v>1.0796280063302037E-6</v>
      </c>
      <c r="AE6">
        <f>'Total Fuel Prices'!AE173*(INDEX(Tax_share,MATCH('Total Fuel Prices'!$A$167,tax_fuel_labels,0),MATCH(AE$1,'Tax_Share of Price'!$B$1:$AI$1,0)))</f>
        <v>1.0903734657805622E-6</v>
      </c>
      <c r="AF6">
        <f t="shared" si="1"/>
        <v>1.0903734657805622E-6</v>
      </c>
      <c r="AG6">
        <f t="shared" si="0"/>
        <v>1.0903734657805622E-6</v>
      </c>
      <c r="AH6">
        <f t="shared" si="0"/>
        <v>1.0903734657805622E-6</v>
      </c>
      <c r="AI6">
        <f t="shared" si="0"/>
        <v>1.0903734657805622E-6</v>
      </c>
      <c r="AJ6">
        <f t="shared" si="0"/>
        <v>1.0903734657805622E-6</v>
      </c>
      <c r="AK6">
        <f t="shared" si="0"/>
        <v>1.0903734657805622E-6</v>
      </c>
      <c r="AL6">
        <f t="shared" si="0"/>
        <v>1.0903734657805622E-6</v>
      </c>
      <c r="AM6">
        <f t="shared" si="0"/>
        <v>1.0903734657805622E-6</v>
      </c>
      <c r="AN6">
        <f t="shared" si="0"/>
        <v>1.0903734657805622E-6</v>
      </c>
      <c r="AO6">
        <f t="shared" si="0"/>
        <v>1.0903734657805622E-6</v>
      </c>
      <c r="AP6">
        <f t="shared" si="0"/>
        <v>1.0903734657805622E-6</v>
      </c>
      <c r="AQ6">
        <f t="shared" si="0"/>
        <v>1.0903734657805622E-6</v>
      </c>
      <c r="AR6">
        <f t="shared" si="0"/>
        <v>1.0903734657805622E-6</v>
      </c>
      <c r="AS6">
        <f t="shared" si="0"/>
        <v>1.0903734657805622E-6</v>
      </c>
      <c r="AT6">
        <f t="shared" si="0"/>
        <v>1.0903734657805622E-6</v>
      </c>
      <c r="AU6">
        <f t="shared" si="0"/>
        <v>1.0903734657805622E-6</v>
      </c>
      <c r="AV6">
        <f t="shared" si="0"/>
        <v>1.0903734657805622E-6</v>
      </c>
      <c r="AW6">
        <f t="shared" si="0"/>
        <v>1.0903734657805622E-6</v>
      </c>
      <c r="AX6">
        <f t="shared" si="0"/>
        <v>1.0903734657805622E-6</v>
      </c>
      <c r="AY6">
        <f t="shared" si="0"/>
        <v>1.0903734657805622E-6</v>
      </c>
      <c r="AZ6">
        <f t="shared" si="0"/>
        <v>1.0903734657805622E-6</v>
      </c>
      <c r="BA6">
        <f t="shared" si="0"/>
        <v>1.0903734657805622E-6</v>
      </c>
      <c r="BB6">
        <f t="shared" si="0"/>
        <v>1.0903734657805622E-6</v>
      </c>
      <c r="BC6">
        <f t="shared" si="0"/>
        <v>1.0903734657805622E-6</v>
      </c>
      <c r="BD6">
        <f t="shared" si="0"/>
        <v>1.0903734657805622E-6</v>
      </c>
      <c r="BE6">
        <f t="shared" si="0"/>
        <v>1.0903734657805622E-6</v>
      </c>
      <c r="BF6">
        <f t="shared" si="0"/>
        <v>1.0903734657805622E-6</v>
      </c>
      <c r="BG6">
        <f t="shared" si="0"/>
        <v>1.0903734657805622E-6</v>
      </c>
      <c r="BH6">
        <f t="shared" si="0"/>
        <v>1.0903734657805622E-6</v>
      </c>
      <c r="BI6">
        <f t="shared" si="0"/>
        <v>1.0903734657805622E-6</v>
      </c>
      <c r="BJ6">
        <f t="shared" si="0"/>
        <v>1.0903734657805622E-6</v>
      </c>
      <c r="BK6">
        <f t="shared" si="0"/>
        <v>1.0903734657805622E-6</v>
      </c>
      <c r="BL6">
        <f t="shared" si="0"/>
        <v>1.0903734657805622E-6</v>
      </c>
      <c r="BM6">
        <f t="shared" si="0"/>
        <v>1.0903734657805622E-6</v>
      </c>
      <c r="BN6">
        <f t="shared" si="0"/>
        <v>1.0903734657805622E-6</v>
      </c>
      <c r="BO6">
        <f t="shared" si="0"/>
        <v>1.0903734657805622E-6</v>
      </c>
      <c r="BP6">
        <f t="shared" si="0"/>
        <v>1.0903734657805622E-6</v>
      </c>
      <c r="BQ6">
        <f t="shared" si="0"/>
        <v>1.0903734657805622E-6</v>
      </c>
      <c r="BR6">
        <f t="shared" si="0"/>
        <v>1.0903734657805622E-6</v>
      </c>
      <c r="BS6">
        <f t="shared" si="0"/>
        <v>1.0903734657805622E-6</v>
      </c>
      <c r="BT6">
        <f t="shared" si="0"/>
        <v>1.0903734657805622E-6</v>
      </c>
      <c r="BU6">
        <f t="shared" si="0"/>
        <v>1.0903734657805622E-6</v>
      </c>
      <c r="BV6">
        <f t="shared" si="0"/>
        <v>1.0903734657805622E-6</v>
      </c>
      <c r="BW6">
        <f t="shared" si="0"/>
        <v>1.0903734657805622E-6</v>
      </c>
      <c r="BX6">
        <f t="shared" si="0"/>
        <v>1.0903734657805622E-6</v>
      </c>
      <c r="BY6">
        <f t="shared" si="0"/>
        <v>1.0903734657805622E-6</v>
      </c>
      <c r="BZ6">
        <f t="shared" si="0"/>
        <v>1.0903734657805622E-6</v>
      </c>
      <c r="CA6">
        <f t="shared" si="0"/>
        <v>1.0903734657805622E-6</v>
      </c>
      <c r="CB6">
        <f t="shared" si="0"/>
        <v>1.0903734657805622E-6</v>
      </c>
      <c r="CC6">
        <f t="shared" si="0"/>
        <v>1.0903734657805622E-6</v>
      </c>
    </row>
    <row r="7" spans="1:81">
      <c r="A7" s="1" t="s">
        <v>1426</v>
      </c>
      <c r="B7">
        <f>'Total Fuel Prices'!B174*(INDEX(Tax_share,MATCH('Total Fuel Prices'!$A$167,tax_fuel_labels,0),MATCH(B$1,'Tax_Share of Price'!$B$1:$AI$1,0)))</f>
        <v>0</v>
      </c>
      <c r="C7">
        <f>'Total Fuel Prices'!C174*(INDEX(Tax_share,MATCH('Total Fuel Prices'!$A$167,tax_fuel_labels,0),MATCH(C$1,'Tax_Share of Price'!$B$1:$AI$1,0)))</f>
        <v>0</v>
      </c>
      <c r="D7">
        <f>'Total Fuel Prices'!D174*(INDEX(Tax_share,MATCH('Total Fuel Prices'!$A$167,tax_fuel_labels,0),MATCH(D$1,'Tax_Share of Price'!$B$1:$AI$1,0)))</f>
        <v>0</v>
      </c>
      <c r="E7">
        <f>'Total Fuel Prices'!E174*(INDEX(Tax_share,MATCH('Total Fuel Prices'!$A$167,tax_fuel_labels,0),MATCH(E$1,'Tax_Share of Price'!$B$1:$AI$1,0)))</f>
        <v>0</v>
      </c>
      <c r="F7">
        <f>'Total Fuel Prices'!F174*(INDEX(Tax_share,MATCH('Total Fuel Prices'!$A$167,tax_fuel_labels,0),MATCH(F$1,'Tax_Share of Price'!$B$1:$AI$1,0)))</f>
        <v>0</v>
      </c>
      <c r="G7">
        <f>'Total Fuel Prices'!G174*(INDEX(Tax_share,MATCH('Total Fuel Prices'!$A$167,tax_fuel_labels,0),MATCH(G$1,'Tax_Share of Price'!$B$1:$AI$1,0)))</f>
        <v>0</v>
      </c>
      <c r="H7">
        <f>'Total Fuel Prices'!H174*(INDEX(Tax_share,MATCH('Total Fuel Prices'!$A$167,tax_fuel_labels,0),MATCH(H$1,'Tax_Share of Price'!$B$1:$AI$1,0)))</f>
        <v>0</v>
      </c>
      <c r="I7">
        <f>'Total Fuel Prices'!I174*(INDEX(Tax_share,MATCH('Total Fuel Prices'!$A$167,tax_fuel_labels,0),MATCH(I$1,'Tax_Share of Price'!$B$1:$AI$1,0)))</f>
        <v>0</v>
      </c>
      <c r="J7">
        <f>'Total Fuel Prices'!J174*(INDEX(Tax_share,MATCH('Total Fuel Prices'!$A$167,tax_fuel_labels,0),MATCH(J$1,'Tax_Share of Price'!$B$1:$AI$1,0)))</f>
        <v>0</v>
      </c>
      <c r="K7">
        <f>'Total Fuel Prices'!K174*(INDEX(Tax_share,MATCH('Total Fuel Prices'!$A$167,tax_fuel_labels,0),MATCH(K$1,'Tax_Share of Price'!$B$1:$AI$1,0)))</f>
        <v>0</v>
      </c>
      <c r="L7">
        <f>'Total Fuel Prices'!L174*(INDEX(Tax_share,MATCH('Total Fuel Prices'!$A$167,tax_fuel_labels,0),MATCH(L$1,'Tax_Share of Price'!$B$1:$AI$1,0)))</f>
        <v>0</v>
      </c>
      <c r="M7">
        <f>'Total Fuel Prices'!M174*(INDEX(Tax_share,MATCH('Total Fuel Prices'!$A$167,tax_fuel_labels,0),MATCH(M$1,'Tax_Share of Price'!$B$1:$AI$1,0)))</f>
        <v>0</v>
      </c>
      <c r="N7">
        <f>'Total Fuel Prices'!N174*(INDEX(Tax_share,MATCH('Total Fuel Prices'!$A$167,tax_fuel_labels,0),MATCH(N$1,'Tax_Share of Price'!$B$1:$AI$1,0)))</f>
        <v>0</v>
      </c>
      <c r="O7">
        <f>'Total Fuel Prices'!O174*(INDEX(Tax_share,MATCH('Total Fuel Prices'!$A$167,tax_fuel_labels,0),MATCH(O$1,'Tax_Share of Price'!$B$1:$AI$1,0)))</f>
        <v>0</v>
      </c>
      <c r="P7">
        <f>'Total Fuel Prices'!P174*(INDEX(Tax_share,MATCH('Total Fuel Prices'!$A$167,tax_fuel_labels,0),MATCH(P$1,'Tax_Share of Price'!$B$1:$AI$1,0)))</f>
        <v>0</v>
      </c>
      <c r="Q7">
        <f>'Total Fuel Prices'!Q174*(INDEX(Tax_share,MATCH('Total Fuel Prices'!$A$167,tax_fuel_labels,0),MATCH(Q$1,'Tax_Share of Price'!$B$1:$AI$1,0)))</f>
        <v>0</v>
      </c>
      <c r="R7">
        <f>'Total Fuel Prices'!R174*(INDEX(Tax_share,MATCH('Total Fuel Prices'!$A$167,tax_fuel_labels,0),MATCH(R$1,'Tax_Share of Price'!$B$1:$AI$1,0)))</f>
        <v>0</v>
      </c>
      <c r="S7">
        <f>'Total Fuel Prices'!S174*(INDEX(Tax_share,MATCH('Total Fuel Prices'!$A$167,tax_fuel_labels,0),MATCH(S$1,'Tax_Share of Price'!$B$1:$AI$1,0)))</f>
        <v>0</v>
      </c>
      <c r="T7">
        <f>'Total Fuel Prices'!T174*(INDEX(Tax_share,MATCH('Total Fuel Prices'!$A$167,tax_fuel_labels,0),MATCH(T$1,'Tax_Share of Price'!$B$1:$AI$1,0)))</f>
        <v>0</v>
      </c>
      <c r="U7">
        <f>'Total Fuel Prices'!U174*(INDEX(Tax_share,MATCH('Total Fuel Prices'!$A$167,tax_fuel_labels,0),MATCH(U$1,'Tax_Share of Price'!$B$1:$AI$1,0)))</f>
        <v>0</v>
      </c>
      <c r="V7">
        <f>'Total Fuel Prices'!V174*(INDEX(Tax_share,MATCH('Total Fuel Prices'!$A$167,tax_fuel_labels,0),MATCH(V$1,'Tax_Share of Price'!$B$1:$AI$1,0)))</f>
        <v>0</v>
      </c>
      <c r="W7">
        <f>'Total Fuel Prices'!W174*(INDEX(Tax_share,MATCH('Total Fuel Prices'!$A$167,tax_fuel_labels,0),MATCH(W$1,'Tax_Share of Price'!$B$1:$AI$1,0)))</f>
        <v>0</v>
      </c>
      <c r="X7">
        <f>'Total Fuel Prices'!X174*(INDEX(Tax_share,MATCH('Total Fuel Prices'!$A$167,tax_fuel_labels,0),MATCH(X$1,'Tax_Share of Price'!$B$1:$AI$1,0)))</f>
        <v>0</v>
      </c>
      <c r="Y7">
        <f>'Total Fuel Prices'!Y174*(INDEX(Tax_share,MATCH('Total Fuel Prices'!$A$167,tax_fuel_labels,0),MATCH(Y$1,'Tax_Share of Price'!$B$1:$AI$1,0)))</f>
        <v>0</v>
      </c>
      <c r="Z7">
        <f>'Total Fuel Prices'!Z174*(INDEX(Tax_share,MATCH('Total Fuel Prices'!$A$167,tax_fuel_labels,0),MATCH(Z$1,'Tax_Share of Price'!$B$1:$AI$1,0)))</f>
        <v>0</v>
      </c>
      <c r="AA7">
        <f>'Total Fuel Prices'!AA174*(INDEX(Tax_share,MATCH('Total Fuel Prices'!$A$167,tax_fuel_labels,0),MATCH(AA$1,'Tax_Share of Price'!$B$1:$AI$1,0)))</f>
        <v>0</v>
      </c>
      <c r="AB7">
        <f>'Total Fuel Prices'!AB174*(INDEX(Tax_share,MATCH('Total Fuel Prices'!$A$167,tax_fuel_labels,0),MATCH(AB$1,'Tax_Share of Price'!$B$1:$AI$1,0)))</f>
        <v>0</v>
      </c>
      <c r="AC7">
        <f>'Total Fuel Prices'!AC174*(INDEX(Tax_share,MATCH('Total Fuel Prices'!$A$167,tax_fuel_labels,0),MATCH(AC$1,'Tax_Share of Price'!$B$1:$AI$1,0)))</f>
        <v>0</v>
      </c>
      <c r="AD7">
        <f>'Total Fuel Prices'!AD174*(INDEX(Tax_share,MATCH('Total Fuel Prices'!$A$167,tax_fuel_labels,0),MATCH(AD$1,'Tax_Share of Price'!$B$1:$AI$1,0)))</f>
        <v>0</v>
      </c>
      <c r="AE7">
        <f>'Total Fuel Prices'!AE174*(INDEX(Tax_share,MATCH('Total Fuel Prices'!$A$167,tax_fuel_labels,0),MATCH(AE$1,'Tax_Share of Price'!$B$1:$AI$1,0)))</f>
        <v>0</v>
      </c>
      <c r="AF7">
        <f t="shared" si="1"/>
        <v>0</v>
      </c>
      <c r="AG7">
        <f t="shared" si="0"/>
        <v>0</v>
      </c>
      <c r="AH7">
        <f t="shared" si="0"/>
        <v>0</v>
      </c>
      <c r="AI7">
        <f t="shared" si="0"/>
        <v>0</v>
      </c>
      <c r="AJ7">
        <f t="shared" si="0"/>
        <v>0</v>
      </c>
      <c r="AK7">
        <f t="shared" si="0"/>
        <v>0</v>
      </c>
      <c r="AL7">
        <f t="shared" si="0"/>
        <v>0</v>
      </c>
      <c r="AM7">
        <f t="shared" si="0"/>
        <v>0</v>
      </c>
      <c r="AN7">
        <f t="shared" si="0"/>
        <v>0</v>
      </c>
      <c r="AO7">
        <f t="shared" si="0"/>
        <v>0</v>
      </c>
      <c r="AP7">
        <f t="shared" si="0"/>
        <v>0</v>
      </c>
      <c r="AQ7">
        <f t="shared" si="0"/>
        <v>0</v>
      </c>
      <c r="AR7">
        <f t="shared" si="0"/>
        <v>0</v>
      </c>
      <c r="AS7">
        <f t="shared" si="0"/>
        <v>0</v>
      </c>
      <c r="AT7">
        <f t="shared" si="0"/>
        <v>0</v>
      </c>
      <c r="AU7">
        <f t="shared" si="0"/>
        <v>0</v>
      </c>
      <c r="AV7">
        <f t="shared" si="0"/>
        <v>0</v>
      </c>
      <c r="AW7">
        <f t="shared" si="0"/>
        <v>0</v>
      </c>
      <c r="AX7">
        <f t="shared" si="0"/>
        <v>0</v>
      </c>
      <c r="AY7">
        <f t="shared" si="0"/>
        <v>0</v>
      </c>
      <c r="AZ7">
        <f t="shared" si="0"/>
        <v>0</v>
      </c>
      <c r="BA7">
        <f t="shared" si="0"/>
        <v>0</v>
      </c>
      <c r="BB7">
        <f t="shared" si="0"/>
        <v>0</v>
      </c>
      <c r="BC7">
        <f t="shared" si="0"/>
        <v>0</v>
      </c>
      <c r="BD7">
        <f t="shared" si="0"/>
        <v>0</v>
      </c>
      <c r="BE7">
        <f t="shared" si="0"/>
        <v>0</v>
      </c>
      <c r="BF7">
        <f t="shared" ref="AG7:CC9" si="2">$AE7</f>
        <v>0</v>
      </c>
      <c r="BG7">
        <f t="shared" si="2"/>
        <v>0</v>
      </c>
      <c r="BH7">
        <f t="shared" si="2"/>
        <v>0</v>
      </c>
      <c r="BI7">
        <f t="shared" si="2"/>
        <v>0</v>
      </c>
      <c r="BJ7">
        <f t="shared" si="2"/>
        <v>0</v>
      </c>
      <c r="BK7">
        <f t="shared" si="2"/>
        <v>0</v>
      </c>
      <c r="BL7">
        <f t="shared" si="2"/>
        <v>0</v>
      </c>
      <c r="BM7">
        <f t="shared" si="2"/>
        <v>0</v>
      </c>
      <c r="BN7">
        <f t="shared" si="2"/>
        <v>0</v>
      </c>
      <c r="BO7">
        <f t="shared" si="2"/>
        <v>0</v>
      </c>
      <c r="BP7">
        <f t="shared" si="2"/>
        <v>0</v>
      </c>
      <c r="BQ7">
        <f t="shared" si="2"/>
        <v>0</v>
      </c>
      <c r="BR7">
        <f t="shared" si="2"/>
        <v>0</v>
      </c>
      <c r="BS7">
        <f t="shared" si="2"/>
        <v>0</v>
      </c>
      <c r="BT7">
        <f t="shared" si="2"/>
        <v>0</v>
      </c>
      <c r="BU7">
        <f t="shared" si="2"/>
        <v>0</v>
      </c>
      <c r="BV7">
        <f t="shared" si="2"/>
        <v>0</v>
      </c>
      <c r="BW7">
        <f t="shared" si="2"/>
        <v>0</v>
      </c>
      <c r="BX7">
        <f t="shared" si="2"/>
        <v>0</v>
      </c>
      <c r="BY7">
        <f t="shared" si="2"/>
        <v>0</v>
      </c>
      <c r="BZ7">
        <f t="shared" si="2"/>
        <v>0</v>
      </c>
      <c r="CA7">
        <f t="shared" si="2"/>
        <v>0</v>
      </c>
      <c r="CB7">
        <f t="shared" si="2"/>
        <v>0</v>
      </c>
      <c r="CC7">
        <f t="shared" si="2"/>
        <v>0</v>
      </c>
    </row>
    <row r="8" spans="1:81">
      <c r="A8" s="1" t="s">
        <v>1427</v>
      </c>
      <c r="B8">
        <f>'Total Fuel Prices'!B175*(INDEX(Tax_share,MATCH('Total Fuel Prices'!$A$167,tax_fuel_labels,0),MATCH(B$1,'Tax_Share of Price'!$B$1:$AI$1,0)))</f>
        <v>0</v>
      </c>
      <c r="C8">
        <f>'Total Fuel Prices'!C175*(INDEX(Tax_share,MATCH('Total Fuel Prices'!$A$167,tax_fuel_labels,0),MATCH(C$1,'Tax_Share of Price'!$B$1:$AI$1,0)))</f>
        <v>0</v>
      </c>
      <c r="D8">
        <f>'Total Fuel Prices'!D175*(INDEX(Tax_share,MATCH('Total Fuel Prices'!$A$167,tax_fuel_labels,0),MATCH(D$1,'Tax_Share of Price'!$B$1:$AI$1,0)))</f>
        <v>0</v>
      </c>
      <c r="E8">
        <f>'Total Fuel Prices'!E175*(INDEX(Tax_share,MATCH('Total Fuel Prices'!$A$167,tax_fuel_labels,0),MATCH(E$1,'Tax_Share of Price'!$B$1:$AI$1,0)))</f>
        <v>0</v>
      </c>
      <c r="F8">
        <f>'Total Fuel Prices'!F175*(INDEX(Tax_share,MATCH('Total Fuel Prices'!$A$167,tax_fuel_labels,0),MATCH(F$1,'Tax_Share of Price'!$B$1:$AI$1,0)))</f>
        <v>0</v>
      </c>
      <c r="G8">
        <f>'Total Fuel Prices'!G175*(INDEX(Tax_share,MATCH('Total Fuel Prices'!$A$167,tax_fuel_labels,0),MATCH(G$1,'Tax_Share of Price'!$B$1:$AI$1,0)))</f>
        <v>0</v>
      </c>
      <c r="H8">
        <f>'Total Fuel Prices'!H175*(INDEX(Tax_share,MATCH('Total Fuel Prices'!$A$167,tax_fuel_labels,0),MATCH(H$1,'Tax_Share of Price'!$B$1:$AI$1,0)))</f>
        <v>0</v>
      </c>
      <c r="I8">
        <f>'Total Fuel Prices'!I175*(INDEX(Tax_share,MATCH('Total Fuel Prices'!$A$167,tax_fuel_labels,0),MATCH(I$1,'Tax_Share of Price'!$B$1:$AI$1,0)))</f>
        <v>0</v>
      </c>
      <c r="J8">
        <f>'Total Fuel Prices'!J175*(INDEX(Tax_share,MATCH('Total Fuel Prices'!$A$167,tax_fuel_labels,0),MATCH(J$1,'Tax_Share of Price'!$B$1:$AI$1,0)))</f>
        <v>0</v>
      </c>
      <c r="K8">
        <f>'Total Fuel Prices'!K175*(INDEX(Tax_share,MATCH('Total Fuel Prices'!$A$167,tax_fuel_labels,0),MATCH(K$1,'Tax_Share of Price'!$B$1:$AI$1,0)))</f>
        <v>0</v>
      </c>
      <c r="L8">
        <f>'Total Fuel Prices'!L175*(INDEX(Tax_share,MATCH('Total Fuel Prices'!$A$167,tax_fuel_labels,0),MATCH(L$1,'Tax_Share of Price'!$B$1:$AI$1,0)))</f>
        <v>0</v>
      </c>
      <c r="M8">
        <f>'Total Fuel Prices'!M175*(INDEX(Tax_share,MATCH('Total Fuel Prices'!$A$167,tax_fuel_labels,0),MATCH(M$1,'Tax_Share of Price'!$B$1:$AI$1,0)))</f>
        <v>0</v>
      </c>
      <c r="N8">
        <f>'Total Fuel Prices'!N175*(INDEX(Tax_share,MATCH('Total Fuel Prices'!$A$167,tax_fuel_labels,0),MATCH(N$1,'Tax_Share of Price'!$B$1:$AI$1,0)))</f>
        <v>0</v>
      </c>
      <c r="O8">
        <f>'Total Fuel Prices'!O175*(INDEX(Tax_share,MATCH('Total Fuel Prices'!$A$167,tax_fuel_labels,0),MATCH(O$1,'Tax_Share of Price'!$B$1:$AI$1,0)))</f>
        <v>0</v>
      </c>
      <c r="P8">
        <f>'Total Fuel Prices'!P175*(INDEX(Tax_share,MATCH('Total Fuel Prices'!$A$167,tax_fuel_labels,0),MATCH(P$1,'Tax_Share of Price'!$B$1:$AI$1,0)))</f>
        <v>0</v>
      </c>
      <c r="Q8">
        <f>'Total Fuel Prices'!Q175*(INDEX(Tax_share,MATCH('Total Fuel Prices'!$A$167,tax_fuel_labels,0),MATCH(Q$1,'Tax_Share of Price'!$B$1:$AI$1,0)))</f>
        <v>0</v>
      </c>
      <c r="R8">
        <f>'Total Fuel Prices'!R175*(INDEX(Tax_share,MATCH('Total Fuel Prices'!$A$167,tax_fuel_labels,0),MATCH(R$1,'Tax_Share of Price'!$B$1:$AI$1,0)))</f>
        <v>0</v>
      </c>
      <c r="S8">
        <f>'Total Fuel Prices'!S175*(INDEX(Tax_share,MATCH('Total Fuel Prices'!$A$167,tax_fuel_labels,0),MATCH(S$1,'Tax_Share of Price'!$B$1:$AI$1,0)))</f>
        <v>0</v>
      </c>
      <c r="T8">
        <f>'Total Fuel Prices'!T175*(INDEX(Tax_share,MATCH('Total Fuel Prices'!$A$167,tax_fuel_labels,0),MATCH(T$1,'Tax_Share of Price'!$B$1:$AI$1,0)))</f>
        <v>0</v>
      </c>
      <c r="U8">
        <f>'Total Fuel Prices'!U175*(INDEX(Tax_share,MATCH('Total Fuel Prices'!$A$167,tax_fuel_labels,0),MATCH(U$1,'Tax_Share of Price'!$B$1:$AI$1,0)))</f>
        <v>0</v>
      </c>
      <c r="V8">
        <f>'Total Fuel Prices'!V175*(INDEX(Tax_share,MATCH('Total Fuel Prices'!$A$167,tax_fuel_labels,0),MATCH(V$1,'Tax_Share of Price'!$B$1:$AI$1,0)))</f>
        <v>0</v>
      </c>
      <c r="W8">
        <f>'Total Fuel Prices'!W175*(INDEX(Tax_share,MATCH('Total Fuel Prices'!$A$167,tax_fuel_labels,0),MATCH(W$1,'Tax_Share of Price'!$B$1:$AI$1,0)))</f>
        <v>0</v>
      </c>
      <c r="X8">
        <f>'Total Fuel Prices'!X175*(INDEX(Tax_share,MATCH('Total Fuel Prices'!$A$167,tax_fuel_labels,0),MATCH(X$1,'Tax_Share of Price'!$B$1:$AI$1,0)))</f>
        <v>0</v>
      </c>
      <c r="Y8">
        <f>'Total Fuel Prices'!Y175*(INDEX(Tax_share,MATCH('Total Fuel Prices'!$A$167,tax_fuel_labels,0),MATCH(Y$1,'Tax_Share of Price'!$B$1:$AI$1,0)))</f>
        <v>0</v>
      </c>
      <c r="Z8">
        <f>'Total Fuel Prices'!Z175*(INDEX(Tax_share,MATCH('Total Fuel Prices'!$A$167,tax_fuel_labels,0),MATCH(Z$1,'Tax_Share of Price'!$B$1:$AI$1,0)))</f>
        <v>0</v>
      </c>
      <c r="AA8">
        <f>'Total Fuel Prices'!AA175*(INDEX(Tax_share,MATCH('Total Fuel Prices'!$A$167,tax_fuel_labels,0),MATCH(AA$1,'Tax_Share of Price'!$B$1:$AI$1,0)))</f>
        <v>0</v>
      </c>
      <c r="AB8">
        <f>'Total Fuel Prices'!AB175*(INDEX(Tax_share,MATCH('Total Fuel Prices'!$A$167,tax_fuel_labels,0),MATCH(AB$1,'Tax_Share of Price'!$B$1:$AI$1,0)))</f>
        <v>0</v>
      </c>
      <c r="AC8">
        <f>'Total Fuel Prices'!AC175*(INDEX(Tax_share,MATCH('Total Fuel Prices'!$A$167,tax_fuel_labels,0),MATCH(AC$1,'Tax_Share of Price'!$B$1:$AI$1,0)))</f>
        <v>0</v>
      </c>
      <c r="AD8">
        <f>'Total Fuel Prices'!AD175*(INDEX(Tax_share,MATCH('Total Fuel Prices'!$A$167,tax_fuel_labels,0),MATCH(AD$1,'Tax_Share of Price'!$B$1:$AI$1,0)))</f>
        <v>0</v>
      </c>
      <c r="AE8">
        <f>'Total Fuel Prices'!AE175*(INDEX(Tax_share,MATCH('Total Fuel Prices'!$A$167,tax_fuel_labels,0),MATCH(AE$1,'Tax_Share of Price'!$B$1:$AI$1,0)))</f>
        <v>0</v>
      </c>
      <c r="AF8">
        <f t="shared" si="1"/>
        <v>0</v>
      </c>
      <c r="AG8">
        <f t="shared" si="2"/>
        <v>0</v>
      </c>
      <c r="AH8">
        <f t="shared" si="2"/>
        <v>0</v>
      </c>
      <c r="AI8">
        <f t="shared" si="2"/>
        <v>0</v>
      </c>
      <c r="AJ8">
        <f t="shared" si="2"/>
        <v>0</v>
      </c>
      <c r="AK8">
        <f t="shared" si="2"/>
        <v>0</v>
      </c>
      <c r="AL8">
        <f t="shared" si="2"/>
        <v>0</v>
      </c>
      <c r="AM8">
        <f t="shared" si="2"/>
        <v>0</v>
      </c>
      <c r="AN8">
        <f t="shared" si="2"/>
        <v>0</v>
      </c>
      <c r="AO8">
        <f t="shared" si="2"/>
        <v>0</v>
      </c>
      <c r="AP8">
        <f t="shared" si="2"/>
        <v>0</v>
      </c>
      <c r="AQ8">
        <f t="shared" si="2"/>
        <v>0</v>
      </c>
      <c r="AR8">
        <f t="shared" si="2"/>
        <v>0</v>
      </c>
      <c r="AS8">
        <f t="shared" si="2"/>
        <v>0</v>
      </c>
      <c r="AT8">
        <f t="shared" si="2"/>
        <v>0</v>
      </c>
      <c r="AU8">
        <f t="shared" si="2"/>
        <v>0</v>
      </c>
      <c r="AV8">
        <f t="shared" si="2"/>
        <v>0</v>
      </c>
      <c r="AW8">
        <f t="shared" si="2"/>
        <v>0</v>
      </c>
      <c r="AX8">
        <f t="shared" si="2"/>
        <v>0</v>
      </c>
      <c r="AY8">
        <f t="shared" si="2"/>
        <v>0</v>
      </c>
      <c r="AZ8">
        <f t="shared" si="2"/>
        <v>0</v>
      </c>
      <c r="BA8">
        <f t="shared" si="2"/>
        <v>0</v>
      </c>
      <c r="BB8">
        <f t="shared" si="2"/>
        <v>0</v>
      </c>
      <c r="BC8">
        <f t="shared" si="2"/>
        <v>0</v>
      </c>
      <c r="BD8">
        <f t="shared" si="2"/>
        <v>0</v>
      </c>
      <c r="BE8">
        <f t="shared" si="2"/>
        <v>0</v>
      </c>
      <c r="BF8">
        <f t="shared" si="2"/>
        <v>0</v>
      </c>
      <c r="BG8">
        <f t="shared" si="2"/>
        <v>0</v>
      </c>
      <c r="BH8">
        <f t="shared" si="2"/>
        <v>0</v>
      </c>
      <c r="BI8">
        <f t="shared" si="2"/>
        <v>0</v>
      </c>
      <c r="BJ8">
        <f t="shared" si="2"/>
        <v>0</v>
      </c>
      <c r="BK8">
        <f t="shared" si="2"/>
        <v>0</v>
      </c>
      <c r="BL8">
        <f t="shared" si="2"/>
        <v>0</v>
      </c>
      <c r="BM8">
        <f t="shared" si="2"/>
        <v>0</v>
      </c>
      <c r="BN8">
        <f t="shared" si="2"/>
        <v>0</v>
      </c>
      <c r="BO8">
        <f t="shared" si="2"/>
        <v>0</v>
      </c>
      <c r="BP8">
        <f t="shared" si="2"/>
        <v>0</v>
      </c>
      <c r="BQ8">
        <f t="shared" si="2"/>
        <v>0</v>
      </c>
      <c r="BR8">
        <f t="shared" si="2"/>
        <v>0</v>
      </c>
      <c r="BS8">
        <f t="shared" si="2"/>
        <v>0</v>
      </c>
      <c r="BT8">
        <f t="shared" si="2"/>
        <v>0</v>
      </c>
      <c r="BU8">
        <f t="shared" si="2"/>
        <v>0</v>
      </c>
      <c r="BV8">
        <f t="shared" si="2"/>
        <v>0</v>
      </c>
      <c r="BW8">
        <f t="shared" si="2"/>
        <v>0</v>
      </c>
      <c r="BX8">
        <f t="shared" si="2"/>
        <v>0</v>
      </c>
      <c r="BY8">
        <f t="shared" si="2"/>
        <v>0</v>
      </c>
      <c r="BZ8">
        <f t="shared" si="2"/>
        <v>0</v>
      </c>
      <c r="CA8">
        <f t="shared" si="2"/>
        <v>0</v>
      </c>
      <c r="CB8">
        <f t="shared" si="2"/>
        <v>0</v>
      </c>
      <c r="CC8">
        <f t="shared" si="2"/>
        <v>0</v>
      </c>
    </row>
    <row r="9" spans="1:81">
      <c r="A9" s="1" t="s">
        <v>1428</v>
      </c>
      <c r="B9">
        <f>'Total Fuel Prices'!B176*(INDEX(Tax_share,MATCH('Total Fuel Prices'!$A$167,tax_fuel_labels,0),MATCH(B$1,'Tax_Share of Price'!$B$1:$AI$1,0)))</f>
        <v>5.6002522628597766E-7</v>
      </c>
      <c r="C9">
        <f>'Total Fuel Prices'!C176*(INDEX(Tax_share,MATCH('Total Fuel Prices'!$A$167,tax_fuel_labels,0),MATCH(C$1,'Tax_Share of Price'!$B$1:$AI$1,0)))</f>
        <v>5.6002522628597766E-7</v>
      </c>
      <c r="D9">
        <f>'Total Fuel Prices'!D176*(INDEX(Tax_share,MATCH('Total Fuel Prices'!$A$167,tax_fuel_labels,0),MATCH(D$1,'Tax_Share of Price'!$B$1:$AI$1,0)))</f>
        <v>6.5304334624591743E-7</v>
      </c>
      <c r="E9">
        <f>'Total Fuel Prices'!E176*(INDEX(Tax_share,MATCH('Total Fuel Prices'!$A$167,tax_fuel_labels,0),MATCH(E$1,'Tax_Share of Price'!$B$1:$AI$1,0)))</f>
        <v>5.6002522628597766E-7</v>
      </c>
      <c r="F9">
        <f>'Total Fuel Prices'!F176*(INDEX(Tax_share,MATCH('Total Fuel Prices'!$A$167,tax_fuel_labels,0),MATCH(F$1,'Tax_Share of Price'!$B$1:$AI$1,0)))</f>
        <v>6.7469353110708044E-7</v>
      </c>
      <c r="G9">
        <f>'Total Fuel Prices'!G176*(INDEX(Tax_share,MATCH('Total Fuel Prices'!$A$167,tax_fuel_labels,0),MATCH(G$1,'Tax_Share of Price'!$B$1:$AI$1,0)))</f>
        <v>6.9800790950379235E-7</v>
      </c>
      <c r="H9">
        <f>'Total Fuel Prices'!H176*(INDEX(Tax_share,MATCH('Total Fuel Prices'!$A$167,tax_fuel_labels,0),MATCH(H$1,'Tax_Share of Price'!$B$1:$AI$1,0)))</f>
        <v>7.0935749589585001E-7</v>
      </c>
      <c r="I9">
        <f>'Total Fuel Prices'!I176*(INDEX(Tax_share,MATCH('Total Fuel Prices'!$A$167,tax_fuel_labels,0),MATCH(I$1,'Tax_Share of Price'!$B$1:$AI$1,0)))</f>
        <v>7.3890708372408378E-7</v>
      </c>
      <c r="J9">
        <f>'Total Fuel Prices'!J176*(INDEX(Tax_share,MATCH('Total Fuel Prices'!$A$167,tax_fuel_labels,0),MATCH(J$1,'Tax_Share of Price'!$B$1:$AI$1,0)))</f>
        <v>7.568950603371588E-7</v>
      </c>
      <c r="K9">
        <f>'Total Fuel Prices'!K176*(INDEX(Tax_share,MATCH('Total Fuel Prices'!$A$167,tax_fuel_labels,0),MATCH(K$1,'Tax_Share of Price'!$B$1:$AI$1,0)))</f>
        <v>7.5834696444999018E-7</v>
      </c>
      <c r="L9">
        <f>'Total Fuel Prices'!L176*(INDEX(Tax_share,MATCH('Total Fuel Prices'!$A$167,tax_fuel_labels,0),MATCH(L$1,'Tax_Share of Price'!$B$1:$AI$1,0)))</f>
        <v>7.8594754601638571E-7</v>
      </c>
      <c r="M9">
        <f>'Total Fuel Prices'!M176*(INDEX(Tax_share,MATCH('Total Fuel Prices'!$A$167,tax_fuel_labels,0),MATCH(M$1,'Tax_Share of Price'!$B$1:$AI$1,0)))</f>
        <v>7.799380400577025E-7</v>
      </c>
      <c r="N9">
        <f>'Total Fuel Prices'!N176*(INDEX(Tax_share,MATCH('Total Fuel Prices'!$A$167,tax_fuel_labels,0),MATCH(N$1,'Tax_Share of Price'!$B$1:$AI$1,0)))</f>
        <v>7.9745083027261208E-7</v>
      </c>
      <c r="O9">
        <f>'Total Fuel Prices'!O176*(INDEX(Tax_share,MATCH('Total Fuel Prices'!$A$167,tax_fuel_labels,0),MATCH(O$1,'Tax_Share of Price'!$B$1:$AI$1,0)))</f>
        <v>8.0999691312163171E-7</v>
      </c>
      <c r="P9">
        <f>'Total Fuel Prices'!P176*(INDEX(Tax_share,MATCH('Total Fuel Prices'!$A$167,tax_fuel_labels,0),MATCH(P$1,'Tax_Share of Price'!$B$1:$AI$1,0)))</f>
        <v>8.2899935315987673E-7</v>
      </c>
      <c r="Q9">
        <f>'Total Fuel Prices'!Q176*(INDEX(Tax_share,MATCH('Total Fuel Prices'!$A$167,tax_fuel_labels,0),MATCH(Q$1,'Tax_Share of Price'!$B$1:$AI$1,0)))</f>
        <v>8.3336948042530231E-7</v>
      </c>
      <c r="R9">
        <f>'Total Fuel Prices'!R176*(INDEX(Tax_share,MATCH('Total Fuel Prices'!$A$167,tax_fuel_labels,0),MATCH(R$1,'Tax_Share of Price'!$B$1:$AI$1,0)))</f>
        <v>8.7881085219203511E-7</v>
      </c>
      <c r="S9">
        <f>'Total Fuel Prices'!S176*(INDEX(Tax_share,MATCH('Total Fuel Prices'!$A$167,tax_fuel_labels,0),MATCH(S$1,'Tax_Share of Price'!$B$1:$AI$1,0)))</f>
        <v>8.7276965180103287E-7</v>
      </c>
      <c r="T9">
        <f>'Total Fuel Prices'!T176*(INDEX(Tax_share,MATCH('Total Fuel Prices'!$A$167,tax_fuel_labels,0),MATCH(T$1,'Tax_Share of Price'!$B$1:$AI$1,0)))</f>
        <v>8.8783433185147661E-7</v>
      </c>
      <c r="U9">
        <f>'Total Fuel Prices'!U176*(INDEX(Tax_share,MATCH('Total Fuel Prices'!$A$167,tax_fuel_labels,0),MATCH(U$1,'Tax_Share of Price'!$B$1:$AI$1,0)))</f>
        <v>9.2315490634065295E-7</v>
      </c>
      <c r="V9">
        <f>'Total Fuel Prices'!V176*(INDEX(Tax_share,MATCH('Total Fuel Prices'!$A$167,tax_fuel_labels,0),MATCH(V$1,'Tax_Share of Price'!$B$1:$AI$1,0)))</f>
        <v>9.3442768981795057E-7</v>
      </c>
      <c r="W9">
        <f>'Total Fuel Prices'!W176*(INDEX(Tax_share,MATCH('Total Fuel Prices'!$A$167,tax_fuel_labels,0),MATCH(W$1,'Tax_Share of Price'!$B$1:$AI$1,0)))</f>
        <v>9.5068166461405658E-7</v>
      </c>
      <c r="X9">
        <f>'Total Fuel Prices'!X176*(INDEX(Tax_share,MATCH('Total Fuel Prices'!$A$167,tax_fuel_labels,0),MATCH(X$1,'Tax_Share of Price'!$B$1:$AI$1,0)))</f>
        <v>9.6722967861003451E-7</v>
      </c>
      <c r="Y9">
        <f>'Total Fuel Prices'!Y176*(INDEX(Tax_share,MATCH('Total Fuel Prices'!$A$167,tax_fuel_labels,0),MATCH(Y$1,'Tax_Share of Price'!$B$1:$AI$1,0)))</f>
        <v>9.9362744784166598E-7</v>
      </c>
      <c r="Z9">
        <f>'Total Fuel Prices'!Z176*(INDEX(Tax_share,MATCH('Total Fuel Prices'!$A$167,tax_fuel_labels,0),MATCH(Z$1,'Tax_Share of Price'!$B$1:$AI$1,0)))</f>
        <v>1.0046409582078282E-6</v>
      </c>
      <c r="AA9">
        <f>'Total Fuel Prices'!AA176*(INDEX(Tax_share,MATCH('Total Fuel Prices'!$A$167,tax_fuel_labels,0),MATCH(AA$1,'Tax_Share of Price'!$B$1:$AI$1,0)))</f>
        <v>1.0318273493398171E-6</v>
      </c>
      <c r="AB9">
        <f>'Total Fuel Prices'!AB176*(INDEX(Tax_share,MATCH('Total Fuel Prices'!$A$167,tax_fuel_labels,0),MATCH(AB$1,'Tax_Share of Price'!$B$1:$AI$1,0)))</f>
        <v>1.041724157289876E-6</v>
      </c>
      <c r="AC9">
        <f>'Total Fuel Prices'!AC176*(INDEX(Tax_share,MATCH('Total Fuel Prices'!$A$167,tax_fuel_labels,0),MATCH(AC$1,'Tax_Share of Price'!$B$1:$AI$1,0)))</f>
        <v>1.0553390270157577E-6</v>
      </c>
      <c r="AD9">
        <f>'Total Fuel Prices'!AD176*(INDEX(Tax_share,MATCH('Total Fuel Prices'!$A$167,tax_fuel_labels,0),MATCH(AD$1,'Tax_Share of Price'!$B$1:$AI$1,0)))</f>
        <v>1.0796280063302037E-6</v>
      </c>
      <c r="AE9">
        <f>'Total Fuel Prices'!AE176*(INDEX(Tax_share,MATCH('Total Fuel Prices'!$A$167,tax_fuel_labels,0),MATCH(AE$1,'Tax_Share of Price'!$B$1:$AI$1,0)))</f>
        <v>1.0903734657805622E-6</v>
      </c>
      <c r="AF9">
        <f t="shared" si="1"/>
        <v>1.0903734657805622E-6</v>
      </c>
      <c r="AG9">
        <f t="shared" si="2"/>
        <v>1.0903734657805622E-6</v>
      </c>
      <c r="AH9">
        <f t="shared" si="2"/>
        <v>1.0903734657805622E-6</v>
      </c>
      <c r="AI9">
        <f t="shared" si="2"/>
        <v>1.0903734657805622E-6</v>
      </c>
      <c r="AJ9">
        <f t="shared" si="2"/>
        <v>1.0903734657805622E-6</v>
      </c>
      <c r="AK9">
        <f t="shared" si="2"/>
        <v>1.0903734657805622E-6</v>
      </c>
      <c r="AL9">
        <f t="shared" si="2"/>
        <v>1.0903734657805622E-6</v>
      </c>
      <c r="AM9">
        <f t="shared" si="2"/>
        <v>1.0903734657805622E-6</v>
      </c>
      <c r="AN9">
        <f t="shared" si="2"/>
        <v>1.0903734657805622E-6</v>
      </c>
      <c r="AO9">
        <f t="shared" si="2"/>
        <v>1.0903734657805622E-6</v>
      </c>
      <c r="AP9">
        <f t="shared" si="2"/>
        <v>1.0903734657805622E-6</v>
      </c>
      <c r="AQ9">
        <f t="shared" si="2"/>
        <v>1.0903734657805622E-6</v>
      </c>
      <c r="AR9">
        <f t="shared" si="2"/>
        <v>1.0903734657805622E-6</v>
      </c>
      <c r="AS9">
        <f t="shared" si="2"/>
        <v>1.0903734657805622E-6</v>
      </c>
      <c r="AT9">
        <f t="shared" si="2"/>
        <v>1.0903734657805622E-6</v>
      </c>
      <c r="AU9">
        <f t="shared" si="2"/>
        <v>1.0903734657805622E-6</v>
      </c>
      <c r="AV9">
        <f t="shared" si="2"/>
        <v>1.0903734657805622E-6</v>
      </c>
      <c r="AW9">
        <f t="shared" si="2"/>
        <v>1.0903734657805622E-6</v>
      </c>
      <c r="AX9">
        <f t="shared" si="2"/>
        <v>1.0903734657805622E-6</v>
      </c>
      <c r="AY9">
        <f t="shared" si="2"/>
        <v>1.0903734657805622E-6</v>
      </c>
      <c r="AZ9">
        <f t="shared" si="2"/>
        <v>1.0903734657805622E-6</v>
      </c>
      <c r="BA9">
        <f t="shared" si="2"/>
        <v>1.0903734657805622E-6</v>
      </c>
      <c r="BB9">
        <f t="shared" si="2"/>
        <v>1.0903734657805622E-6</v>
      </c>
      <c r="BC9">
        <f t="shared" si="2"/>
        <v>1.0903734657805622E-6</v>
      </c>
      <c r="BD9">
        <f t="shared" si="2"/>
        <v>1.0903734657805622E-6</v>
      </c>
      <c r="BE9">
        <f t="shared" si="2"/>
        <v>1.0903734657805622E-6</v>
      </c>
      <c r="BF9">
        <f t="shared" si="2"/>
        <v>1.0903734657805622E-6</v>
      </c>
      <c r="BG9">
        <f t="shared" si="2"/>
        <v>1.0903734657805622E-6</v>
      </c>
      <c r="BH9">
        <f t="shared" si="2"/>
        <v>1.0903734657805622E-6</v>
      </c>
      <c r="BI9">
        <f t="shared" si="2"/>
        <v>1.0903734657805622E-6</v>
      </c>
      <c r="BJ9">
        <f t="shared" si="2"/>
        <v>1.0903734657805622E-6</v>
      </c>
      <c r="BK9">
        <f t="shared" si="2"/>
        <v>1.0903734657805622E-6</v>
      </c>
      <c r="BL9">
        <f t="shared" si="2"/>
        <v>1.0903734657805622E-6</v>
      </c>
      <c r="BM9">
        <f t="shared" si="2"/>
        <v>1.0903734657805622E-6</v>
      </c>
      <c r="BN9">
        <f t="shared" si="2"/>
        <v>1.0903734657805622E-6</v>
      </c>
      <c r="BO9">
        <f t="shared" si="2"/>
        <v>1.0903734657805622E-6</v>
      </c>
      <c r="BP9">
        <f t="shared" si="2"/>
        <v>1.0903734657805622E-6</v>
      </c>
      <c r="BQ9">
        <f t="shared" si="2"/>
        <v>1.0903734657805622E-6</v>
      </c>
      <c r="BR9">
        <f t="shared" si="2"/>
        <v>1.0903734657805622E-6</v>
      </c>
      <c r="BS9">
        <f t="shared" si="2"/>
        <v>1.0903734657805622E-6</v>
      </c>
      <c r="BT9">
        <f t="shared" si="2"/>
        <v>1.0903734657805622E-6</v>
      </c>
      <c r="BU9">
        <f t="shared" si="2"/>
        <v>1.0903734657805622E-6</v>
      </c>
      <c r="BV9">
        <f t="shared" si="2"/>
        <v>1.0903734657805622E-6</v>
      </c>
      <c r="BW9">
        <f t="shared" si="2"/>
        <v>1.0903734657805622E-6</v>
      </c>
      <c r="BX9">
        <f t="shared" si="2"/>
        <v>1.0903734657805622E-6</v>
      </c>
      <c r="BY9">
        <f t="shared" si="2"/>
        <v>1.0903734657805622E-6</v>
      </c>
      <c r="BZ9">
        <f t="shared" si="2"/>
        <v>1.0903734657805622E-6</v>
      </c>
      <c r="CA9">
        <f t="shared" si="2"/>
        <v>1.0903734657805622E-6</v>
      </c>
      <c r="CB9">
        <f t="shared" si="2"/>
        <v>1.0903734657805622E-6</v>
      </c>
      <c r="CC9">
        <f t="shared" si="2"/>
        <v>1.0903734657805622E-6</v>
      </c>
    </row>
  </sheetData>
  <pageMargins left="0.7" right="0.7" top="0.75" bottom="0.75" header="0.3" footer="0.3"/>
  <pageSetup orientation="portrait" r:id="rId1"/>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sheetPr>
    <tabColor rgb="FF002060"/>
  </sheetPr>
  <dimension ref="A1:CC9"/>
  <sheetViews>
    <sheetView topLeftCell="X1" workbookViewId="0">
      <selection activeCell="AF4" sqref="AF4"/>
    </sheetView>
  </sheetViews>
  <sheetFormatPr defaultColWidth="9.140625" defaultRowHeight="15"/>
  <cols>
    <col min="1" max="1" width="41.42578125" customWidth="1"/>
    <col min="2" max="3" width="15.85546875" customWidth="1"/>
    <col min="4" max="27" width="10" customWidth="1"/>
  </cols>
  <sheetData>
    <row r="1" spans="1:81">
      <c r="A1" s="1" t="s">
        <v>1439</v>
      </c>
      <c r="B1" s="1">
        <v>2021</v>
      </c>
      <c r="C1" s="1">
        <v>2022</v>
      </c>
      <c r="D1" s="1">
        <v>2023</v>
      </c>
      <c r="E1" s="1">
        <v>2024</v>
      </c>
      <c r="F1" s="1">
        <v>2025</v>
      </c>
      <c r="G1" s="1">
        <v>2026</v>
      </c>
      <c r="H1" s="1">
        <v>2027</v>
      </c>
      <c r="I1" s="1">
        <v>2028</v>
      </c>
      <c r="J1" s="1">
        <v>2029</v>
      </c>
      <c r="K1" s="1">
        <v>2030</v>
      </c>
      <c r="L1" s="1">
        <v>2031</v>
      </c>
      <c r="M1" s="1">
        <v>2032</v>
      </c>
      <c r="N1" s="1">
        <v>2033</v>
      </c>
      <c r="O1" s="1">
        <v>2034</v>
      </c>
      <c r="P1" s="1">
        <v>2035</v>
      </c>
      <c r="Q1" s="1">
        <v>2036</v>
      </c>
      <c r="R1" s="1">
        <v>2037</v>
      </c>
      <c r="S1" s="1">
        <v>2038</v>
      </c>
      <c r="T1" s="1">
        <v>2039</v>
      </c>
      <c r="U1" s="1">
        <v>2040</v>
      </c>
      <c r="V1" s="1">
        <v>2041</v>
      </c>
      <c r="W1" s="1">
        <v>2042</v>
      </c>
      <c r="X1" s="1">
        <v>2043</v>
      </c>
      <c r="Y1" s="1">
        <v>2044</v>
      </c>
      <c r="Z1" s="1">
        <v>2045</v>
      </c>
      <c r="AA1" s="1">
        <v>2046</v>
      </c>
      <c r="AB1" s="1">
        <v>2047</v>
      </c>
      <c r="AC1" s="1">
        <v>2048</v>
      </c>
      <c r="AD1" s="1">
        <v>2049</v>
      </c>
      <c r="AE1" s="1">
        <v>2050</v>
      </c>
      <c r="AF1" s="1">
        <v>2051</v>
      </c>
      <c r="AG1" s="1">
        <v>2052</v>
      </c>
      <c r="AH1" s="1">
        <v>2053</v>
      </c>
      <c r="AI1" s="1">
        <v>2054</v>
      </c>
      <c r="AJ1" s="1">
        <v>2055</v>
      </c>
      <c r="AK1" s="1">
        <v>2056</v>
      </c>
      <c r="AL1" s="1">
        <v>2057</v>
      </c>
      <c r="AM1" s="1">
        <v>2058</v>
      </c>
      <c r="AN1" s="1">
        <v>2059</v>
      </c>
      <c r="AO1" s="1">
        <v>2060</v>
      </c>
      <c r="AP1" s="1">
        <v>2061</v>
      </c>
      <c r="AQ1" s="1">
        <v>2062</v>
      </c>
      <c r="AR1" s="1">
        <v>2063</v>
      </c>
      <c r="AS1" s="1">
        <v>2064</v>
      </c>
      <c r="AT1" s="1">
        <v>2065</v>
      </c>
      <c r="AU1" s="1">
        <v>2066</v>
      </c>
      <c r="AV1" s="1">
        <v>2067</v>
      </c>
      <c r="AW1" s="1">
        <v>2068</v>
      </c>
      <c r="AX1" s="1">
        <v>2069</v>
      </c>
      <c r="AY1" s="1">
        <v>2070</v>
      </c>
      <c r="AZ1" s="1">
        <v>2071</v>
      </c>
      <c r="BA1" s="1">
        <v>2072</v>
      </c>
      <c r="BB1" s="1">
        <v>2073</v>
      </c>
      <c r="BC1" s="1">
        <v>2074</v>
      </c>
      <c r="BD1" s="1">
        <v>2075</v>
      </c>
      <c r="BE1" s="1">
        <v>2076</v>
      </c>
      <c r="BF1" s="1">
        <v>2077</v>
      </c>
      <c r="BG1" s="1">
        <v>2078</v>
      </c>
      <c r="BH1" s="1">
        <v>2079</v>
      </c>
      <c r="BI1" s="1">
        <v>2080</v>
      </c>
      <c r="BJ1" s="1">
        <v>2081</v>
      </c>
      <c r="BK1" s="1">
        <v>2082</v>
      </c>
      <c r="BL1" s="1">
        <v>2083</v>
      </c>
      <c r="BM1" s="1">
        <v>2084</v>
      </c>
      <c r="BN1" s="1">
        <v>2085</v>
      </c>
      <c r="BO1" s="1">
        <v>2086</v>
      </c>
      <c r="BP1" s="1">
        <v>2087</v>
      </c>
      <c r="BQ1" s="1">
        <v>2088</v>
      </c>
      <c r="BR1" s="1">
        <v>2089</v>
      </c>
      <c r="BS1" s="1">
        <v>2090</v>
      </c>
      <c r="BT1" s="1">
        <v>2091</v>
      </c>
      <c r="BU1" s="1">
        <v>2092</v>
      </c>
      <c r="BV1" s="1">
        <v>2093</v>
      </c>
      <c r="BW1" s="1">
        <v>2094</v>
      </c>
      <c r="BX1" s="1">
        <v>2095</v>
      </c>
      <c r="BY1" s="1">
        <v>2096</v>
      </c>
      <c r="BZ1" s="1">
        <v>2097</v>
      </c>
      <c r="CA1" s="1">
        <v>2098</v>
      </c>
      <c r="CB1" s="1">
        <v>2099</v>
      </c>
      <c r="CC1" s="1">
        <v>2100</v>
      </c>
    </row>
    <row r="2" spans="1:81">
      <c r="A2" s="1" t="s">
        <v>1421</v>
      </c>
      <c r="B2">
        <f>'Total Fuel Prices'!B179*(INDEX(Tax_share,MATCH('Total Fuel Prices'!$A$177,tax_fuel_labels,0),MATCH(B$1,'Tax_Share of Price'!$B$1:$AI$1,0)))</f>
        <v>0</v>
      </c>
      <c r="C2">
        <f>'Total Fuel Prices'!C179*(INDEX(Tax_share,MATCH('Total Fuel Prices'!$A$177,tax_fuel_labels,0),MATCH(C$1,'Tax_Share of Price'!$B$1:$AI$1,0)))</f>
        <v>0</v>
      </c>
      <c r="D2">
        <f>'Total Fuel Prices'!D179*(INDEX(Tax_share,MATCH('Total Fuel Prices'!$A$177,tax_fuel_labels,0),MATCH(D$1,'Tax_Share of Price'!$B$1:$AI$1,0)))</f>
        <v>0</v>
      </c>
      <c r="E2">
        <f>'Total Fuel Prices'!E179*(INDEX(Tax_share,MATCH('Total Fuel Prices'!$A$177,tax_fuel_labels,0),MATCH(E$1,'Tax_Share of Price'!$B$1:$AI$1,0)))</f>
        <v>0</v>
      </c>
      <c r="F2">
        <f>'Total Fuel Prices'!F179*(INDEX(Tax_share,MATCH('Total Fuel Prices'!$A$177,tax_fuel_labels,0),MATCH(F$1,'Tax_Share of Price'!$B$1:$AI$1,0)))</f>
        <v>0</v>
      </c>
      <c r="G2">
        <f>'Total Fuel Prices'!G179*(INDEX(Tax_share,MATCH('Total Fuel Prices'!$A$177,tax_fuel_labels,0),MATCH(G$1,'Tax_Share of Price'!$B$1:$AI$1,0)))</f>
        <v>0</v>
      </c>
      <c r="H2">
        <f>'Total Fuel Prices'!H179*(INDEX(Tax_share,MATCH('Total Fuel Prices'!$A$177,tax_fuel_labels,0),MATCH(H$1,'Tax_Share of Price'!$B$1:$AI$1,0)))</f>
        <v>0</v>
      </c>
      <c r="I2">
        <f>'Total Fuel Prices'!I179*(INDEX(Tax_share,MATCH('Total Fuel Prices'!$A$177,tax_fuel_labels,0),MATCH(I$1,'Tax_Share of Price'!$B$1:$AI$1,0)))</f>
        <v>0</v>
      </c>
      <c r="J2">
        <f>'Total Fuel Prices'!J179*(INDEX(Tax_share,MATCH('Total Fuel Prices'!$A$177,tax_fuel_labels,0),MATCH(J$1,'Tax_Share of Price'!$B$1:$AI$1,0)))</f>
        <v>0</v>
      </c>
      <c r="K2">
        <f>'Total Fuel Prices'!K179*(INDEX(Tax_share,MATCH('Total Fuel Prices'!$A$177,tax_fuel_labels,0),MATCH(K$1,'Tax_Share of Price'!$B$1:$AI$1,0)))</f>
        <v>0</v>
      </c>
      <c r="L2">
        <f>'Total Fuel Prices'!L179*(INDEX(Tax_share,MATCH('Total Fuel Prices'!$A$177,tax_fuel_labels,0),MATCH(L$1,'Tax_Share of Price'!$B$1:$AI$1,0)))</f>
        <v>0</v>
      </c>
      <c r="M2">
        <f>'Total Fuel Prices'!M179*(INDEX(Tax_share,MATCH('Total Fuel Prices'!$A$177,tax_fuel_labels,0),MATCH(M$1,'Tax_Share of Price'!$B$1:$AI$1,0)))</f>
        <v>0</v>
      </c>
      <c r="N2">
        <f>'Total Fuel Prices'!N179*(INDEX(Tax_share,MATCH('Total Fuel Prices'!$A$177,tax_fuel_labels,0),MATCH(N$1,'Tax_Share of Price'!$B$1:$AI$1,0)))</f>
        <v>0</v>
      </c>
      <c r="O2">
        <f>'Total Fuel Prices'!O179*(INDEX(Tax_share,MATCH('Total Fuel Prices'!$A$177,tax_fuel_labels,0),MATCH(O$1,'Tax_Share of Price'!$B$1:$AI$1,0)))</f>
        <v>0</v>
      </c>
      <c r="P2">
        <f>'Total Fuel Prices'!P179*(INDEX(Tax_share,MATCH('Total Fuel Prices'!$A$177,tax_fuel_labels,0),MATCH(P$1,'Tax_Share of Price'!$B$1:$AI$1,0)))</f>
        <v>0</v>
      </c>
      <c r="Q2">
        <f>'Total Fuel Prices'!Q179*(INDEX(Tax_share,MATCH('Total Fuel Prices'!$A$177,tax_fuel_labels,0),MATCH(Q$1,'Tax_Share of Price'!$B$1:$AI$1,0)))</f>
        <v>0</v>
      </c>
      <c r="R2">
        <f>'Total Fuel Prices'!R179*(INDEX(Tax_share,MATCH('Total Fuel Prices'!$A$177,tax_fuel_labels,0),MATCH(R$1,'Tax_Share of Price'!$B$1:$AI$1,0)))</f>
        <v>0</v>
      </c>
      <c r="S2">
        <f>'Total Fuel Prices'!S179*(INDEX(Tax_share,MATCH('Total Fuel Prices'!$A$177,tax_fuel_labels,0),MATCH(S$1,'Tax_Share of Price'!$B$1:$AI$1,0)))</f>
        <v>0</v>
      </c>
      <c r="T2">
        <f>'Total Fuel Prices'!T179*(INDEX(Tax_share,MATCH('Total Fuel Prices'!$A$177,tax_fuel_labels,0),MATCH(T$1,'Tax_Share of Price'!$B$1:$AI$1,0)))</f>
        <v>0</v>
      </c>
      <c r="U2">
        <f>'Total Fuel Prices'!U179*(INDEX(Tax_share,MATCH('Total Fuel Prices'!$A$177,tax_fuel_labels,0),MATCH(U$1,'Tax_Share of Price'!$B$1:$AI$1,0)))</f>
        <v>0</v>
      </c>
      <c r="V2">
        <f>'Total Fuel Prices'!V179*(INDEX(Tax_share,MATCH('Total Fuel Prices'!$A$177,tax_fuel_labels,0),MATCH(V$1,'Tax_Share of Price'!$B$1:$AI$1,0)))</f>
        <v>0</v>
      </c>
      <c r="W2">
        <f>'Total Fuel Prices'!W179*(INDEX(Tax_share,MATCH('Total Fuel Prices'!$A$177,tax_fuel_labels,0),MATCH(W$1,'Tax_Share of Price'!$B$1:$AI$1,0)))</f>
        <v>0</v>
      </c>
      <c r="X2">
        <f>'Total Fuel Prices'!X179*(INDEX(Tax_share,MATCH('Total Fuel Prices'!$A$177,tax_fuel_labels,0),MATCH(X$1,'Tax_Share of Price'!$B$1:$AI$1,0)))</f>
        <v>0</v>
      </c>
      <c r="Y2">
        <f>'Total Fuel Prices'!Y179*(INDEX(Tax_share,MATCH('Total Fuel Prices'!$A$177,tax_fuel_labels,0),MATCH(Y$1,'Tax_Share of Price'!$B$1:$AI$1,0)))</f>
        <v>0</v>
      </c>
      <c r="Z2">
        <f>'Total Fuel Prices'!Z179*(INDEX(Tax_share,MATCH('Total Fuel Prices'!$A$177,tax_fuel_labels,0),MATCH(Z$1,'Tax_Share of Price'!$B$1:$AI$1,0)))</f>
        <v>0</v>
      </c>
      <c r="AA2">
        <f>'Total Fuel Prices'!AA179*(INDEX(Tax_share,MATCH('Total Fuel Prices'!$A$177,tax_fuel_labels,0),MATCH(AA$1,'Tax_Share of Price'!$B$1:$AI$1,0)))</f>
        <v>0</v>
      </c>
      <c r="AB2">
        <f>'Total Fuel Prices'!AB179*(INDEX(Tax_share,MATCH('Total Fuel Prices'!$A$177,tax_fuel_labels,0),MATCH(AB$1,'Tax_Share of Price'!$B$1:$AI$1,0)))</f>
        <v>0</v>
      </c>
      <c r="AC2">
        <f>'Total Fuel Prices'!AC179*(INDEX(Tax_share,MATCH('Total Fuel Prices'!$A$177,tax_fuel_labels,0),MATCH(AC$1,'Tax_Share of Price'!$B$1:$AI$1,0)))</f>
        <v>0</v>
      </c>
      <c r="AD2">
        <f>'Total Fuel Prices'!AD179*(INDEX(Tax_share,MATCH('Total Fuel Prices'!$A$177,tax_fuel_labels,0),MATCH(AD$1,'Tax_Share of Price'!$B$1:$AI$1,0)))</f>
        <v>0</v>
      </c>
      <c r="AE2">
        <f>'Total Fuel Prices'!AE179*(INDEX(Tax_share,MATCH('Total Fuel Prices'!$A$177,tax_fuel_labels,0),MATCH(AE$1,'Tax_Share of Price'!$B$1:$AI$1,0)))</f>
        <v>0</v>
      </c>
      <c r="AF2">
        <f>$AE2</f>
        <v>0</v>
      </c>
      <c r="AG2">
        <f t="shared" ref="AG2:CC7" si="0">$AE2</f>
        <v>0</v>
      </c>
      <c r="AH2">
        <f t="shared" si="0"/>
        <v>0</v>
      </c>
      <c r="AI2">
        <f t="shared" si="0"/>
        <v>0</v>
      </c>
      <c r="AJ2">
        <f t="shared" si="0"/>
        <v>0</v>
      </c>
      <c r="AK2">
        <f t="shared" si="0"/>
        <v>0</v>
      </c>
      <c r="AL2">
        <f t="shared" si="0"/>
        <v>0</v>
      </c>
      <c r="AM2">
        <f t="shared" si="0"/>
        <v>0</v>
      </c>
      <c r="AN2">
        <f t="shared" si="0"/>
        <v>0</v>
      </c>
      <c r="AO2">
        <f t="shared" si="0"/>
        <v>0</v>
      </c>
      <c r="AP2">
        <f t="shared" si="0"/>
        <v>0</v>
      </c>
      <c r="AQ2">
        <f t="shared" si="0"/>
        <v>0</v>
      </c>
      <c r="AR2">
        <f t="shared" si="0"/>
        <v>0</v>
      </c>
      <c r="AS2">
        <f t="shared" si="0"/>
        <v>0</v>
      </c>
      <c r="AT2">
        <f t="shared" si="0"/>
        <v>0</v>
      </c>
      <c r="AU2">
        <f t="shared" si="0"/>
        <v>0</v>
      </c>
      <c r="AV2">
        <f t="shared" si="0"/>
        <v>0</v>
      </c>
      <c r="AW2">
        <f t="shared" si="0"/>
        <v>0</v>
      </c>
      <c r="AX2">
        <f t="shared" si="0"/>
        <v>0</v>
      </c>
      <c r="AY2">
        <f t="shared" si="0"/>
        <v>0</v>
      </c>
      <c r="AZ2">
        <f t="shared" si="0"/>
        <v>0</v>
      </c>
      <c r="BA2">
        <f t="shared" si="0"/>
        <v>0</v>
      </c>
      <c r="BB2">
        <f t="shared" si="0"/>
        <v>0</v>
      </c>
      <c r="BC2">
        <f t="shared" si="0"/>
        <v>0</v>
      </c>
      <c r="BD2">
        <f t="shared" si="0"/>
        <v>0</v>
      </c>
      <c r="BE2">
        <f t="shared" si="0"/>
        <v>0</v>
      </c>
      <c r="BF2">
        <f t="shared" si="0"/>
        <v>0</v>
      </c>
      <c r="BG2">
        <f t="shared" si="0"/>
        <v>0</v>
      </c>
      <c r="BH2">
        <f t="shared" si="0"/>
        <v>0</v>
      </c>
      <c r="BI2">
        <f t="shared" si="0"/>
        <v>0</v>
      </c>
      <c r="BJ2">
        <f t="shared" si="0"/>
        <v>0</v>
      </c>
      <c r="BK2">
        <f t="shared" si="0"/>
        <v>0</v>
      </c>
      <c r="BL2">
        <f t="shared" si="0"/>
        <v>0</v>
      </c>
      <c r="BM2">
        <f t="shared" si="0"/>
        <v>0</v>
      </c>
      <c r="BN2">
        <f t="shared" si="0"/>
        <v>0</v>
      </c>
      <c r="BO2">
        <f t="shared" si="0"/>
        <v>0</v>
      </c>
      <c r="BP2">
        <f t="shared" si="0"/>
        <v>0</v>
      </c>
      <c r="BQ2">
        <f t="shared" si="0"/>
        <v>0</v>
      </c>
      <c r="BR2">
        <f t="shared" si="0"/>
        <v>0</v>
      </c>
      <c r="BS2">
        <f t="shared" si="0"/>
        <v>0</v>
      </c>
      <c r="BT2">
        <f t="shared" si="0"/>
        <v>0</v>
      </c>
      <c r="BU2">
        <f t="shared" si="0"/>
        <v>0</v>
      </c>
      <c r="BV2">
        <f t="shared" si="0"/>
        <v>0</v>
      </c>
      <c r="BW2">
        <f t="shared" si="0"/>
        <v>0</v>
      </c>
      <c r="BX2">
        <f t="shared" si="0"/>
        <v>0</v>
      </c>
      <c r="BY2">
        <f t="shared" si="0"/>
        <v>0</v>
      </c>
      <c r="BZ2">
        <f t="shared" si="0"/>
        <v>0</v>
      </c>
      <c r="CA2">
        <f t="shared" si="0"/>
        <v>0</v>
      </c>
      <c r="CB2">
        <f t="shared" si="0"/>
        <v>0</v>
      </c>
      <c r="CC2">
        <f t="shared" si="0"/>
        <v>0</v>
      </c>
    </row>
    <row r="3" spans="1:81">
      <c r="A3" s="1" t="s">
        <v>1422</v>
      </c>
      <c r="B3">
        <f>'Total Fuel Prices'!B180*(INDEX(Tax_share,MATCH('Total Fuel Prices'!$A$177,tax_fuel_labels,0),MATCH(B$1,'Tax_Share of Price'!$B$1:$AI$1,0)))</f>
        <v>3.1157999999999995E-6</v>
      </c>
      <c r="C3">
        <f>'Total Fuel Prices'!C180*(INDEX(Tax_share,MATCH('Total Fuel Prices'!$A$177,tax_fuel_labels,0),MATCH(C$1,'Tax_Share of Price'!$B$1:$AI$1,0)))</f>
        <v>3.1157999999999995E-6</v>
      </c>
      <c r="D3">
        <f>'Total Fuel Prices'!D180*(INDEX(Tax_share,MATCH('Total Fuel Prices'!$A$177,tax_fuel_labels,0),MATCH(D$1,'Tax_Share of Price'!$B$1:$AI$1,0)))</f>
        <v>3.3451012987012986E-6</v>
      </c>
      <c r="E3">
        <f>'Total Fuel Prices'!E180*(INDEX(Tax_share,MATCH('Total Fuel Prices'!$A$177,tax_fuel_labels,0),MATCH(E$1,'Tax_Share of Price'!$B$1:$AI$1,0)))</f>
        <v>3.1157999999999995E-6</v>
      </c>
      <c r="F3">
        <f>'Total Fuel Prices'!F180*(INDEX(Tax_share,MATCH('Total Fuel Prices'!$A$177,tax_fuel_labels,0),MATCH(F$1,'Tax_Share of Price'!$B$1:$AI$1,0)))</f>
        <v>3.6040768831168825E-6</v>
      </c>
      <c r="G3">
        <f>'Total Fuel Prices'!G180*(INDEX(Tax_share,MATCH('Total Fuel Prices'!$A$177,tax_fuel_labels,0),MATCH(G$1,'Tax_Share of Price'!$B$1:$AI$1,0)))</f>
        <v>3.6121698701298693E-6</v>
      </c>
      <c r="H3">
        <f>'Total Fuel Prices'!H180*(INDEX(Tax_share,MATCH('Total Fuel Prices'!$A$177,tax_fuel_labels,0),MATCH(H$1,'Tax_Share of Price'!$B$1:$AI$1,0)))</f>
        <v>3.5932862337662335E-6</v>
      </c>
      <c r="I3">
        <f>'Total Fuel Prices'!I180*(INDEX(Tax_share,MATCH('Total Fuel Prices'!$A$177,tax_fuel_labels,0),MATCH(I$1,'Tax_Share of Price'!$B$1:$AI$1,0)))</f>
        <v>3.6229605194805183E-6</v>
      </c>
      <c r="J3">
        <f>'Total Fuel Prices'!J180*(INDEX(Tax_share,MATCH('Total Fuel Prices'!$A$177,tax_fuel_labels,0),MATCH(J$1,'Tax_Share of Price'!$B$1:$AI$1,0)))</f>
        <v>3.6688207792207783E-6</v>
      </c>
      <c r="K3">
        <f>'Total Fuel Prices'!K180*(INDEX(Tax_share,MATCH('Total Fuel Prices'!$A$177,tax_fuel_labels,0),MATCH(K$1,'Tax_Share of Price'!$B$1:$AI$1,0)))</f>
        <v>3.7011927272727266E-6</v>
      </c>
      <c r="L3">
        <f>'Total Fuel Prices'!L180*(INDEX(Tax_share,MATCH('Total Fuel Prices'!$A$177,tax_fuel_labels,0),MATCH(L$1,'Tax_Share of Price'!$B$1:$AI$1,0)))</f>
        <v>3.7794249350649341E-6</v>
      </c>
      <c r="M3">
        <f>'Total Fuel Prices'!M180*(INDEX(Tax_share,MATCH('Total Fuel Prices'!$A$177,tax_fuel_labels,0),MATCH(M$1,'Tax_Share of Price'!$B$1:$AI$1,0)))</f>
        <v>3.7821225974025968E-6</v>
      </c>
      <c r="N3">
        <f>'Total Fuel Prices'!N180*(INDEX(Tax_share,MATCH('Total Fuel Prices'!$A$177,tax_fuel_labels,0),MATCH(N$1,'Tax_Share of Price'!$B$1:$AI$1,0)))</f>
        <v>3.887331428571428E-6</v>
      </c>
      <c r="O3">
        <f>'Total Fuel Prices'!O180*(INDEX(Tax_share,MATCH('Total Fuel Prices'!$A$177,tax_fuel_labels,0),MATCH(O$1,'Tax_Share of Price'!$B$1:$AI$1,0)))</f>
        <v>3.943982337662337E-6</v>
      </c>
      <c r="P3">
        <f>'Total Fuel Prices'!P180*(INDEX(Tax_share,MATCH('Total Fuel Prices'!$A$177,tax_fuel_labels,0),MATCH(P$1,'Tax_Share of Price'!$B$1:$AI$1,0)))</f>
        <v>4.0168192207792204E-6</v>
      </c>
      <c r="Q3">
        <f>'Total Fuel Prices'!Q180*(INDEX(Tax_share,MATCH('Total Fuel Prices'!$A$177,tax_fuel_labels,0),MATCH(Q$1,'Tax_Share of Price'!$B$1:$AI$1,0)))</f>
        <v>4.0545864935064928E-6</v>
      </c>
      <c r="R3">
        <f>'Total Fuel Prices'!R180*(INDEX(Tax_share,MATCH('Total Fuel Prices'!$A$177,tax_fuel_labels,0),MATCH(R$1,'Tax_Share of Price'!$B$1:$AI$1,0)))</f>
        <v>4.1247257142857131E-6</v>
      </c>
      <c r="S3">
        <f>'Total Fuel Prices'!S180*(INDEX(Tax_share,MATCH('Total Fuel Prices'!$A$177,tax_fuel_labels,0),MATCH(S$1,'Tax_Share of Price'!$B$1:$AI$1,0)))</f>
        <v>4.1705859740259731E-6</v>
      </c>
      <c r="T3">
        <f>'Total Fuel Prices'!T180*(INDEX(Tax_share,MATCH('Total Fuel Prices'!$A$177,tax_fuel_labels,0),MATCH(T$1,'Tax_Share of Price'!$B$1:$AI$1,0)))</f>
        <v>4.2272368831168821E-6</v>
      </c>
      <c r="U3">
        <f>'Total Fuel Prices'!U180*(INDEX(Tax_share,MATCH('Total Fuel Prices'!$A$177,tax_fuel_labels,0),MATCH(U$1,'Tax_Share of Price'!$B$1:$AI$1,0)))</f>
        <v>4.2757948051948043E-6</v>
      </c>
      <c r="V3">
        <f>'Total Fuel Prices'!V180*(INDEX(Tax_share,MATCH('Total Fuel Prices'!$A$177,tax_fuel_labels,0),MATCH(V$1,'Tax_Share of Price'!$B$1:$AI$1,0)))</f>
        <v>4.3270503896103888E-6</v>
      </c>
      <c r="W3">
        <f>'Total Fuel Prices'!W180*(INDEX(Tax_share,MATCH('Total Fuel Prices'!$A$177,tax_fuel_labels,0),MATCH(W$1,'Tax_Share of Price'!$B$1:$AI$1,0)))</f>
        <v>4.3729106493506488E-6</v>
      </c>
      <c r="X3">
        <f>'Total Fuel Prices'!X180*(INDEX(Tax_share,MATCH('Total Fuel Prices'!$A$177,tax_fuel_labels,0),MATCH(X$1,'Tax_Share of Price'!$B$1:$AI$1,0)))</f>
        <v>4.4349568831168824E-6</v>
      </c>
      <c r="Y3">
        <f>'Total Fuel Prices'!Y180*(INDEX(Tax_share,MATCH('Total Fuel Prices'!$A$177,tax_fuel_labels,0),MATCH(Y$1,'Tax_Share of Price'!$B$1:$AI$1,0)))</f>
        <v>4.4916077922077905E-6</v>
      </c>
      <c r="Z3">
        <f>'Total Fuel Prices'!Z180*(INDEX(Tax_share,MATCH('Total Fuel Prices'!$A$177,tax_fuel_labels,0),MATCH(Z$1,'Tax_Share of Price'!$B$1:$AI$1,0)))</f>
        <v>4.5212820779220779E-6</v>
      </c>
      <c r="AA3">
        <f>'Total Fuel Prices'!AA180*(INDEX(Tax_share,MATCH('Total Fuel Prices'!$A$177,tax_fuel_labels,0),MATCH(AA$1,'Tax_Share of Price'!$B$1:$AI$1,0)))</f>
        <v>4.567142337662337E-6</v>
      </c>
      <c r="AB3">
        <f>'Total Fuel Prices'!AB180*(INDEX(Tax_share,MATCH('Total Fuel Prices'!$A$177,tax_fuel_labels,0),MATCH(AB$1,'Tax_Share of Price'!$B$1:$AI$1,0)))</f>
        <v>4.577932987012986E-6</v>
      </c>
      <c r="AC3">
        <f>'Total Fuel Prices'!AC180*(INDEX(Tax_share,MATCH('Total Fuel Prices'!$A$177,tax_fuel_labels,0),MATCH(AC$1,'Tax_Share of Price'!$B$1:$AI$1,0)))</f>
        <v>4.5725376623376615E-6</v>
      </c>
      <c r="AD3">
        <f>'Total Fuel Prices'!AD180*(INDEX(Tax_share,MATCH('Total Fuel Prices'!$A$177,tax_fuel_labels,0),MATCH(AD$1,'Tax_Share of Price'!$B$1:$AI$1,0)))</f>
        <v>4.5428633766233759E-6</v>
      </c>
      <c r="AE3">
        <f>'Total Fuel Prices'!AE180*(INDEX(Tax_share,MATCH('Total Fuel Prices'!$A$177,tax_fuel_labels,0),MATCH(AE$1,'Tax_Share of Price'!$B$1:$AI$1,0)))</f>
        <v>4.613002597402597E-6</v>
      </c>
      <c r="AF3">
        <f>$AE3</f>
        <v>4.613002597402597E-6</v>
      </c>
      <c r="AG3">
        <f t="shared" ref="AF3:AU9" si="1">$AE3</f>
        <v>4.613002597402597E-6</v>
      </c>
      <c r="AH3">
        <f t="shared" si="1"/>
        <v>4.613002597402597E-6</v>
      </c>
      <c r="AI3">
        <f t="shared" si="1"/>
        <v>4.613002597402597E-6</v>
      </c>
      <c r="AJ3">
        <f t="shared" si="1"/>
        <v>4.613002597402597E-6</v>
      </c>
      <c r="AK3">
        <f t="shared" si="1"/>
        <v>4.613002597402597E-6</v>
      </c>
      <c r="AL3">
        <f t="shared" si="1"/>
        <v>4.613002597402597E-6</v>
      </c>
      <c r="AM3">
        <f t="shared" si="1"/>
        <v>4.613002597402597E-6</v>
      </c>
      <c r="AN3">
        <f t="shared" si="1"/>
        <v>4.613002597402597E-6</v>
      </c>
      <c r="AO3">
        <f t="shared" si="1"/>
        <v>4.613002597402597E-6</v>
      </c>
      <c r="AP3">
        <f t="shared" si="1"/>
        <v>4.613002597402597E-6</v>
      </c>
      <c r="AQ3">
        <f t="shared" si="1"/>
        <v>4.613002597402597E-6</v>
      </c>
      <c r="AR3">
        <f t="shared" si="1"/>
        <v>4.613002597402597E-6</v>
      </c>
      <c r="AS3">
        <f t="shared" si="1"/>
        <v>4.613002597402597E-6</v>
      </c>
      <c r="AT3">
        <f t="shared" si="1"/>
        <v>4.613002597402597E-6</v>
      </c>
      <c r="AU3">
        <f t="shared" si="1"/>
        <v>4.613002597402597E-6</v>
      </c>
      <c r="AV3">
        <f t="shared" si="0"/>
        <v>4.613002597402597E-6</v>
      </c>
      <c r="AW3">
        <f t="shared" si="0"/>
        <v>4.613002597402597E-6</v>
      </c>
      <c r="AX3">
        <f t="shared" si="0"/>
        <v>4.613002597402597E-6</v>
      </c>
      <c r="AY3">
        <f t="shared" si="0"/>
        <v>4.613002597402597E-6</v>
      </c>
      <c r="AZ3">
        <f t="shared" si="0"/>
        <v>4.613002597402597E-6</v>
      </c>
      <c r="BA3">
        <f t="shared" si="0"/>
        <v>4.613002597402597E-6</v>
      </c>
      <c r="BB3">
        <f t="shared" si="0"/>
        <v>4.613002597402597E-6</v>
      </c>
      <c r="BC3">
        <f t="shared" si="0"/>
        <v>4.613002597402597E-6</v>
      </c>
      <c r="BD3">
        <f t="shared" si="0"/>
        <v>4.613002597402597E-6</v>
      </c>
      <c r="BE3">
        <f t="shared" si="0"/>
        <v>4.613002597402597E-6</v>
      </c>
      <c r="BF3">
        <f t="shared" si="0"/>
        <v>4.613002597402597E-6</v>
      </c>
      <c r="BG3">
        <f t="shared" si="0"/>
        <v>4.613002597402597E-6</v>
      </c>
      <c r="BH3">
        <f t="shared" si="0"/>
        <v>4.613002597402597E-6</v>
      </c>
      <c r="BI3">
        <f t="shared" si="0"/>
        <v>4.613002597402597E-6</v>
      </c>
      <c r="BJ3">
        <f t="shared" si="0"/>
        <v>4.613002597402597E-6</v>
      </c>
      <c r="BK3">
        <f t="shared" si="0"/>
        <v>4.613002597402597E-6</v>
      </c>
      <c r="BL3">
        <f t="shared" si="0"/>
        <v>4.613002597402597E-6</v>
      </c>
      <c r="BM3">
        <f t="shared" si="0"/>
        <v>4.613002597402597E-6</v>
      </c>
      <c r="BN3">
        <f t="shared" si="0"/>
        <v>4.613002597402597E-6</v>
      </c>
      <c r="BO3">
        <f t="shared" si="0"/>
        <v>4.613002597402597E-6</v>
      </c>
      <c r="BP3">
        <f t="shared" si="0"/>
        <v>4.613002597402597E-6</v>
      </c>
      <c r="BQ3">
        <f t="shared" si="0"/>
        <v>4.613002597402597E-6</v>
      </c>
      <c r="BR3">
        <f t="shared" si="0"/>
        <v>4.613002597402597E-6</v>
      </c>
      <c r="BS3">
        <f t="shared" si="0"/>
        <v>4.613002597402597E-6</v>
      </c>
      <c r="BT3">
        <f t="shared" si="0"/>
        <v>4.613002597402597E-6</v>
      </c>
      <c r="BU3">
        <f t="shared" si="0"/>
        <v>4.613002597402597E-6</v>
      </c>
      <c r="BV3">
        <f t="shared" si="0"/>
        <v>4.613002597402597E-6</v>
      </c>
      <c r="BW3">
        <f t="shared" si="0"/>
        <v>4.613002597402597E-6</v>
      </c>
      <c r="BX3">
        <f t="shared" si="0"/>
        <v>4.613002597402597E-6</v>
      </c>
      <c r="BY3">
        <f t="shared" si="0"/>
        <v>4.613002597402597E-6</v>
      </c>
      <c r="BZ3">
        <f t="shared" si="0"/>
        <v>4.613002597402597E-6</v>
      </c>
      <c r="CA3">
        <f t="shared" si="0"/>
        <v>4.613002597402597E-6</v>
      </c>
      <c r="CB3">
        <f t="shared" si="0"/>
        <v>4.613002597402597E-6</v>
      </c>
      <c r="CC3">
        <f t="shared" si="0"/>
        <v>4.613002597402597E-6</v>
      </c>
    </row>
    <row r="4" spans="1:81">
      <c r="A4" s="1" t="s">
        <v>1423</v>
      </c>
      <c r="B4">
        <f>'Total Fuel Prices'!B181*(INDEX(Tax_share,MATCH('Total Fuel Prices'!$A$177,tax_fuel_labels,0),MATCH(B$1,'Tax_Share of Price'!$B$1:$AI$1,0)))</f>
        <v>0</v>
      </c>
      <c r="C4">
        <f>'Total Fuel Prices'!C181*(INDEX(Tax_share,MATCH('Total Fuel Prices'!$A$177,tax_fuel_labels,0),MATCH(C$1,'Tax_Share of Price'!$B$1:$AI$1,0)))</f>
        <v>0</v>
      </c>
      <c r="D4">
        <f>'Total Fuel Prices'!D181*(INDEX(Tax_share,MATCH('Total Fuel Prices'!$A$177,tax_fuel_labels,0),MATCH(D$1,'Tax_Share of Price'!$B$1:$AI$1,0)))</f>
        <v>0</v>
      </c>
      <c r="E4">
        <f>'Total Fuel Prices'!E181*(INDEX(Tax_share,MATCH('Total Fuel Prices'!$A$177,tax_fuel_labels,0),MATCH(E$1,'Tax_Share of Price'!$B$1:$AI$1,0)))</f>
        <v>0</v>
      </c>
      <c r="F4">
        <f>'Total Fuel Prices'!F181*(INDEX(Tax_share,MATCH('Total Fuel Prices'!$A$177,tax_fuel_labels,0),MATCH(F$1,'Tax_Share of Price'!$B$1:$AI$1,0)))</f>
        <v>0</v>
      </c>
      <c r="G4">
        <f>'Total Fuel Prices'!G181*(INDEX(Tax_share,MATCH('Total Fuel Prices'!$A$177,tax_fuel_labels,0),MATCH(G$1,'Tax_Share of Price'!$B$1:$AI$1,0)))</f>
        <v>0</v>
      </c>
      <c r="H4">
        <f>'Total Fuel Prices'!H181*(INDEX(Tax_share,MATCH('Total Fuel Prices'!$A$177,tax_fuel_labels,0),MATCH(H$1,'Tax_Share of Price'!$B$1:$AI$1,0)))</f>
        <v>0</v>
      </c>
      <c r="I4">
        <f>'Total Fuel Prices'!I181*(INDEX(Tax_share,MATCH('Total Fuel Prices'!$A$177,tax_fuel_labels,0),MATCH(I$1,'Tax_Share of Price'!$B$1:$AI$1,0)))</f>
        <v>0</v>
      </c>
      <c r="J4">
        <f>'Total Fuel Prices'!J181*(INDEX(Tax_share,MATCH('Total Fuel Prices'!$A$177,tax_fuel_labels,0),MATCH(J$1,'Tax_Share of Price'!$B$1:$AI$1,0)))</f>
        <v>0</v>
      </c>
      <c r="K4">
        <f>'Total Fuel Prices'!K181*(INDEX(Tax_share,MATCH('Total Fuel Prices'!$A$177,tax_fuel_labels,0),MATCH(K$1,'Tax_Share of Price'!$B$1:$AI$1,0)))</f>
        <v>0</v>
      </c>
      <c r="L4">
        <f>'Total Fuel Prices'!L181*(INDEX(Tax_share,MATCH('Total Fuel Prices'!$A$177,tax_fuel_labels,0),MATCH(L$1,'Tax_Share of Price'!$B$1:$AI$1,0)))</f>
        <v>0</v>
      </c>
      <c r="M4">
        <f>'Total Fuel Prices'!M181*(INDEX(Tax_share,MATCH('Total Fuel Prices'!$A$177,tax_fuel_labels,0),MATCH(M$1,'Tax_Share of Price'!$B$1:$AI$1,0)))</f>
        <v>0</v>
      </c>
      <c r="N4">
        <f>'Total Fuel Prices'!N181*(INDEX(Tax_share,MATCH('Total Fuel Prices'!$A$177,tax_fuel_labels,0),MATCH(N$1,'Tax_Share of Price'!$B$1:$AI$1,0)))</f>
        <v>0</v>
      </c>
      <c r="O4">
        <f>'Total Fuel Prices'!O181*(INDEX(Tax_share,MATCH('Total Fuel Prices'!$A$177,tax_fuel_labels,0),MATCH(O$1,'Tax_Share of Price'!$B$1:$AI$1,0)))</f>
        <v>0</v>
      </c>
      <c r="P4">
        <f>'Total Fuel Prices'!P181*(INDEX(Tax_share,MATCH('Total Fuel Prices'!$A$177,tax_fuel_labels,0),MATCH(P$1,'Tax_Share of Price'!$B$1:$AI$1,0)))</f>
        <v>0</v>
      </c>
      <c r="Q4">
        <f>'Total Fuel Prices'!Q181*(INDEX(Tax_share,MATCH('Total Fuel Prices'!$A$177,tax_fuel_labels,0),MATCH(Q$1,'Tax_Share of Price'!$B$1:$AI$1,0)))</f>
        <v>0</v>
      </c>
      <c r="R4">
        <f>'Total Fuel Prices'!R181*(INDEX(Tax_share,MATCH('Total Fuel Prices'!$A$177,tax_fuel_labels,0),MATCH(R$1,'Tax_Share of Price'!$B$1:$AI$1,0)))</f>
        <v>0</v>
      </c>
      <c r="S4">
        <f>'Total Fuel Prices'!S181*(INDEX(Tax_share,MATCH('Total Fuel Prices'!$A$177,tax_fuel_labels,0),MATCH(S$1,'Tax_Share of Price'!$B$1:$AI$1,0)))</f>
        <v>0</v>
      </c>
      <c r="T4">
        <f>'Total Fuel Prices'!T181*(INDEX(Tax_share,MATCH('Total Fuel Prices'!$A$177,tax_fuel_labels,0),MATCH(T$1,'Tax_Share of Price'!$B$1:$AI$1,0)))</f>
        <v>0</v>
      </c>
      <c r="U4">
        <f>'Total Fuel Prices'!U181*(INDEX(Tax_share,MATCH('Total Fuel Prices'!$A$177,tax_fuel_labels,0),MATCH(U$1,'Tax_Share of Price'!$B$1:$AI$1,0)))</f>
        <v>0</v>
      </c>
      <c r="V4">
        <f>'Total Fuel Prices'!V181*(INDEX(Tax_share,MATCH('Total Fuel Prices'!$A$177,tax_fuel_labels,0),MATCH(V$1,'Tax_Share of Price'!$B$1:$AI$1,0)))</f>
        <v>0</v>
      </c>
      <c r="W4">
        <f>'Total Fuel Prices'!W181*(INDEX(Tax_share,MATCH('Total Fuel Prices'!$A$177,tax_fuel_labels,0),MATCH(W$1,'Tax_Share of Price'!$B$1:$AI$1,0)))</f>
        <v>0</v>
      </c>
      <c r="X4">
        <f>'Total Fuel Prices'!X181*(INDEX(Tax_share,MATCH('Total Fuel Prices'!$A$177,tax_fuel_labels,0),MATCH(X$1,'Tax_Share of Price'!$B$1:$AI$1,0)))</f>
        <v>0</v>
      </c>
      <c r="Y4">
        <f>'Total Fuel Prices'!Y181*(INDEX(Tax_share,MATCH('Total Fuel Prices'!$A$177,tax_fuel_labels,0),MATCH(Y$1,'Tax_Share of Price'!$B$1:$AI$1,0)))</f>
        <v>0</v>
      </c>
      <c r="Z4">
        <f>'Total Fuel Prices'!Z181*(INDEX(Tax_share,MATCH('Total Fuel Prices'!$A$177,tax_fuel_labels,0),MATCH(Z$1,'Tax_Share of Price'!$B$1:$AI$1,0)))</f>
        <v>0</v>
      </c>
      <c r="AA4">
        <f>'Total Fuel Prices'!AA181*(INDEX(Tax_share,MATCH('Total Fuel Prices'!$A$177,tax_fuel_labels,0),MATCH(AA$1,'Tax_Share of Price'!$B$1:$AI$1,0)))</f>
        <v>0</v>
      </c>
      <c r="AB4">
        <f>'Total Fuel Prices'!AB181*(INDEX(Tax_share,MATCH('Total Fuel Prices'!$A$177,tax_fuel_labels,0),MATCH(AB$1,'Tax_Share of Price'!$B$1:$AI$1,0)))</f>
        <v>0</v>
      </c>
      <c r="AC4">
        <f>'Total Fuel Prices'!AC181*(INDEX(Tax_share,MATCH('Total Fuel Prices'!$A$177,tax_fuel_labels,0),MATCH(AC$1,'Tax_Share of Price'!$B$1:$AI$1,0)))</f>
        <v>0</v>
      </c>
      <c r="AD4">
        <f>'Total Fuel Prices'!AD181*(INDEX(Tax_share,MATCH('Total Fuel Prices'!$A$177,tax_fuel_labels,0),MATCH(AD$1,'Tax_Share of Price'!$B$1:$AI$1,0)))</f>
        <v>0</v>
      </c>
      <c r="AE4">
        <f>'Total Fuel Prices'!AE181*(INDEX(Tax_share,MATCH('Total Fuel Prices'!$A$177,tax_fuel_labels,0),MATCH(AE$1,'Tax_Share of Price'!$B$1:$AI$1,0)))</f>
        <v>0</v>
      </c>
      <c r="AF4">
        <f t="shared" si="1"/>
        <v>0</v>
      </c>
      <c r="AG4">
        <f t="shared" si="0"/>
        <v>0</v>
      </c>
      <c r="AH4">
        <f t="shared" si="0"/>
        <v>0</v>
      </c>
      <c r="AI4">
        <f t="shared" si="0"/>
        <v>0</v>
      </c>
      <c r="AJ4">
        <f t="shared" si="0"/>
        <v>0</v>
      </c>
      <c r="AK4">
        <f t="shared" si="0"/>
        <v>0</v>
      </c>
      <c r="AL4">
        <f t="shared" si="0"/>
        <v>0</v>
      </c>
      <c r="AM4">
        <f t="shared" si="0"/>
        <v>0</v>
      </c>
      <c r="AN4">
        <f t="shared" si="0"/>
        <v>0</v>
      </c>
      <c r="AO4">
        <f t="shared" si="0"/>
        <v>0</v>
      </c>
      <c r="AP4">
        <f t="shared" si="0"/>
        <v>0</v>
      </c>
      <c r="AQ4">
        <f t="shared" si="0"/>
        <v>0</v>
      </c>
      <c r="AR4">
        <f t="shared" si="0"/>
        <v>0</v>
      </c>
      <c r="AS4">
        <f t="shared" si="0"/>
        <v>0</v>
      </c>
      <c r="AT4">
        <f t="shared" si="0"/>
        <v>0</v>
      </c>
      <c r="AU4">
        <f t="shared" si="0"/>
        <v>0</v>
      </c>
      <c r="AV4">
        <f t="shared" si="0"/>
        <v>0</v>
      </c>
      <c r="AW4">
        <f t="shared" si="0"/>
        <v>0</v>
      </c>
      <c r="AX4">
        <f t="shared" si="0"/>
        <v>0</v>
      </c>
      <c r="AY4">
        <f t="shared" si="0"/>
        <v>0</v>
      </c>
      <c r="AZ4">
        <f t="shared" si="0"/>
        <v>0</v>
      </c>
      <c r="BA4">
        <f t="shared" si="0"/>
        <v>0</v>
      </c>
      <c r="BB4">
        <f t="shared" si="0"/>
        <v>0</v>
      </c>
      <c r="BC4">
        <f t="shared" si="0"/>
        <v>0</v>
      </c>
      <c r="BD4">
        <f t="shared" si="0"/>
        <v>0</v>
      </c>
      <c r="BE4">
        <f t="shared" si="0"/>
        <v>0</v>
      </c>
      <c r="BF4">
        <f t="shared" si="0"/>
        <v>0</v>
      </c>
      <c r="BG4">
        <f t="shared" si="0"/>
        <v>0</v>
      </c>
      <c r="BH4">
        <f t="shared" si="0"/>
        <v>0</v>
      </c>
      <c r="BI4">
        <f t="shared" si="0"/>
        <v>0</v>
      </c>
      <c r="BJ4">
        <f t="shared" si="0"/>
        <v>0</v>
      </c>
      <c r="BK4">
        <f t="shared" si="0"/>
        <v>0</v>
      </c>
      <c r="BL4">
        <f t="shared" si="0"/>
        <v>0</v>
      </c>
      <c r="BM4">
        <f t="shared" si="0"/>
        <v>0</v>
      </c>
      <c r="BN4">
        <f t="shared" si="0"/>
        <v>0</v>
      </c>
      <c r="BO4">
        <f t="shared" si="0"/>
        <v>0</v>
      </c>
      <c r="BP4">
        <f t="shared" si="0"/>
        <v>0</v>
      </c>
      <c r="BQ4">
        <f t="shared" si="0"/>
        <v>0</v>
      </c>
      <c r="BR4">
        <f t="shared" si="0"/>
        <v>0</v>
      </c>
      <c r="BS4">
        <f t="shared" si="0"/>
        <v>0</v>
      </c>
      <c r="BT4">
        <f t="shared" si="0"/>
        <v>0</v>
      </c>
      <c r="BU4">
        <f t="shared" si="0"/>
        <v>0</v>
      </c>
      <c r="BV4">
        <f t="shared" si="0"/>
        <v>0</v>
      </c>
      <c r="BW4">
        <f t="shared" si="0"/>
        <v>0</v>
      </c>
      <c r="BX4">
        <f t="shared" si="0"/>
        <v>0</v>
      </c>
      <c r="BY4">
        <f t="shared" si="0"/>
        <v>0</v>
      </c>
      <c r="BZ4">
        <f t="shared" si="0"/>
        <v>0</v>
      </c>
      <c r="CA4">
        <f t="shared" si="0"/>
        <v>0</v>
      </c>
      <c r="CB4">
        <f t="shared" si="0"/>
        <v>0</v>
      </c>
      <c r="CC4">
        <f t="shared" si="0"/>
        <v>0</v>
      </c>
    </row>
    <row r="5" spans="1:81">
      <c r="A5" s="1" t="s">
        <v>1424</v>
      </c>
      <c r="B5">
        <f>'Total Fuel Prices'!B182*(INDEX(Tax_share,MATCH('Total Fuel Prices'!$A$177,tax_fuel_labels,0),MATCH(B$1,'Tax_Share of Price'!$B$1:$AI$1,0)))</f>
        <v>0</v>
      </c>
      <c r="C5">
        <f>'Total Fuel Prices'!C182*(INDEX(Tax_share,MATCH('Total Fuel Prices'!$A$177,tax_fuel_labels,0),MATCH(C$1,'Tax_Share of Price'!$B$1:$AI$1,0)))</f>
        <v>0</v>
      </c>
      <c r="D5">
        <f>'Total Fuel Prices'!D182*(INDEX(Tax_share,MATCH('Total Fuel Prices'!$A$177,tax_fuel_labels,0),MATCH(D$1,'Tax_Share of Price'!$B$1:$AI$1,0)))</f>
        <v>0</v>
      </c>
      <c r="E5">
        <f>'Total Fuel Prices'!E182*(INDEX(Tax_share,MATCH('Total Fuel Prices'!$A$177,tax_fuel_labels,0),MATCH(E$1,'Tax_Share of Price'!$B$1:$AI$1,0)))</f>
        <v>0</v>
      </c>
      <c r="F5">
        <f>'Total Fuel Prices'!F182*(INDEX(Tax_share,MATCH('Total Fuel Prices'!$A$177,tax_fuel_labels,0),MATCH(F$1,'Tax_Share of Price'!$B$1:$AI$1,0)))</f>
        <v>0</v>
      </c>
      <c r="G5">
        <f>'Total Fuel Prices'!G182*(INDEX(Tax_share,MATCH('Total Fuel Prices'!$A$177,tax_fuel_labels,0),MATCH(G$1,'Tax_Share of Price'!$B$1:$AI$1,0)))</f>
        <v>0</v>
      </c>
      <c r="H5">
        <f>'Total Fuel Prices'!H182*(INDEX(Tax_share,MATCH('Total Fuel Prices'!$A$177,tax_fuel_labels,0),MATCH(H$1,'Tax_Share of Price'!$B$1:$AI$1,0)))</f>
        <v>0</v>
      </c>
      <c r="I5">
        <f>'Total Fuel Prices'!I182*(INDEX(Tax_share,MATCH('Total Fuel Prices'!$A$177,tax_fuel_labels,0),MATCH(I$1,'Tax_Share of Price'!$B$1:$AI$1,0)))</f>
        <v>0</v>
      </c>
      <c r="J5">
        <f>'Total Fuel Prices'!J182*(INDEX(Tax_share,MATCH('Total Fuel Prices'!$A$177,tax_fuel_labels,0),MATCH(J$1,'Tax_Share of Price'!$B$1:$AI$1,0)))</f>
        <v>0</v>
      </c>
      <c r="K5">
        <f>'Total Fuel Prices'!K182*(INDEX(Tax_share,MATCH('Total Fuel Prices'!$A$177,tax_fuel_labels,0),MATCH(K$1,'Tax_Share of Price'!$B$1:$AI$1,0)))</f>
        <v>0</v>
      </c>
      <c r="L5">
        <f>'Total Fuel Prices'!L182*(INDEX(Tax_share,MATCH('Total Fuel Prices'!$A$177,tax_fuel_labels,0),MATCH(L$1,'Tax_Share of Price'!$B$1:$AI$1,0)))</f>
        <v>0</v>
      </c>
      <c r="M5">
        <f>'Total Fuel Prices'!M182*(INDEX(Tax_share,MATCH('Total Fuel Prices'!$A$177,tax_fuel_labels,0),MATCH(M$1,'Tax_Share of Price'!$B$1:$AI$1,0)))</f>
        <v>0</v>
      </c>
      <c r="N5">
        <f>'Total Fuel Prices'!N182*(INDEX(Tax_share,MATCH('Total Fuel Prices'!$A$177,tax_fuel_labels,0),MATCH(N$1,'Tax_Share of Price'!$B$1:$AI$1,0)))</f>
        <v>0</v>
      </c>
      <c r="O5">
        <f>'Total Fuel Prices'!O182*(INDEX(Tax_share,MATCH('Total Fuel Prices'!$A$177,tax_fuel_labels,0),MATCH(O$1,'Tax_Share of Price'!$B$1:$AI$1,0)))</f>
        <v>0</v>
      </c>
      <c r="P5">
        <f>'Total Fuel Prices'!P182*(INDEX(Tax_share,MATCH('Total Fuel Prices'!$A$177,tax_fuel_labels,0),MATCH(P$1,'Tax_Share of Price'!$B$1:$AI$1,0)))</f>
        <v>0</v>
      </c>
      <c r="Q5">
        <f>'Total Fuel Prices'!Q182*(INDEX(Tax_share,MATCH('Total Fuel Prices'!$A$177,tax_fuel_labels,0),MATCH(Q$1,'Tax_Share of Price'!$B$1:$AI$1,0)))</f>
        <v>0</v>
      </c>
      <c r="R5">
        <f>'Total Fuel Prices'!R182*(INDEX(Tax_share,MATCH('Total Fuel Prices'!$A$177,tax_fuel_labels,0),MATCH(R$1,'Tax_Share of Price'!$B$1:$AI$1,0)))</f>
        <v>0</v>
      </c>
      <c r="S5">
        <f>'Total Fuel Prices'!S182*(INDEX(Tax_share,MATCH('Total Fuel Prices'!$A$177,tax_fuel_labels,0),MATCH(S$1,'Tax_Share of Price'!$B$1:$AI$1,0)))</f>
        <v>0</v>
      </c>
      <c r="T5">
        <f>'Total Fuel Prices'!T182*(INDEX(Tax_share,MATCH('Total Fuel Prices'!$A$177,tax_fuel_labels,0),MATCH(T$1,'Tax_Share of Price'!$B$1:$AI$1,0)))</f>
        <v>0</v>
      </c>
      <c r="U5">
        <f>'Total Fuel Prices'!U182*(INDEX(Tax_share,MATCH('Total Fuel Prices'!$A$177,tax_fuel_labels,0),MATCH(U$1,'Tax_Share of Price'!$B$1:$AI$1,0)))</f>
        <v>0</v>
      </c>
      <c r="V5">
        <f>'Total Fuel Prices'!V182*(INDEX(Tax_share,MATCH('Total Fuel Prices'!$A$177,tax_fuel_labels,0),MATCH(V$1,'Tax_Share of Price'!$B$1:$AI$1,0)))</f>
        <v>0</v>
      </c>
      <c r="W5">
        <f>'Total Fuel Prices'!W182*(INDEX(Tax_share,MATCH('Total Fuel Prices'!$A$177,tax_fuel_labels,0),MATCH(W$1,'Tax_Share of Price'!$B$1:$AI$1,0)))</f>
        <v>0</v>
      </c>
      <c r="X5">
        <f>'Total Fuel Prices'!X182*(INDEX(Tax_share,MATCH('Total Fuel Prices'!$A$177,tax_fuel_labels,0),MATCH(X$1,'Tax_Share of Price'!$B$1:$AI$1,0)))</f>
        <v>0</v>
      </c>
      <c r="Y5">
        <f>'Total Fuel Prices'!Y182*(INDEX(Tax_share,MATCH('Total Fuel Prices'!$A$177,tax_fuel_labels,0),MATCH(Y$1,'Tax_Share of Price'!$B$1:$AI$1,0)))</f>
        <v>0</v>
      </c>
      <c r="Z5">
        <f>'Total Fuel Prices'!Z182*(INDEX(Tax_share,MATCH('Total Fuel Prices'!$A$177,tax_fuel_labels,0),MATCH(Z$1,'Tax_Share of Price'!$B$1:$AI$1,0)))</f>
        <v>0</v>
      </c>
      <c r="AA5">
        <f>'Total Fuel Prices'!AA182*(INDEX(Tax_share,MATCH('Total Fuel Prices'!$A$177,tax_fuel_labels,0),MATCH(AA$1,'Tax_Share of Price'!$B$1:$AI$1,0)))</f>
        <v>0</v>
      </c>
      <c r="AB5">
        <f>'Total Fuel Prices'!AB182*(INDEX(Tax_share,MATCH('Total Fuel Prices'!$A$177,tax_fuel_labels,0),MATCH(AB$1,'Tax_Share of Price'!$B$1:$AI$1,0)))</f>
        <v>0</v>
      </c>
      <c r="AC5">
        <f>'Total Fuel Prices'!AC182*(INDEX(Tax_share,MATCH('Total Fuel Prices'!$A$177,tax_fuel_labels,0),MATCH(AC$1,'Tax_Share of Price'!$B$1:$AI$1,0)))</f>
        <v>0</v>
      </c>
      <c r="AD5">
        <f>'Total Fuel Prices'!AD182*(INDEX(Tax_share,MATCH('Total Fuel Prices'!$A$177,tax_fuel_labels,0),MATCH(AD$1,'Tax_Share of Price'!$B$1:$AI$1,0)))</f>
        <v>0</v>
      </c>
      <c r="AE5">
        <f>'Total Fuel Prices'!AE182*(INDEX(Tax_share,MATCH('Total Fuel Prices'!$A$177,tax_fuel_labels,0),MATCH(AE$1,'Tax_Share of Price'!$B$1:$AI$1,0)))</f>
        <v>0</v>
      </c>
      <c r="AF5">
        <f t="shared" si="1"/>
        <v>0</v>
      </c>
      <c r="AG5">
        <f t="shared" si="0"/>
        <v>0</v>
      </c>
      <c r="AH5">
        <f t="shared" si="0"/>
        <v>0</v>
      </c>
      <c r="AI5">
        <f t="shared" si="0"/>
        <v>0</v>
      </c>
      <c r="AJ5">
        <f t="shared" si="0"/>
        <v>0</v>
      </c>
      <c r="AK5">
        <f t="shared" si="0"/>
        <v>0</v>
      </c>
      <c r="AL5">
        <f t="shared" si="0"/>
        <v>0</v>
      </c>
      <c r="AM5">
        <f t="shared" si="0"/>
        <v>0</v>
      </c>
      <c r="AN5">
        <f t="shared" si="0"/>
        <v>0</v>
      </c>
      <c r="AO5">
        <f t="shared" si="0"/>
        <v>0</v>
      </c>
      <c r="AP5">
        <f t="shared" si="0"/>
        <v>0</v>
      </c>
      <c r="AQ5">
        <f t="shared" si="0"/>
        <v>0</v>
      </c>
      <c r="AR5">
        <f t="shared" si="0"/>
        <v>0</v>
      </c>
      <c r="AS5">
        <f t="shared" si="0"/>
        <v>0</v>
      </c>
      <c r="AT5">
        <f t="shared" si="0"/>
        <v>0</v>
      </c>
      <c r="AU5">
        <f t="shared" si="0"/>
        <v>0</v>
      </c>
      <c r="AV5">
        <f t="shared" si="0"/>
        <v>0</v>
      </c>
      <c r="AW5">
        <f t="shared" si="0"/>
        <v>0</v>
      </c>
      <c r="AX5">
        <f t="shared" si="0"/>
        <v>0</v>
      </c>
      <c r="AY5">
        <f t="shared" si="0"/>
        <v>0</v>
      </c>
      <c r="AZ5">
        <f t="shared" si="0"/>
        <v>0</v>
      </c>
      <c r="BA5">
        <f t="shared" si="0"/>
        <v>0</v>
      </c>
      <c r="BB5">
        <f t="shared" si="0"/>
        <v>0</v>
      </c>
      <c r="BC5">
        <f t="shared" si="0"/>
        <v>0</v>
      </c>
      <c r="BD5">
        <f t="shared" si="0"/>
        <v>0</v>
      </c>
      <c r="BE5">
        <f t="shared" si="0"/>
        <v>0</v>
      </c>
      <c r="BF5">
        <f t="shared" si="0"/>
        <v>0</v>
      </c>
      <c r="BG5">
        <f t="shared" si="0"/>
        <v>0</v>
      </c>
      <c r="BH5">
        <f t="shared" si="0"/>
        <v>0</v>
      </c>
      <c r="BI5">
        <f t="shared" si="0"/>
        <v>0</v>
      </c>
      <c r="BJ5">
        <f t="shared" si="0"/>
        <v>0</v>
      </c>
      <c r="BK5">
        <f t="shared" si="0"/>
        <v>0</v>
      </c>
      <c r="BL5">
        <f t="shared" si="0"/>
        <v>0</v>
      </c>
      <c r="BM5">
        <f t="shared" si="0"/>
        <v>0</v>
      </c>
      <c r="BN5">
        <f t="shared" si="0"/>
        <v>0</v>
      </c>
      <c r="BO5">
        <f t="shared" si="0"/>
        <v>0</v>
      </c>
      <c r="BP5">
        <f t="shared" si="0"/>
        <v>0</v>
      </c>
      <c r="BQ5">
        <f t="shared" si="0"/>
        <v>0</v>
      </c>
      <c r="BR5">
        <f t="shared" si="0"/>
        <v>0</v>
      </c>
      <c r="BS5">
        <f t="shared" si="0"/>
        <v>0</v>
      </c>
      <c r="BT5">
        <f t="shared" si="0"/>
        <v>0</v>
      </c>
      <c r="BU5">
        <f t="shared" si="0"/>
        <v>0</v>
      </c>
      <c r="BV5">
        <f t="shared" si="0"/>
        <v>0</v>
      </c>
      <c r="BW5">
        <f t="shared" si="0"/>
        <v>0</v>
      </c>
      <c r="BX5">
        <f t="shared" si="0"/>
        <v>0</v>
      </c>
      <c r="BY5">
        <f t="shared" si="0"/>
        <v>0</v>
      </c>
      <c r="BZ5">
        <f t="shared" si="0"/>
        <v>0</v>
      </c>
      <c r="CA5">
        <f t="shared" si="0"/>
        <v>0</v>
      </c>
      <c r="CB5">
        <f t="shared" si="0"/>
        <v>0</v>
      </c>
      <c r="CC5">
        <f t="shared" si="0"/>
        <v>0</v>
      </c>
    </row>
    <row r="6" spans="1:81">
      <c r="A6" s="1" t="s">
        <v>1425</v>
      </c>
      <c r="B6">
        <f>'Total Fuel Prices'!B183*(INDEX(Tax_share,MATCH('Total Fuel Prices'!$A$177,tax_fuel_labels,0),MATCH(B$1,'Tax_Share of Price'!$B$1:$AI$1,0)))</f>
        <v>3.1157999999999995E-6</v>
      </c>
      <c r="C6">
        <f>'Total Fuel Prices'!C183*(INDEX(Tax_share,MATCH('Total Fuel Prices'!$A$177,tax_fuel_labels,0),MATCH(C$1,'Tax_Share of Price'!$B$1:$AI$1,0)))</f>
        <v>3.1157999999999995E-6</v>
      </c>
      <c r="D6">
        <f>'Total Fuel Prices'!D183*(INDEX(Tax_share,MATCH('Total Fuel Prices'!$A$177,tax_fuel_labels,0),MATCH(D$1,'Tax_Share of Price'!$B$1:$AI$1,0)))</f>
        <v>5.5774541436464079E-6</v>
      </c>
      <c r="E6">
        <f>'Total Fuel Prices'!E183*(INDEX(Tax_share,MATCH('Total Fuel Prices'!$A$177,tax_fuel_labels,0),MATCH(E$1,'Tax_Share of Price'!$B$1:$AI$1,0)))</f>
        <v>3.1157999999999995E-6</v>
      </c>
      <c r="F6">
        <f>'Total Fuel Prices'!F183*(INDEX(Tax_share,MATCH('Total Fuel Prices'!$A$177,tax_fuel_labels,0),MATCH(F$1,'Tax_Share of Price'!$B$1:$AI$1,0)))</f>
        <v>4.5359850828729278E-6</v>
      </c>
      <c r="G6">
        <f>'Total Fuel Prices'!G183*(INDEX(Tax_share,MATCH('Total Fuel Prices'!$A$177,tax_fuel_labels,0),MATCH(G$1,'Tax_Share of Price'!$B$1:$AI$1,0)))</f>
        <v>6.0078132596685074E-6</v>
      </c>
      <c r="H6">
        <f>'Total Fuel Prices'!H183*(INDEX(Tax_share,MATCH('Total Fuel Prices'!$A$177,tax_fuel_labels,0),MATCH(H$1,'Tax_Share of Price'!$B$1:$AI$1,0)))</f>
        <v>7.3677480662983422E-6</v>
      </c>
      <c r="I6">
        <f>'Total Fuel Prices'!I183*(INDEX(Tax_share,MATCH('Total Fuel Prices'!$A$177,tax_fuel_labels,0),MATCH(I$1,'Tax_Share of Price'!$B$1:$AI$1,0)))</f>
        <v>8.8826121546961308E-6</v>
      </c>
      <c r="J6">
        <f>'Total Fuel Prices'!J183*(INDEX(Tax_share,MATCH('Total Fuel Prices'!$A$177,tax_fuel_labels,0),MATCH(J$1,'Tax_Share of Price'!$B$1:$AI$1,0)))</f>
        <v>1.0345833149171269E-5</v>
      </c>
      <c r="K6">
        <f>'Total Fuel Prices'!K183*(INDEX(Tax_share,MATCH('Total Fuel Prices'!$A$177,tax_fuel_labels,0),MATCH(K$1,'Tax_Share of Price'!$B$1:$AI$1,0)))</f>
        <v>1.0320011602209944E-5</v>
      </c>
      <c r="L6">
        <f>'Total Fuel Prices'!L183*(INDEX(Tax_share,MATCH('Total Fuel Prices'!$A$177,tax_fuel_labels,0),MATCH(L$1,'Tax_Share of Price'!$B$1:$AI$1,0)))</f>
        <v>1.0715941988950274E-5</v>
      </c>
      <c r="M6">
        <f>'Total Fuel Prices'!M183*(INDEX(Tax_share,MATCH('Total Fuel Prices'!$A$177,tax_fuel_labels,0),MATCH(M$1,'Tax_Share of Price'!$B$1:$AI$1,0)))</f>
        <v>1.0578227071823202E-5</v>
      </c>
      <c r="N6">
        <f>'Total Fuel Prices'!N183*(INDEX(Tax_share,MATCH('Total Fuel Prices'!$A$177,tax_fuel_labels,0),MATCH(N$1,'Tax_Share of Price'!$B$1:$AI$1,0)))</f>
        <v>1.0965550276243093E-5</v>
      </c>
      <c r="O6">
        <f>'Total Fuel Prices'!O183*(INDEX(Tax_share,MATCH('Total Fuel Prices'!$A$177,tax_fuel_labels,0),MATCH(O$1,'Tax_Share of Price'!$B$1:$AI$1,0)))</f>
        <v>1.1137693922651933E-5</v>
      </c>
      <c r="P6">
        <f>'Total Fuel Prices'!P183*(INDEX(Tax_share,MATCH('Total Fuel Prices'!$A$177,tax_fuel_labels,0),MATCH(P$1,'Tax_Share of Price'!$B$1:$AI$1,0)))</f>
        <v>1.143033812154696E-5</v>
      </c>
      <c r="Q6">
        <f>'Total Fuel Prices'!Q183*(INDEX(Tax_share,MATCH('Total Fuel Prices'!$A$177,tax_fuel_labels,0),MATCH(Q$1,'Tax_Share of Price'!$B$1:$AI$1,0)))</f>
        <v>1.1499195580110495E-5</v>
      </c>
      <c r="R6">
        <f>'Total Fuel Prices'!R183*(INDEX(Tax_share,MATCH('Total Fuel Prices'!$A$177,tax_fuel_labels,0),MATCH(R$1,'Tax_Share of Price'!$B$1:$AI$1,0)))</f>
        <v>1.1705767955801102E-5</v>
      </c>
      <c r="S6">
        <f>'Total Fuel Prices'!S183*(INDEX(Tax_share,MATCH('Total Fuel Prices'!$A$177,tax_fuel_labels,0),MATCH(S$1,'Tax_Share of Price'!$B$1:$AI$1,0)))</f>
        <v>1.1766018232044196E-5</v>
      </c>
      <c r="T6">
        <f>'Total Fuel Prices'!T183*(INDEX(Tax_share,MATCH('Total Fuel Prices'!$A$177,tax_fuel_labels,0),MATCH(T$1,'Tax_Share of Price'!$B$1:$AI$1,0)))</f>
        <v>1.1972590607734803E-5</v>
      </c>
      <c r="U6">
        <f>'Total Fuel Prices'!U183*(INDEX(Tax_share,MATCH('Total Fuel Prices'!$A$177,tax_fuel_labels,0),MATCH(U$1,'Tax_Share of Price'!$B$1:$AI$1,0)))</f>
        <v>1.2170555801104969E-5</v>
      </c>
      <c r="V6">
        <f>'Total Fuel Prices'!V183*(INDEX(Tax_share,MATCH('Total Fuel Prices'!$A$177,tax_fuel_labels,0),MATCH(V$1,'Tax_Share of Price'!$B$1:$AI$1,0)))</f>
        <v>1.234269944751381E-5</v>
      </c>
      <c r="W6">
        <f>'Total Fuel Prices'!W183*(INDEX(Tax_share,MATCH('Total Fuel Prices'!$A$177,tax_fuel_labels,0),MATCH(W$1,'Tax_Share of Price'!$B$1:$AI$1,0)))</f>
        <v>1.2506235911602208E-5</v>
      </c>
      <c r="X6">
        <f>'Total Fuel Prices'!X183*(INDEX(Tax_share,MATCH('Total Fuel Prices'!$A$177,tax_fuel_labels,0),MATCH(X$1,'Tax_Share of Price'!$B$1:$AI$1,0)))</f>
        <v>1.2764451381215467E-5</v>
      </c>
      <c r="Y6">
        <f>'Total Fuel Prices'!Y183*(INDEX(Tax_share,MATCH('Total Fuel Prices'!$A$177,tax_fuel_labels,0),MATCH(Y$1,'Tax_Share of Price'!$B$1:$AI$1,0)))</f>
        <v>1.3065702762430937E-5</v>
      </c>
      <c r="Z6">
        <f>'Total Fuel Prices'!Z183*(INDEX(Tax_share,MATCH('Total Fuel Prices'!$A$177,tax_fuel_labels,0),MATCH(Z$1,'Tax_Share of Price'!$B$1:$AI$1,0)))</f>
        <v>1.3315311049723756E-5</v>
      </c>
      <c r="AA6">
        <f>'Total Fuel Prices'!AA183*(INDEX(Tax_share,MATCH('Total Fuel Prices'!$A$177,tax_fuel_labels,0),MATCH(AA$1,'Tax_Share of Price'!$B$1:$AI$1,0)))</f>
        <v>1.3513276243093922E-5</v>
      </c>
      <c r="AB6">
        <f>'Total Fuel Prices'!AB183*(INDEX(Tax_share,MATCH('Total Fuel Prices'!$A$177,tax_fuel_labels,0),MATCH(AB$1,'Tax_Share of Price'!$B$1:$AI$1,0)))</f>
        <v>1.3694027071823204E-5</v>
      </c>
      <c r="AC6">
        <f>'Total Fuel Prices'!AC183*(INDEX(Tax_share,MATCH('Total Fuel Prices'!$A$177,tax_fuel_labels,0),MATCH(AC$1,'Tax_Share of Price'!$B$1:$AI$1,0)))</f>
        <v>1.3831741988950276E-5</v>
      </c>
      <c r="AD6">
        <f>'Total Fuel Prices'!AD183*(INDEX(Tax_share,MATCH('Total Fuel Prices'!$A$177,tax_fuel_labels,0),MATCH(AD$1,'Tax_Share of Price'!$B$1:$AI$1,0)))</f>
        <v>1.3900599447513809E-5</v>
      </c>
      <c r="AE6">
        <f>'Total Fuel Prices'!AE183*(INDEX(Tax_share,MATCH('Total Fuel Prices'!$A$177,tax_fuel_labels,0),MATCH(AE$1,'Tax_Share of Price'!$B$1:$AI$1,0)))</f>
        <v>1.4184636464088396E-5</v>
      </c>
      <c r="AF6">
        <f t="shared" si="1"/>
        <v>1.4184636464088396E-5</v>
      </c>
      <c r="AG6">
        <f t="shared" si="0"/>
        <v>1.4184636464088396E-5</v>
      </c>
      <c r="AH6">
        <f t="shared" si="0"/>
        <v>1.4184636464088396E-5</v>
      </c>
      <c r="AI6">
        <f t="shared" si="0"/>
        <v>1.4184636464088396E-5</v>
      </c>
      <c r="AJ6">
        <f t="shared" si="0"/>
        <v>1.4184636464088396E-5</v>
      </c>
      <c r="AK6">
        <f t="shared" si="0"/>
        <v>1.4184636464088396E-5</v>
      </c>
      <c r="AL6">
        <f t="shared" si="0"/>
        <v>1.4184636464088396E-5</v>
      </c>
      <c r="AM6">
        <f t="shared" si="0"/>
        <v>1.4184636464088396E-5</v>
      </c>
      <c r="AN6">
        <f t="shared" si="0"/>
        <v>1.4184636464088396E-5</v>
      </c>
      <c r="AO6">
        <f t="shared" si="0"/>
        <v>1.4184636464088396E-5</v>
      </c>
      <c r="AP6">
        <f t="shared" si="0"/>
        <v>1.4184636464088396E-5</v>
      </c>
      <c r="AQ6">
        <f t="shared" si="0"/>
        <v>1.4184636464088396E-5</v>
      </c>
      <c r="AR6">
        <f t="shared" si="0"/>
        <v>1.4184636464088396E-5</v>
      </c>
      <c r="AS6">
        <f t="shared" si="0"/>
        <v>1.4184636464088396E-5</v>
      </c>
      <c r="AT6">
        <f t="shared" si="0"/>
        <v>1.4184636464088396E-5</v>
      </c>
      <c r="AU6">
        <f t="shared" si="0"/>
        <v>1.4184636464088396E-5</v>
      </c>
      <c r="AV6">
        <f t="shared" si="0"/>
        <v>1.4184636464088396E-5</v>
      </c>
      <c r="AW6">
        <f t="shared" si="0"/>
        <v>1.4184636464088396E-5</v>
      </c>
      <c r="AX6">
        <f t="shared" si="0"/>
        <v>1.4184636464088396E-5</v>
      </c>
      <c r="AY6">
        <f t="shared" si="0"/>
        <v>1.4184636464088396E-5</v>
      </c>
      <c r="AZ6">
        <f t="shared" si="0"/>
        <v>1.4184636464088396E-5</v>
      </c>
      <c r="BA6">
        <f t="shared" si="0"/>
        <v>1.4184636464088396E-5</v>
      </c>
      <c r="BB6">
        <f t="shared" si="0"/>
        <v>1.4184636464088396E-5</v>
      </c>
      <c r="BC6">
        <f t="shared" si="0"/>
        <v>1.4184636464088396E-5</v>
      </c>
      <c r="BD6">
        <f t="shared" si="0"/>
        <v>1.4184636464088396E-5</v>
      </c>
      <c r="BE6">
        <f t="shared" si="0"/>
        <v>1.4184636464088396E-5</v>
      </c>
      <c r="BF6">
        <f t="shared" si="0"/>
        <v>1.4184636464088396E-5</v>
      </c>
      <c r="BG6">
        <f t="shared" si="0"/>
        <v>1.4184636464088396E-5</v>
      </c>
      <c r="BH6">
        <f t="shared" si="0"/>
        <v>1.4184636464088396E-5</v>
      </c>
      <c r="BI6">
        <f t="shared" si="0"/>
        <v>1.4184636464088396E-5</v>
      </c>
      <c r="BJ6">
        <f t="shared" si="0"/>
        <v>1.4184636464088396E-5</v>
      </c>
      <c r="BK6">
        <f t="shared" si="0"/>
        <v>1.4184636464088396E-5</v>
      </c>
      <c r="BL6">
        <f t="shared" si="0"/>
        <v>1.4184636464088396E-5</v>
      </c>
      <c r="BM6">
        <f t="shared" si="0"/>
        <v>1.4184636464088396E-5</v>
      </c>
      <c r="BN6">
        <f t="shared" si="0"/>
        <v>1.4184636464088396E-5</v>
      </c>
      <c r="BO6">
        <f t="shared" si="0"/>
        <v>1.4184636464088396E-5</v>
      </c>
      <c r="BP6">
        <f t="shared" si="0"/>
        <v>1.4184636464088396E-5</v>
      </c>
      <c r="BQ6">
        <f t="shared" si="0"/>
        <v>1.4184636464088396E-5</v>
      </c>
      <c r="BR6">
        <f t="shared" si="0"/>
        <v>1.4184636464088396E-5</v>
      </c>
      <c r="BS6">
        <f t="shared" si="0"/>
        <v>1.4184636464088396E-5</v>
      </c>
      <c r="BT6">
        <f t="shared" si="0"/>
        <v>1.4184636464088396E-5</v>
      </c>
      <c r="BU6">
        <f t="shared" si="0"/>
        <v>1.4184636464088396E-5</v>
      </c>
      <c r="BV6">
        <f t="shared" si="0"/>
        <v>1.4184636464088396E-5</v>
      </c>
      <c r="BW6">
        <f t="shared" si="0"/>
        <v>1.4184636464088396E-5</v>
      </c>
      <c r="BX6">
        <f t="shared" si="0"/>
        <v>1.4184636464088396E-5</v>
      </c>
      <c r="BY6">
        <f t="shared" si="0"/>
        <v>1.4184636464088396E-5</v>
      </c>
      <c r="BZ6">
        <f t="shared" si="0"/>
        <v>1.4184636464088396E-5</v>
      </c>
      <c r="CA6">
        <f t="shared" si="0"/>
        <v>1.4184636464088396E-5</v>
      </c>
      <c r="CB6">
        <f t="shared" si="0"/>
        <v>1.4184636464088396E-5</v>
      </c>
      <c r="CC6">
        <f t="shared" si="0"/>
        <v>1.4184636464088396E-5</v>
      </c>
    </row>
    <row r="7" spans="1:81">
      <c r="A7" s="1" t="s">
        <v>1426</v>
      </c>
      <c r="B7">
        <f>'Total Fuel Prices'!B184*(INDEX(Tax_share,MATCH('Total Fuel Prices'!$A$177,tax_fuel_labels,0),MATCH(B$1,'Tax_Share of Price'!$B$1:$AI$1,0)))</f>
        <v>0</v>
      </c>
      <c r="C7">
        <f>'Total Fuel Prices'!C184*(INDEX(Tax_share,MATCH('Total Fuel Prices'!$A$177,tax_fuel_labels,0),MATCH(C$1,'Tax_Share of Price'!$B$1:$AI$1,0)))</f>
        <v>0</v>
      </c>
      <c r="D7">
        <f>'Total Fuel Prices'!D184*(INDEX(Tax_share,MATCH('Total Fuel Prices'!$A$177,tax_fuel_labels,0),MATCH(D$1,'Tax_Share of Price'!$B$1:$AI$1,0)))</f>
        <v>0</v>
      </c>
      <c r="E7">
        <f>'Total Fuel Prices'!E184*(INDEX(Tax_share,MATCH('Total Fuel Prices'!$A$177,tax_fuel_labels,0),MATCH(E$1,'Tax_Share of Price'!$B$1:$AI$1,0)))</f>
        <v>0</v>
      </c>
      <c r="F7">
        <f>'Total Fuel Prices'!F184*(INDEX(Tax_share,MATCH('Total Fuel Prices'!$A$177,tax_fuel_labels,0),MATCH(F$1,'Tax_Share of Price'!$B$1:$AI$1,0)))</f>
        <v>0</v>
      </c>
      <c r="G7">
        <f>'Total Fuel Prices'!G184*(INDEX(Tax_share,MATCH('Total Fuel Prices'!$A$177,tax_fuel_labels,0),MATCH(G$1,'Tax_Share of Price'!$B$1:$AI$1,0)))</f>
        <v>0</v>
      </c>
      <c r="H7">
        <f>'Total Fuel Prices'!H184*(INDEX(Tax_share,MATCH('Total Fuel Prices'!$A$177,tax_fuel_labels,0),MATCH(H$1,'Tax_Share of Price'!$B$1:$AI$1,0)))</f>
        <v>0</v>
      </c>
      <c r="I7">
        <f>'Total Fuel Prices'!I184*(INDEX(Tax_share,MATCH('Total Fuel Prices'!$A$177,tax_fuel_labels,0),MATCH(I$1,'Tax_Share of Price'!$B$1:$AI$1,0)))</f>
        <v>0</v>
      </c>
      <c r="J7">
        <f>'Total Fuel Prices'!J184*(INDEX(Tax_share,MATCH('Total Fuel Prices'!$A$177,tax_fuel_labels,0),MATCH(J$1,'Tax_Share of Price'!$B$1:$AI$1,0)))</f>
        <v>0</v>
      </c>
      <c r="K7">
        <f>'Total Fuel Prices'!K184*(INDEX(Tax_share,MATCH('Total Fuel Prices'!$A$177,tax_fuel_labels,0),MATCH(K$1,'Tax_Share of Price'!$B$1:$AI$1,0)))</f>
        <v>0</v>
      </c>
      <c r="L7">
        <f>'Total Fuel Prices'!L184*(INDEX(Tax_share,MATCH('Total Fuel Prices'!$A$177,tax_fuel_labels,0),MATCH(L$1,'Tax_Share of Price'!$B$1:$AI$1,0)))</f>
        <v>0</v>
      </c>
      <c r="M7">
        <f>'Total Fuel Prices'!M184*(INDEX(Tax_share,MATCH('Total Fuel Prices'!$A$177,tax_fuel_labels,0),MATCH(M$1,'Tax_Share of Price'!$B$1:$AI$1,0)))</f>
        <v>0</v>
      </c>
      <c r="N7">
        <f>'Total Fuel Prices'!N184*(INDEX(Tax_share,MATCH('Total Fuel Prices'!$A$177,tax_fuel_labels,0),MATCH(N$1,'Tax_Share of Price'!$B$1:$AI$1,0)))</f>
        <v>0</v>
      </c>
      <c r="O7">
        <f>'Total Fuel Prices'!O184*(INDEX(Tax_share,MATCH('Total Fuel Prices'!$A$177,tax_fuel_labels,0),MATCH(O$1,'Tax_Share of Price'!$B$1:$AI$1,0)))</f>
        <v>0</v>
      </c>
      <c r="P7">
        <f>'Total Fuel Prices'!P184*(INDEX(Tax_share,MATCH('Total Fuel Prices'!$A$177,tax_fuel_labels,0),MATCH(P$1,'Tax_Share of Price'!$B$1:$AI$1,0)))</f>
        <v>0</v>
      </c>
      <c r="Q7">
        <f>'Total Fuel Prices'!Q184*(INDEX(Tax_share,MATCH('Total Fuel Prices'!$A$177,tax_fuel_labels,0),MATCH(Q$1,'Tax_Share of Price'!$B$1:$AI$1,0)))</f>
        <v>0</v>
      </c>
      <c r="R7">
        <f>'Total Fuel Prices'!R184*(INDEX(Tax_share,MATCH('Total Fuel Prices'!$A$177,tax_fuel_labels,0),MATCH(R$1,'Tax_Share of Price'!$B$1:$AI$1,0)))</f>
        <v>0</v>
      </c>
      <c r="S7">
        <f>'Total Fuel Prices'!S184*(INDEX(Tax_share,MATCH('Total Fuel Prices'!$A$177,tax_fuel_labels,0),MATCH(S$1,'Tax_Share of Price'!$B$1:$AI$1,0)))</f>
        <v>0</v>
      </c>
      <c r="T7">
        <f>'Total Fuel Prices'!T184*(INDEX(Tax_share,MATCH('Total Fuel Prices'!$A$177,tax_fuel_labels,0),MATCH(T$1,'Tax_Share of Price'!$B$1:$AI$1,0)))</f>
        <v>0</v>
      </c>
      <c r="U7">
        <f>'Total Fuel Prices'!U184*(INDEX(Tax_share,MATCH('Total Fuel Prices'!$A$177,tax_fuel_labels,0),MATCH(U$1,'Tax_Share of Price'!$B$1:$AI$1,0)))</f>
        <v>0</v>
      </c>
      <c r="V7">
        <f>'Total Fuel Prices'!V184*(INDEX(Tax_share,MATCH('Total Fuel Prices'!$A$177,tax_fuel_labels,0),MATCH(V$1,'Tax_Share of Price'!$B$1:$AI$1,0)))</f>
        <v>0</v>
      </c>
      <c r="W7">
        <f>'Total Fuel Prices'!W184*(INDEX(Tax_share,MATCH('Total Fuel Prices'!$A$177,tax_fuel_labels,0),MATCH(W$1,'Tax_Share of Price'!$B$1:$AI$1,0)))</f>
        <v>0</v>
      </c>
      <c r="X7">
        <f>'Total Fuel Prices'!X184*(INDEX(Tax_share,MATCH('Total Fuel Prices'!$A$177,tax_fuel_labels,0),MATCH(X$1,'Tax_Share of Price'!$B$1:$AI$1,0)))</f>
        <v>0</v>
      </c>
      <c r="Y7">
        <f>'Total Fuel Prices'!Y184*(INDEX(Tax_share,MATCH('Total Fuel Prices'!$A$177,tax_fuel_labels,0),MATCH(Y$1,'Tax_Share of Price'!$B$1:$AI$1,0)))</f>
        <v>0</v>
      </c>
      <c r="Z7">
        <f>'Total Fuel Prices'!Z184*(INDEX(Tax_share,MATCH('Total Fuel Prices'!$A$177,tax_fuel_labels,0),MATCH(Z$1,'Tax_Share of Price'!$B$1:$AI$1,0)))</f>
        <v>0</v>
      </c>
      <c r="AA7">
        <f>'Total Fuel Prices'!AA184*(INDEX(Tax_share,MATCH('Total Fuel Prices'!$A$177,tax_fuel_labels,0),MATCH(AA$1,'Tax_Share of Price'!$B$1:$AI$1,0)))</f>
        <v>0</v>
      </c>
      <c r="AB7">
        <f>'Total Fuel Prices'!AB184*(INDEX(Tax_share,MATCH('Total Fuel Prices'!$A$177,tax_fuel_labels,0),MATCH(AB$1,'Tax_Share of Price'!$B$1:$AI$1,0)))</f>
        <v>0</v>
      </c>
      <c r="AC7">
        <f>'Total Fuel Prices'!AC184*(INDEX(Tax_share,MATCH('Total Fuel Prices'!$A$177,tax_fuel_labels,0),MATCH(AC$1,'Tax_Share of Price'!$B$1:$AI$1,0)))</f>
        <v>0</v>
      </c>
      <c r="AD7">
        <f>'Total Fuel Prices'!AD184*(INDEX(Tax_share,MATCH('Total Fuel Prices'!$A$177,tax_fuel_labels,0),MATCH(AD$1,'Tax_Share of Price'!$B$1:$AI$1,0)))</f>
        <v>0</v>
      </c>
      <c r="AE7">
        <f>'Total Fuel Prices'!AE184*(INDEX(Tax_share,MATCH('Total Fuel Prices'!$A$177,tax_fuel_labels,0),MATCH(AE$1,'Tax_Share of Price'!$B$1:$AI$1,0)))</f>
        <v>0</v>
      </c>
      <c r="AF7">
        <f t="shared" si="1"/>
        <v>0</v>
      </c>
      <c r="AG7">
        <f t="shared" si="0"/>
        <v>0</v>
      </c>
      <c r="AH7">
        <f t="shared" si="0"/>
        <v>0</v>
      </c>
      <c r="AI7">
        <f t="shared" si="0"/>
        <v>0</v>
      </c>
      <c r="AJ7">
        <f t="shared" si="0"/>
        <v>0</v>
      </c>
      <c r="AK7">
        <f t="shared" si="0"/>
        <v>0</v>
      </c>
      <c r="AL7">
        <f t="shared" si="0"/>
        <v>0</v>
      </c>
      <c r="AM7">
        <f t="shared" si="0"/>
        <v>0</v>
      </c>
      <c r="AN7">
        <f t="shared" si="0"/>
        <v>0</v>
      </c>
      <c r="AO7">
        <f t="shared" si="0"/>
        <v>0</v>
      </c>
      <c r="AP7">
        <f t="shared" si="0"/>
        <v>0</v>
      </c>
      <c r="AQ7">
        <f t="shared" si="0"/>
        <v>0</v>
      </c>
      <c r="AR7">
        <f t="shared" si="0"/>
        <v>0</v>
      </c>
      <c r="AS7">
        <f t="shared" si="0"/>
        <v>0</v>
      </c>
      <c r="AT7">
        <f t="shared" si="0"/>
        <v>0</v>
      </c>
      <c r="AU7">
        <f t="shared" si="0"/>
        <v>0</v>
      </c>
      <c r="AV7">
        <f t="shared" si="0"/>
        <v>0</v>
      </c>
      <c r="AW7">
        <f t="shared" si="0"/>
        <v>0</v>
      </c>
      <c r="AX7">
        <f t="shared" si="0"/>
        <v>0</v>
      </c>
      <c r="AY7">
        <f t="shared" si="0"/>
        <v>0</v>
      </c>
      <c r="AZ7">
        <f t="shared" si="0"/>
        <v>0</v>
      </c>
      <c r="BA7">
        <f t="shared" si="0"/>
        <v>0</v>
      </c>
      <c r="BB7">
        <f t="shared" si="0"/>
        <v>0</v>
      </c>
      <c r="BC7">
        <f t="shared" si="0"/>
        <v>0</v>
      </c>
      <c r="BD7">
        <f t="shared" si="0"/>
        <v>0</v>
      </c>
      <c r="BE7">
        <f t="shared" si="0"/>
        <v>0</v>
      </c>
      <c r="BF7">
        <f t="shared" ref="AG7:CC9" si="2">$AE7</f>
        <v>0</v>
      </c>
      <c r="BG7">
        <f t="shared" si="2"/>
        <v>0</v>
      </c>
      <c r="BH7">
        <f t="shared" si="2"/>
        <v>0</v>
      </c>
      <c r="BI7">
        <f t="shared" si="2"/>
        <v>0</v>
      </c>
      <c r="BJ7">
        <f t="shared" si="2"/>
        <v>0</v>
      </c>
      <c r="BK7">
        <f t="shared" si="2"/>
        <v>0</v>
      </c>
      <c r="BL7">
        <f t="shared" si="2"/>
        <v>0</v>
      </c>
      <c r="BM7">
        <f t="shared" si="2"/>
        <v>0</v>
      </c>
      <c r="BN7">
        <f t="shared" si="2"/>
        <v>0</v>
      </c>
      <c r="BO7">
        <f t="shared" si="2"/>
        <v>0</v>
      </c>
      <c r="BP7">
        <f t="shared" si="2"/>
        <v>0</v>
      </c>
      <c r="BQ7">
        <f t="shared" si="2"/>
        <v>0</v>
      </c>
      <c r="BR7">
        <f t="shared" si="2"/>
        <v>0</v>
      </c>
      <c r="BS7">
        <f t="shared" si="2"/>
        <v>0</v>
      </c>
      <c r="BT7">
        <f t="shared" si="2"/>
        <v>0</v>
      </c>
      <c r="BU7">
        <f t="shared" si="2"/>
        <v>0</v>
      </c>
      <c r="BV7">
        <f t="shared" si="2"/>
        <v>0</v>
      </c>
      <c r="BW7">
        <f t="shared" si="2"/>
        <v>0</v>
      </c>
      <c r="BX7">
        <f t="shared" si="2"/>
        <v>0</v>
      </c>
      <c r="BY7">
        <f t="shared" si="2"/>
        <v>0</v>
      </c>
      <c r="BZ7">
        <f t="shared" si="2"/>
        <v>0</v>
      </c>
      <c r="CA7">
        <f t="shared" si="2"/>
        <v>0</v>
      </c>
      <c r="CB7">
        <f t="shared" si="2"/>
        <v>0</v>
      </c>
      <c r="CC7">
        <f t="shared" si="2"/>
        <v>0</v>
      </c>
    </row>
    <row r="8" spans="1:81">
      <c r="A8" s="1" t="s">
        <v>1427</v>
      </c>
      <c r="B8">
        <f>'Total Fuel Prices'!B185*(INDEX(Tax_share,MATCH('Total Fuel Prices'!$A$177,tax_fuel_labels,0),MATCH(B$1,'Tax_Share of Price'!$B$1:$AI$1,0)))</f>
        <v>0</v>
      </c>
      <c r="C8">
        <f>'Total Fuel Prices'!C185*(INDEX(Tax_share,MATCH('Total Fuel Prices'!$A$177,tax_fuel_labels,0),MATCH(C$1,'Tax_Share of Price'!$B$1:$AI$1,0)))</f>
        <v>0</v>
      </c>
      <c r="D8">
        <f>'Total Fuel Prices'!D185*(INDEX(Tax_share,MATCH('Total Fuel Prices'!$A$177,tax_fuel_labels,0),MATCH(D$1,'Tax_Share of Price'!$B$1:$AI$1,0)))</f>
        <v>0</v>
      </c>
      <c r="E8">
        <f>'Total Fuel Prices'!E185*(INDEX(Tax_share,MATCH('Total Fuel Prices'!$A$177,tax_fuel_labels,0),MATCH(E$1,'Tax_Share of Price'!$B$1:$AI$1,0)))</f>
        <v>0</v>
      </c>
      <c r="F8">
        <f>'Total Fuel Prices'!F185*(INDEX(Tax_share,MATCH('Total Fuel Prices'!$A$177,tax_fuel_labels,0),MATCH(F$1,'Tax_Share of Price'!$B$1:$AI$1,0)))</f>
        <v>0</v>
      </c>
      <c r="G8">
        <f>'Total Fuel Prices'!G185*(INDEX(Tax_share,MATCH('Total Fuel Prices'!$A$177,tax_fuel_labels,0),MATCH(G$1,'Tax_Share of Price'!$B$1:$AI$1,0)))</f>
        <v>0</v>
      </c>
      <c r="H8">
        <f>'Total Fuel Prices'!H185*(INDEX(Tax_share,MATCH('Total Fuel Prices'!$A$177,tax_fuel_labels,0),MATCH(H$1,'Tax_Share of Price'!$B$1:$AI$1,0)))</f>
        <v>0</v>
      </c>
      <c r="I8">
        <f>'Total Fuel Prices'!I185*(INDEX(Tax_share,MATCH('Total Fuel Prices'!$A$177,tax_fuel_labels,0),MATCH(I$1,'Tax_Share of Price'!$B$1:$AI$1,0)))</f>
        <v>0</v>
      </c>
      <c r="J8">
        <f>'Total Fuel Prices'!J185*(INDEX(Tax_share,MATCH('Total Fuel Prices'!$A$177,tax_fuel_labels,0),MATCH(J$1,'Tax_Share of Price'!$B$1:$AI$1,0)))</f>
        <v>0</v>
      </c>
      <c r="K8">
        <f>'Total Fuel Prices'!K185*(INDEX(Tax_share,MATCH('Total Fuel Prices'!$A$177,tax_fuel_labels,0),MATCH(K$1,'Tax_Share of Price'!$B$1:$AI$1,0)))</f>
        <v>0</v>
      </c>
      <c r="L8">
        <f>'Total Fuel Prices'!L185*(INDEX(Tax_share,MATCH('Total Fuel Prices'!$A$177,tax_fuel_labels,0),MATCH(L$1,'Tax_Share of Price'!$B$1:$AI$1,0)))</f>
        <v>0</v>
      </c>
      <c r="M8">
        <f>'Total Fuel Prices'!M185*(INDEX(Tax_share,MATCH('Total Fuel Prices'!$A$177,tax_fuel_labels,0),MATCH(M$1,'Tax_Share of Price'!$B$1:$AI$1,0)))</f>
        <v>0</v>
      </c>
      <c r="N8">
        <f>'Total Fuel Prices'!N185*(INDEX(Tax_share,MATCH('Total Fuel Prices'!$A$177,tax_fuel_labels,0),MATCH(N$1,'Tax_Share of Price'!$B$1:$AI$1,0)))</f>
        <v>0</v>
      </c>
      <c r="O8">
        <f>'Total Fuel Prices'!O185*(INDEX(Tax_share,MATCH('Total Fuel Prices'!$A$177,tax_fuel_labels,0),MATCH(O$1,'Tax_Share of Price'!$B$1:$AI$1,0)))</f>
        <v>0</v>
      </c>
      <c r="P8">
        <f>'Total Fuel Prices'!P185*(INDEX(Tax_share,MATCH('Total Fuel Prices'!$A$177,tax_fuel_labels,0),MATCH(P$1,'Tax_Share of Price'!$B$1:$AI$1,0)))</f>
        <v>0</v>
      </c>
      <c r="Q8">
        <f>'Total Fuel Prices'!Q185*(INDEX(Tax_share,MATCH('Total Fuel Prices'!$A$177,tax_fuel_labels,0),MATCH(Q$1,'Tax_Share of Price'!$B$1:$AI$1,0)))</f>
        <v>0</v>
      </c>
      <c r="R8">
        <f>'Total Fuel Prices'!R185*(INDEX(Tax_share,MATCH('Total Fuel Prices'!$A$177,tax_fuel_labels,0),MATCH(R$1,'Tax_Share of Price'!$B$1:$AI$1,0)))</f>
        <v>0</v>
      </c>
      <c r="S8">
        <f>'Total Fuel Prices'!S185*(INDEX(Tax_share,MATCH('Total Fuel Prices'!$A$177,tax_fuel_labels,0),MATCH(S$1,'Tax_Share of Price'!$B$1:$AI$1,0)))</f>
        <v>0</v>
      </c>
      <c r="T8">
        <f>'Total Fuel Prices'!T185*(INDEX(Tax_share,MATCH('Total Fuel Prices'!$A$177,tax_fuel_labels,0),MATCH(T$1,'Tax_Share of Price'!$B$1:$AI$1,0)))</f>
        <v>0</v>
      </c>
      <c r="U8">
        <f>'Total Fuel Prices'!U185*(INDEX(Tax_share,MATCH('Total Fuel Prices'!$A$177,tax_fuel_labels,0),MATCH(U$1,'Tax_Share of Price'!$B$1:$AI$1,0)))</f>
        <v>0</v>
      </c>
      <c r="V8">
        <f>'Total Fuel Prices'!V185*(INDEX(Tax_share,MATCH('Total Fuel Prices'!$A$177,tax_fuel_labels,0),MATCH(V$1,'Tax_Share of Price'!$B$1:$AI$1,0)))</f>
        <v>0</v>
      </c>
      <c r="W8">
        <f>'Total Fuel Prices'!W185*(INDEX(Tax_share,MATCH('Total Fuel Prices'!$A$177,tax_fuel_labels,0),MATCH(W$1,'Tax_Share of Price'!$B$1:$AI$1,0)))</f>
        <v>0</v>
      </c>
      <c r="X8">
        <f>'Total Fuel Prices'!X185*(INDEX(Tax_share,MATCH('Total Fuel Prices'!$A$177,tax_fuel_labels,0),MATCH(X$1,'Tax_Share of Price'!$B$1:$AI$1,0)))</f>
        <v>0</v>
      </c>
      <c r="Y8">
        <f>'Total Fuel Prices'!Y185*(INDEX(Tax_share,MATCH('Total Fuel Prices'!$A$177,tax_fuel_labels,0),MATCH(Y$1,'Tax_Share of Price'!$B$1:$AI$1,0)))</f>
        <v>0</v>
      </c>
      <c r="Z8">
        <f>'Total Fuel Prices'!Z185*(INDEX(Tax_share,MATCH('Total Fuel Prices'!$A$177,tax_fuel_labels,0),MATCH(Z$1,'Tax_Share of Price'!$B$1:$AI$1,0)))</f>
        <v>0</v>
      </c>
      <c r="AA8">
        <f>'Total Fuel Prices'!AA185*(INDEX(Tax_share,MATCH('Total Fuel Prices'!$A$177,tax_fuel_labels,0),MATCH(AA$1,'Tax_Share of Price'!$B$1:$AI$1,0)))</f>
        <v>0</v>
      </c>
      <c r="AB8">
        <f>'Total Fuel Prices'!AB185*(INDEX(Tax_share,MATCH('Total Fuel Prices'!$A$177,tax_fuel_labels,0),MATCH(AB$1,'Tax_Share of Price'!$B$1:$AI$1,0)))</f>
        <v>0</v>
      </c>
      <c r="AC8">
        <f>'Total Fuel Prices'!AC185*(INDEX(Tax_share,MATCH('Total Fuel Prices'!$A$177,tax_fuel_labels,0),MATCH(AC$1,'Tax_Share of Price'!$B$1:$AI$1,0)))</f>
        <v>0</v>
      </c>
      <c r="AD8">
        <f>'Total Fuel Prices'!AD185*(INDEX(Tax_share,MATCH('Total Fuel Prices'!$A$177,tax_fuel_labels,0),MATCH(AD$1,'Tax_Share of Price'!$B$1:$AI$1,0)))</f>
        <v>0</v>
      </c>
      <c r="AE8">
        <f>'Total Fuel Prices'!AE185*(INDEX(Tax_share,MATCH('Total Fuel Prices'!$A$177,tax_fuel_labels,0),MATCH(AE$1,'Tax_Share of Price'!$B$1:$AI$1,0)))</f>
        <v>0</v>
      </c>
      <c r="AF8">
        <f t="shared" si="1"/>
        <v>0</v>
      </c>
      <c r="AG8">
        <f t="shared" si="2"/>
        <v>0</v>
      </c>
      <c r="AH8">
        <f t="shared" si="2"/>
        <v>0</v>
      </c>
      <c r="AI8">
        <f t="shared" si="2"/>
        <v>0</v>
      </c>
      <c r="AJ8">
        <f t="shared" si="2"/>
        <v>0</v>
      </c>
      <c r="AK8">
        <f t="shared" si="2"/>
        <v>0</v>
      </c>
      <c r="AL8">
        <f t="shared" si="2"/>
        <v>0</v>
      </c>
      <c r="AM8">
        <f t="shared" si="2"/>
        <v>0</v>
      </c>
      <c r="AN8">
        <f t="shared" si="2"/>
        <v>0</v>
      </c>
      <c r="AO8">
        <f t="shared" si="2"/>
        <v>0</v>
      </c>
      <c r="AP8">
        <f t="shared" si="2"/>
        <v>0</v>
      </c>
      <c r="AQ8">
        <f t="shared" si="2"/>
        <v>0</v>
      </c>
      <c r="AR8">
        <f t="shared" si="2"/>
        <v>0</v>
      </c>
      <c r="AS8">
        <f t="shared" si="2"/>
        <v>0</v>
      </c>
      <c r="AT8">
        <f t="shared" si="2"/>
        <v>0</v>
      </c>
      <c r="AU8">
        <f t="shared" si="2"/>
        <v>0</v>
      </c>
      <c r="AV8">
        <f t="shared" si="2"/>
        <v>0</v>
      </c>
      <c r="AW8">
        <f t="shared" si="2"/>
        <v>0</v>
      </c>
      <c r="AX8">
        <f t="shared" si="2"/>
        <v>0</v>
      </c>
      <c r="AY8">
        <f t="shared" si="2"/>
        <v>0</v>
      </c>
      <c r="AZ8">
        <f t="shared" si="2"/>
        <v>0</v>
      </c>
      <c r="BA8">
        <f t="shared" si="2"/>
        <v>0</v>
      </c>
      <c r="BB8">
        <f t="shared" si="2"/>
        <v>0</v>
      </c>
      <c r="BC8">
        <f t="shared" si="2"/>
        <v>0</v>
      </c>
      <c r="BD8">
        <f t="shared" si="2"/>
        <v>0</v>
      </c>
      <c r="BE8">
        <f t="shared" si="2"/>
        <v>0</v>
      </c>
      <c r="BF8">
        <f t="shared" si="2"/>
        <v>0</v>
      </c>
      <c r="BG8">
        <f t="shared" si="2"/>
        <v>0</v>
      </c>
      <c r="BH8">
        <f t="shared" si="2"/>
        <v>0</v>
      </c>
      <c r="BI8">
        <f t="shared" si="2"/>
        <v>0</v>
      </c>
      <c r="BJ8">
        <f t="shared" si="2"/>
        <v>0</v>
      </c>
      <c r="BK8">
        <f t="shared" si="2"/>
        <v>0</v>
      </c>
      <c r="BL8">
        <f t="shared" si="2"/>
        <v>0</v>
      </c>
      <c r="BM8">
        <f t="shared" si="2"/>
        <v>0</v>
      </c>
      <c r="BN8">
        <f t="shared" si="2"/>
        <v>0</v>
      </c>
      <c r="BO8">
        <f t="shared" si="2"/>
        <v>0</v>
      </c>
      <c r="BP8">
        <f t="shared" si="2"/>
        <v>0</v>
      </c>
      <c r="BQ8">
        <f t="shared" si="2"/>
        <v>0</v>
      </c>
      <c r="BR8">
        <f t="shared" si="2"/>
        <v>0</v>
      </c>
      <c r="BS8">
        <f t="shared" si="2"/>
        <v>0</v>
      </c>
      <c r="BT8">
        <f t="shared" si="2"/>
        <v>0</v>
      </c>
      <c r="BU8">
        <f t="shared" si="2"/>
        <v>0</v>
      </c>
      <c r="BV8">
        <f t="shared" si="2"/>
        <v>0</v>
      </c>
      <c r="BW8">
        <f t="shared" si="2"/>
        <v>0</v>
      </c>
      <c r="BX8">
        <f t="shared" si="2"/>
        <v>0</v>
      </c>
      <c r="BY8">
        <f t="shared" si="2"/>
        <v>0</v>
      </c>
      <c r="BZ8">
        <f t="shared" si="2"/>
        <v>0</v>
      </c>
      <c r="CA8">
        <f t="shared" si="2"/>
        <v>0</v>
      </c>
      <c r="CB8">
        <f t="shared" si="2"/>
        <v>0</v>
      </c>
      <c r="CC8">
        <f t="shared" si="2"/>
        <v>0</v>
      </c>
    </row>
    <row r="9" spans="1:81">
      <c r="A9" s="1" t="s">
        <v>1428</v>
      </c>
      <c r="B9">
        <f>'Total Fuel Prices'!B186*(INDEX(Tax_share,MATCH('Total Fuel Prices'!$A$177,tax_fuel_labels,0),MATCH(B$1,'Tax_Share of Price'!$B$1:$AI$1,0)))</f>
        <v>3.1157999999999995E-6</v>
      </c>
      <c r="C9">
        <f>'Total Fuel Prices'!C186*(INDEX(Tax_share,MATCH('Total Fuel Prices'!$A$177,tax_fuel_labels,0),MATCH(C$1,'Tax_Share of Price'!$B$1:$AI$1,0)))</f>
        <v>3.1157999999999995E-6</v>
      </c>
      <c r="D9">
        <f>'Total Fuel Prices'!D186*(INDEX(Tax_share,MATCH('Total Fuel Prices'!$A$177,tax_fuel_labels,0),MATCH(D$1,'Tax_Share of Price'!$B$1:$AI$1,0)))</f>
        <v>5.5774541436464079E-6</v>
      </c>
      <c r="E9">
        <f>'Total Fuel Prices'!E186*(INDEX(Tax_share,MATCH('Total Fuel Prices'!$A$177,tax_fuel_labels,0),MATCH(E$1,'Tax_Share of Price'!$B$1:$AI$1,0)))</f>
        <v>3.1157999999999995E-6</v>
      </c>
      <c r="F9">
        <f>'Total Fuel Prices'!F186*(INDEX(Tax_share,MATCH('Total Fuel Prices'!$A$177,tax_fuel_labels,0),MATCH(F$1,'Tax_Share of Price'!$B$1:$AI$1,0)))</f>
        <v>4.5359850828729278E-6</v>
      </c>
      <c r="G9">
        <f>'Total Fuel Prices'!G186*(INDEX(Tax_share,MATCH('Total Fuel Prices'!$A$177,tax_fuel_labels,0),MATCH(G$1,'Tax_Share of Price'!$B$1:$AI$1,0)))</f>
        <v>6.0078132596685074E-6</v>
      </c>
      <c r="H9">
        <f>'Total Fuel Prices'!H186*(INDEX(Tax_share,MATCH('Total Fuel Prices'!$A$177,tax_fuel_labels,0),MATCH(H$1,'Tax_Share of Price'!$B$1:$AI$1,0)))</f>
        <v>7.3677480662983422E-6</v>
      </c>
      <c r="I9">
        <f>'Total Fuel Prices'!I186*(INDEX(Tax_share,MATCH('Total Fuel Prices'!$A$177,tax_fuel_labels,0),MATCH(I$1,'Tax_Share of Price'!$B$1:$AI$1,0)))</f>
        <v>8.8826121546961308E-6</v>
      </c>
      <c r="J9">
        <f>'Total Fuel Prices'!J186*(INDEX(Tax_share,MATCH('Total Fuel Prices'!$A$177,tax_fuel_labels,0),MATCH(J$1,'Tax_Share of Price'!$B$1:$AI$1,0)))</f>
        <v>1.0345833149171269E-5</v>
      </c>
      <c r="K9">
        <f>'Total Fuel Prices'!K186*(INDEX(Tax_share,MATCH('Total Fuel Prices'!$A$177,tax_fuel_labels,0),MATCH(K$1,'Tax_Share of Price'!$B$1:$AI$1,0)))</f>
        <v>1.0320011602209944E-5</v>
      </c>
      <c r="L9">
        <f>'Total Fuel Prices'!L186*(INDEX(Tax_share,MATCH('Total Fuel Prices'!$A$177,tax_fuel_labels,0),MATCH(L$1,'Tax_Share of Price'!$B$1:$AI$1,0)))</f>
        <v>1.0715941988950274E-5</v>
      </c>
      <c r="M9">
        <f>'Total Fuel Prices'!M186*(INDEX(Tax_share,MATCH('Total Fuel Prices'!$A$177,tax_fuel_labels,0),MATCH(M$1,'Tax_Share of Price'!$B$1:$AI$1,0)))</f>
        <v>1.0578227071823202E-5</v>
      </c>
      <c r="N9">
        <f>'Total Fuel Prices'!N186*(INDEX(Tax_share,MATCH('Total Fuel Prices'!$A$177,tax_fuel_labels,0),MATCH(N$1,'Tax_Share of Price'!$B$1:$AI$1,0)))</f>
        <v>1.0965550276243093E-5</v>
      </c>
      <c r="O9">
        <f>'Total Fuel Prices'!O186*(INDEX(Tax_share,MATCH('Total Fuel Prices'!$A$177,tax_fuel_labels,0),MATCH(O$1,'Tax_Share of Price'!$B$1:$AI$1,0)))</f>
        <v>1.1137693922651933E-5</v>
      </c>
      <c r="P9">
        <f>'Total Fuel Prices'!P186*(INDEX(Tax_share,MATCH('Total Fuel Prices'!$A$177,tax_fuel_labels,0),MATCH(P$1,'Tax_Share of Price'!$B$1:$AI$1,0)))</f>
        <v>1.143033812154696E-5</v>
      </c>
      <c r="Q9">
        <f>'Total Fuel Prices'!Q186*(INDEX(Tax_share,MATCH('Total Fuel Prices'!$A$177,tax_fuel_labels,0),MATCH(Q$1,'Tax_Share of Price'!$B$1:$AI$1,0)))</f>
        <v>1.1499195580110495E-5</v>
      </c>
      <c r="R9">
        <f>'Total Fuel Prices'!R186*(INDEX(Tax_share,MATCH('Total Fuel Prices'!$A$177,tax_fuel_labels,0),MATCH(R$1,'Tax_Share of Price'!$B$1:$AI$1,0)))</f>
        <v>1.1705767955801102E-5</v>
      </c>
      <c r="S9">
        <f>'Total Fuel Prices'!S186*(INDEX(Tax_share,MATCH('Total Fuel Prices'!$A$177,tax_fuel_labels,0),MATCH(S$1,'Tax_Share of Price'!$B$1:$AI$1,0)))</f>
        <v>1.1766018232044196E-5</v>
      </c>
      <c r="T9">
        <f>'Total Fuel Prices'!T186*(INDEX(Tax_share,MATCH('Total Fuel Prices'!$A$177,tax_fuel_labels,0),MATCH(T$1,'Tax_Share of Price'!$B$1:$AI$1,0)))</f>
        <v>1.1972590607734803E-5</v>
      </c>
      <c r="U9">
        <f>'Total Fuel Prices'!U186*(INDEX(Tax_share,MATCH('Total Fuel Prices'!$A$177,tax_fuel_labels,0),MATCH(U$1,'Tax_Share of Price'!$B$1:$AI$1,0)))</f>
        <v>1.2170555801104969E-5</v>
      </c>
      <c r="V9">
        <f>'Total Fuel Prices'!V186*(INDEX(Tax_share,MATCH('Total Fuel Prices'!$A$177,tax_fuel_labels,0),MATCH(V$1,'Tax_Share of Price'!$B$1:$AI$1,0)))</f>
        <v>1.234269944751381E-5</v>
      </c>
      <c r="W9">
        <f>'Total Fuel Prices'!W186*(INDEX(Tax_share,MATCH('Total Fuel Prices'!$A$177,tax_fuel_labels,0),MATCH(W$1,'Tax_Share of Price'!$B$1:$AI$1,0)))</f>
        <v>1.2506235911602208E-5</v>
      </c>
      <c r="X9">
        <f>'Total Fuel Prices'!X186*(INDEX(Tax_share,MATCH('Total Fuel Prices'!$A$177,tax_fuel_labels,0),MATCH(X$1,'Tax_Share of Price'!$B$1:$AI$1,0)))</f>
        <v>1.2764451381215467E-5</v>
      </c>
      <c r="Y9">
        <f>'Total Fuel Prices'!Y186*(INDEX(Tax_share,MATCH('Total Fuel Prices'!$A$177,tax_fuel_labels,0),MATCH(Y$1,'Tax_Share of Price'!$B$1:$AI$1,0)))</f>
        <v>1.3065702762430937E-5</v>
      </c>
      <c r="Z9">
        <f>'Total Fuel Prices'!Z186*(INDEX(Tax_share,MATCH('Total Fuel Prices'!$A$177,tax_fuel_labels,0),MATCH(Z$1,'Tax_Share of Price'!$B$1:$AI$1,0)))</f>
        <v>1.3315311049723756E-5</v>
      </c>
      <c r="AA9">
        <f>'Total Fuel Prices'!AA186*(INDEX(Tax_share,MATCH('Total Fuel Prices'!$A$177,tax_fuel_labels,0),MATCH(AA$1,'Tax_Share of Price'!$B$1:$AI$1,0)))</f>
        <v>1.3513276243093922E-5</v>
      </c>
      <c r="AB9">
        <f>'Total Fuel Prices'!AB186*(INDEX(Tax_share,MATCH('Total Fuel Prices'!$A$177,tax_fuel_labels,0),MATCH(AB$1,'Tax_Share of Price'!$B$1:$AI$1,0)))</f>
        <v>1.3694027071823204E-5</v>
      </c>
      <c r="AC9">
        <f>'Total Fuel Prices'!AC186*(INDEX(Tax_share,MATCH('Total Fuel Prices'!$A$177,tax_fuel_labels,0),MATCH(AC$1,'Tax_Share of Price'!$B$1:$AI$1,0)))</f>
        <v>1.3831741988950276E-5</v>
      </c>
      <c r="AD9">
        <f>'Total Fuel Prices'!AD186*(INDEX(Tax_share,MATCH('Total Fuel Prices'!$A$177,tax_fuel_labels,0),MATCH(AD$1,'Tax_Share of Price'!$B$1:$AI$1,0)))</f>
        <v>1.3900599447513809E-5</v>
      </c>
      <c r="AE9">
        <f>'Total Fuel Prices'!AE186*(INDEX(Tax_share,MATCH('Total Fuel Prices'!$A$177,tax_fuel_labels,0),MATCH(AE$1,'Tax_Share of Price'!$B$1:$AI$1,0)))</f>
        <v>1.4184636464088396E-5</v>
      </c>
      <c r="AF9">
        <f t="shared" si="1"/>
        <v>1.4184636464088396E-5</v>
      </c>
      <c r="AG9">
        <f t="shared" si="2"/>
        <v>1.4184636464088396E-5</v>
      </c>
      <c r="AH9">
        <f t="shared" si="2"/>
        <v>1.4184636464088396E-5</v>
      </c>
      <c r="AI9">
        <f t="shared" si="2"/>
        <v>1.4184636464088396E-5</v>
      </c>
      <c r="AJ9">
        <f t="shared" si="2"/>
        <v>1.4184636464088396E-5</v>
      </c>
      <c r="AK9">
        <f t="shared" si="2"/>
        <v>1.4184636464088396E-5</v>
      </c>
      <c r="AL9">
        <f t="shared" si="2"/>
        <v>1.4184636464088396E-5</v>
      </c>
      <c r="AM9">
        <f t="shared" si="2"/>
        <v>1.4184636464088396E-5</v>
      </c>
      <c r="AN9">
        <f t="shared" si="2"/>
        <v>1.4184636464088396E-5</v>
      </c>
      <c r="AO9">
        <f t="shared" si="2"/>
        <v>1.4184636464088396E-5</v>
      </c>
      <c r="AP9">
        <f t="shared" si="2"/>
        <v>1.4184636464088396E-5</v>
      </c>
      <c r="AQ9">
        <f t="shared" si="2"/>
        <v>1.4184636464088396E-5</v>
      </c>
      <c r="AR9">
        <f t="shared" si="2"/>
        <v>1.4184636464088396E-5</v>
      </c>
      <c r="AS9">
        <f t="shared" si="2"/>
        <v>1.4184636464088396E-5</v>
      </c>
      <c r="AT9">
        <f t="shared" si="2"/>
        <v>1.4184636464088396E-5</v>
      </c>
      <c r="AU9">
        <f t="shared" si="2"/>
        <v>1.4184636464088396E-5</v>
      </c>
      <c r="AV9">
        <f t="shared" si="2"/>
        <v>1.4184636464088396E-5</v>
      </c>
      <c r="AW9">
        <f t="shared" si="2"/>
        <v>1.4184636464088396E-5</v>
      </c>
      <c r="AX9">
        <f t="shared" si="2"/>
        <v>1.4184636464088396E-5</v>
      </c>
      <c r="AY9">
        <f t="shared" si="2"/>
        <v>1.4184636464088396E-5</v>
      </c>
      <c r="AZ9">
        <f t="shared" si="2"/>
        <v>1.4184636464088396E-5</v>
      </c>
      <c r="BA9">
        <f t="shared" si="2"/>
        <v>1.4184636464088396E-5</v>
      </c>
      <c r="BB9">
        <f t="shared" si="2"/>
        <v>1.4184636464088396E-5</v>
      </c>
      <c r="BC9">
        <f t="shared" si="2"/>
        <v>1.4184636464088396E-5</v>
      </c>
      <c r="BD9">
        <f t="shared" si="2"/>
        <v>1.4184636464088396E-5</v>
      </c>
      <c r="BE9">
        <f t="shared" si="2"/>
        <v>1.4184636464088396E-5</v>
      </c>
      <c r="BF9">
        <f t="shared" si="2"/>
        <v>1.4184636464088396E-5</v>
      </c>
      <c r="BG9">
        <f t="shared" si="2"/>
        <v>1.4184636464088396E-5</v>
      </c>
      <c r="BH9">
        <f t="shared" si="2"/>
        <v>1.4184636464088396E-5</v>
      </c>
      <c r="BI9">
        <f t="shared" si="2"/>
        <v>1.4184636464088396E-5</v>
      </c>
      <c r="BJ9">
        <f t="shared" si="2"/>
        <v>1.4184636464088396E-5</v>
      </c>
      <c r="BK9">
        <f t="shared" si="2"/>
        <v>1.4184636464088396E-5</v>
      </c>
      <c r="BL9">
        <f t="shared" si="2"/>
        <v>1.4184636464088396E-5</v>
      </c>
      <c r="BM9">
        <f t="shared" si="2"/>
        <v>1.4184636464088396E-5</v>
      </c>
      <c r="BN9">
        <f t="shared" si="2"/>
        <v>1.4184636464088396E-5</v>
      </c>
      <c r="BO9">
        <f t="shared" si="2"/>
        <v>1.4184636464088396E-5</v>
      </c>
      <c r="BP9">
        <f t="shared" si="2"/>
        <v>1.4184636464088396E-5</v>
      </c>
      <c r="BQ9">
        <f t="shared" si="2"/>
        <v>1.4184636464088396E-5</v>
      </c>
      <c r="BR9">
        <f t="shared" si="2"/>
        <v>1.4184636464088396E-5</v>
      </c>
      <c r="BS9">
        <f t="shared" si="2"/>
        <v>1.4184636464088396E-5</v>
      </c>
      <c r="BT9">
        <f t="shared" si="2"/>
        <v>1.4184636464088396E-5</v>
      </c>
      <c r="BU9">
        <f t="shared" si="2"/>
        <v>1.4184636464088396E-5</v>
      </c>
      <c r="BV9">
        <f t="shared" si="2"/>
        <v>1.4184636464088396E-5</v>
      </c>
      <c r="BW9">
        <f t="shared" si="2"/>
        <v>1.4184636464088396E-5</v>
      </c>
      <c r="BX9">
        <f t="shared" si="2"/>
        <v>1.4184636464088396E-5</v>
      </c>
      <c r="BY9">
        <f t="shared" si="2"/>
        <v>1.4184636464088396E-5</v>
      </c>
      <c r="BZ9">
        <f t="shared" si="2"/>
        <v>1.4184636464088396E-5</v>
      </c>
      <c r="CA9">
        <f t="shared" si="2"/>
        <v>1.4184636464088396E-5</v>
      </c>
      <c r="CB9">
        <f t="shared" si="2"/>
        <v>1.4184636464088396E-5</v>
      </c>
      <c r="CC9">
        <f t="shared" si="2"/>
        <v>1.4184636464088396E-5</v>
      </c>
    </row>
  </sheetData>
  <pageMargins left="0.7" right="0.7" top="0.75" bottom="0.75" header="0.3" footer="0.3"/>
  <pageSetup orientation="portrait" r:id="rId1"/>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sheetPr>
    <tabColor rgb="FF002060"/>
  </sheetPr>
  <dimension ref="A1:CC9"/>
  <sheetViews>
    <sheetView topLeftCell="X1" workbookViewId="0">
      <selection activeCell="AF4" sqref="AF4"/>
    </sheetView>
  </sheetViews>
  <sheetFormatPr defaultColWidth="9.140625" defaultRowHeight="15"/>
  <cols>
    <col min="1" max="1" width="41.42578125" customWidth="1"/>
    <col min="2" max="3" width="15.85546875" customWidth="1"/>
    <col min="4" max="27" width="10" customWidth="1"/>
  </cols>
  <sheetData>
    <row r="1" spans="1:81">
      <c r="A1" s="1" t="s">
        <v>1439</v>
      </c>
      <c r="B1" s="1">
        <v>2021</v>
      </c>
      <c r="C1" s="1">
        <v>2022</v>
      </c>
      <c r="D1" s="1">
        <v>2023</v>
      </c>
      <c r="E1" s="1">
        <v>2024</v>
      </c>
      <c r="F1" s="1">
        <v>2025</v>
      </c>
      <c r="G1" s="1">
        <v>2026</v>
      </c>
      <c r="H1" s="1">
        <v>2027</v>
      </c>
      <c r="I1" s="1">
        <v>2028</v>
      </c>
      <c r="J1" s="1">
        <v>2029</v>
      </c>
      <c r="K1" s="1">
        <v>2030</v>
      </c>
      <c r="L1" s="1">
        <v>2031</v>
      </c>
      <c r="M1" s="1">
        <v>2032</v>
      </c>
      <c r="N1" s="1">
        <v>2033</v>
      </c>
      <c r="O1" s="1">
        <v>2034</v>
      </c>
      <c r="P1" s="1">
        <v>2035</v>
      </c>
      <c r="Q1" s="1">
        <v>2036</v>
      </c>
      <c r="R1" s="1">
        <v>2037</v>
      </c>
      <c r="S1" s="1">
        <v>2038</v>
      </c>
      <c r="T1" s="1">
        <v>2039</v>
      </c>
      <c r="U1" s="1">
        <v>2040</v>
      </c>
      <c r="V1" s="1">
        <v>2041</v>
      </c>
      <c r="W1" s="1">
        <v>2042</v>
      </c>
      <c r="X1" s="1">
        <v>2043</v>
      </c>
      <c r="Y1" s="1">
        <v>2044</v>
      </c>
      <c r="Z1" s="1">
        <v>2045</v>
      </c>
      <c r="AA1" s="1">
        <v>2046</v>
      </c>
      <c r="AB1" s="1">
        <v>2047</v>
      </c>
      <c r="AC1" s="1">
        <v>2048</v>
      </c>
      <c r="AD1" s="1">
        <v>2049</v>
      </c>
      <c r="AE1" s="1">
        <v>2050</v>
      </c>
      <c r="AF1" s="1">
        <v>2051</v>
      </c>
      <c r="AG1" s="1">
        <v>2052</v>
      </c>
      <c r="AH1" s="1">
        <v>2053</v>
      </c>
      <c r="AI1" s="1">
        <v>2054</v>
      </c>
      <c r="AJ1" s="1">
        <v>2055</v>
      </c>
      <c r="AK1" s="1">
        <v>2056</v>
      </c>
      <c r="AL1" s="1">
        <v>2057</v>
      </c>
      <c r="AM1" s="1">
        <v>2058</v>
      </c>
      <c r="AN1" s="1">
        <v>2059</v>
      </c>
      <c r="AO1" s="1">
        <v>2060</v>
      </c>
      <c r="AP1" s="1">
        <v>2061</v>
      </c>
      <c r="AQ1" s="1">
        <v>2062</v>
      </c>
      <c r="AR1" s="1">
        <v>2063</v>
      </c>
      <c r="AS1" s="1">
        <v>2064</v>
      </c>
      <c r="AT1" s="1">
        <v>2065</v>
      </c>
      <c r="AU1" s="1">
        <v>2066</v>
      </c>
      <c r="AV1" s="1">
        <v>2067</v>
      </c>
      <c r="AW1" s="1">
        <v>2068</v>
      </c>
      <c r="AX1" s="1">
        <v>2069</v>
      </c>
      <c r="AY1" s="1">
        <v>2070</v>
      </c>
      <c r="AZ1" s="1">
        <v>2071</v>
      </c>
      <c r="BA1" s="1">
        <v>2072</v>
      </c>
      <c r="BB1" s="1">
        <v>2073</v>
      </c>
      <c r="BC1" s="1">
        <v>2074</v>
      </c>
      <c r="BD1" s="1">
        <v>2075</v>
      </c>
      <c r="BE1" s="1">
        <v>2076</v>
      </c>
      <c r="BF1" s="1">
        <v>2077</v>
      </c>
      <c r="BG1" s="1">
        <v>2078</v>
      </c>
      <c r="BH1" s="1">
        <v>2079</v>
      </c>
      <c r="BI1" s="1">
        <v>2080</v>
      </c>
      <c r="BJ1" s="1">
        <v>2081</v>
      </c>
      <c r="BK1" s="1">
        <v>2082</v>
      </c>
      <c r="BL1" s="1">
        <v>2083</v>
      </c>
      <c r="BM1" s="1">
        <v>2084</v>
      </c>
      <c r="BN1" s="1">
        <v>2085</v>
      </c>
      <c r="BO1" s="1">
        <v>2086</v>
      </c>
      <c r="BP1" s="1">
        <v>2087</v>
      </c>
      <c r="BQ1" s="1">
        <v>2088</v>
      </c>
      <c r="BR1" s="1">
        <v>2089</v>
      </c>
      <c r="BS1" s="1">
        <v>2090</v>
      </c>
      <c r="BT1" s="1">
        <v>2091</v>
      </c>
      <c r="BU1" s="1">
        <v>2092</v>
      </c>
      <c r="BV1" s="1">
        <v>2093</v>
      </c>
      <c r="BW1" s="1">
        <v>2094</v>
      </c>
      <c r="BX1" s="1">
        <v>2095</v>
      </c>
      <c r="BY1" s="1">
        <v>2096</v>
      </c>
      <c r="BZ1" s="1">
        <v>2097</v>
      </c>
      <c r="CA1" s="1">
        <v>2098</v>
      </c>
      <c r="CB1" s="1">
        <v>2099</v>
      </c>
      <c r="CC1" s="1">
        <v>2100</v>
      </c>
    </row>
    <row r="2" spans="1:81">
      <c r="A2" s="1" t="s">
        <v>1421</v>
      </c>
      <c r="B2">
        <f>B6</f>
        <v>6.1798959340109763E-7</v>
      </c>
      <c r="C2">
        <f t="shared" ref="C2:AE2" si="0">C6</f>
        <v>6.1798959340109763E-7</v>
      </c>
      <c r="D2">
        <f t="shared" si="0"/>
        <v>6.7679483152749963E-7</v>
      </c>
      <c r="E2">
        <f t="shared" si="0"/>
        <v>6.1798959340109763E-7</v>
      </c>
      <c r="F2">
        <f t="shared" si="0"/>
        <v>6.4792680553817489E-7</v>
      </c>
      <c r="G2">
        <f t="shared" si="0"/>
        <v>6.896250653005327E-7</v>
      </c>
      <c r="H2">
        <f t="shared" si="0"/>
        <v>7.1528553284659915E-7</v>
      </c>
      <c r="I2">
        <f t="shared" si="0"/>
        <v>7.4415355883592378E-7</v>
      </c>
      <c r="J2">
        <f t="shared" si="0"/>
        <v>7.8692100474603422E-7</v>
      </c>
      <c r="K2">
        <f t="shared" si="0"/>
        <v>8.2808467143451577E-7</v>
      </c>
      <c r="L2">
        <f t="shared" si="0"/>
        <v>8.4839920824181815E-7</v>
      </c>
      <c r="M2">
        <f t="shared" si="0"/>
        <v>8.6016025586709849E-7</v>
      </c>
      <c r="N2">
        <f t="shared" si="0"/>
        <v>8.6550618660586256E-7</v>
      </c>
      <c r="O2">
        <f t="shared" si="0"/>
        <v>8.6122944201485122E-7</v>
      </c>
      <c r="P2">
        <f t="shared" si="0"/>
        <v>8.6229862816260395E-7</v>
      </c>
      <c r="Q2">
        <f t="shared" si="0"/>
        <v>8.6710996582749144E-7</v>
      </c>
      <c r="R2">
        <f t="shared" si="0"/>
        <v>8.8314775804378301E-7</v>
      </c>
      <c r="S2">
        <f t="shared" si="0"/>
        <v>8.9704717796456902E-7</v>
      </c>
      <c r="T2">
        <f t="shared" si="0"/>
        <v>9.1094659788535481E-7</v>
      </c>
      <c r="U2">
        <f t="shared" si="0"/>
        <v>9.2751898317552264E-7</v>
      </c>
      <c r="V2">
        <f t="shared" si="0"/>
        <v>9.4516055461344341E-7</v>
      </c>
      <c r="W2">
        <f t="shared" si="0"/>
        <v>9.6119834682973477E-7</v>
      </c>
      <c r="X2">
        <f t="shared" si="0"/>
        <v>9.7616695289827362E-7</v>
      </c>
      <c r="Y2">
        <f t="shared" si="0"/>
        <v>9.8899718667130658E-7</v>
      </c>
      <c r="Z2">
        <f t="shared" si="0"/>
        <v>1.0012928273704634E-6</v>
      </c>
      <c r="AA2">
        <f t="shared" si="0"/>
        <v>1.0210727711038897E-6</v>
      </c>
      <c r="AB2">
        <f t="shared" si="0"/>
        <v>1.035506784098552E-6</v>
      </c>
      <c r="AC2">
        <f t="shared" si="0"/>
        <v>1.0499407970932143E-6</v>
      </c>
      <c r="AD2">
        <f t="shared" si="0"/>
        <v>1.0649094031617529E-6</v>
      </c>
      <c r="AE2">
        <f t="shared" si="0"/>
        <v>1.078808823082539E-6</v>
      </c>
      <c r="AF2">
        <f>$AE2</f>
        <v>1.078808823082539E-6</v>
      </c>
      <c r="AG2">
        <f t="shared" ref="AG2:CC7" si="1">$AE2</f>
        <v>1.078808823082539E-6</v>
      </c>
      <c r="AH2">
        <f t="shared" si="1"/>
        <v>1.078808823082539E-6</v>
      </c>
      <c r="AI2">
        <f t="shared" si="1"/>
        <v>1.078808823082539E-6</v>
      </c>
      <c r="AJ2">
        <f t="shared" si="1"/>
        <v>1.078808823082539E-6</v>
      </c>
      <c r="AK2">
        <f t="shared" si="1"/>
        <v>1.078808823082539E-6</v>
      </c>
      <c r="AL2">
        <f t="shared" si="1"/>
        <v>1.078808823082539E-6</v>
      </c>
      <c r="AM2">
        <f t="shared" si="1"/>
        <v>1.078808823082539E-6</v>
      </c>
      <c r="AN2">
        <f t="shared" si="1"/>
        <v>1.078808823082539E-6</v>
      </c>
      <c r="AO2">
        <f t="shared" si="1"/>
        <v>1.078808823082539E-6</v>
      </c>
      <c r="AP2">
        <f t="shared" si="1"/>
        <v>1.078808823082539E-6</v>
      </c>
      <c r="AQ2">
        <f t="shared" si="1"/>
        <v>1.078808823082539E-6</v>
      </c>
      <c r="AR2">
        <f t="shared" si="1"/>
        <v>1.078808823082539E-6</v>
      </c>
      <c r="AS2">
        <f t="shared" si="1"/>
        <v>1.078808823082539E-6</v>
      </c>
      <c r="AT2">
        <f t="shared" si="1"/>
        <v>1.078808823082539E-6</v>
      </c>
      <c r="AU2">
        <f t="shared" si="1"/>
        <v>1.078808823082539E-6</v>
      </c>
      <c r="AV2">
        <f t="shared" si="1"/>
        <v>1.078808823082539E-6</v>
      </c>
      <c r="AW2">
        <f t="shared" si="1"/>
        <v>1.078808823082539E-6</v>
      </c>
      <c r="AX2">
        <f t="shared" si="1"/>
        <v>1.078808823082539E-6</v>
      </c>
      <c r="AY2">
        <f t="shared" si="1"/>
        <v>1.078808823082539E-6</v>
      </c>
      <c r="AZ2">
        <f t="shared" si="1"/>
        <v>1.078808823082539E-6</v>
      </c>
      <c r="BA2">
        <f t="shared" si="1"/>
        <v>1.078808823082539E-6</v>
      </c>
      <c r="BB2">
        <f t="shared" si="1"/>
        <v>1.078808823082539E-6</v>
      </c>
      <c r="BC2">
        <f t="shared" si="1"/>
        <v>1.078808823082539E-6</v>
      </c>
      <c r="BD2">
        <f t="shared" si="1"/>
        <v>1.078808823082539E-6</v>
      </c>
      <c r="BE2">
        <f t="shared" si="1"/>
        <v>1.078808823082539E-6</v>
      </c>
      <c r="BF2">
        <f t="shared" si="1"/>
        <v>1.078808823082539E-6</v>
      </c>
      <c r="BG2">
        <f t="shared" si="1"/>
        <v>1.078808823082539E-6</v>
      </c>
      <c r="BH2">
        <f t="shared" si="1"/>
        <v>1.078808823082539E-6</v>
      </c>
      <c r="BI2">
        <f t="shared" si="1"/>
        <v>1.078808823082539E-6</v>
      </c>
      <c r="BJ2">
        <f t="shared" si="1"/>
        <v>1.078808823082539E-6</v>
      </c>
      <c r="BK2">
        <f t="shared" si="1"/>
        <v>1.078808823082539E-6</v>
      </c>
      <c r="BL2">
        <f t="shared" si="1"/>
        <v>1.078808823082539E-6</v>
      </c>
      <c r="BM2">
        <f t="shared" si="1"/>
        <v>1.078808823082539E-6</v>
      </c>
      <c r="BN2">
        <f t="shared" si="1"/>
        <v>1.078808823082539E-6</v>
      </c>
      <c r="BO2">
        <f t="shared" si="1"/>
        <v>1.078808823082539E-6</v>
      </c>
      <c r="BP2">
        <f t="shared" si="1"/>
        <v>1.078808823082539E-6</v>
      </c>
      <c r="BQ2">
        <f t="shared" si="1"/>
        <v>1.078808823082539E-6</v>
      </c>
      <c r="BR2">
        <f t="shared" si="1"/>
        <v>1.078808823082539E-6</v>
      </c>
      <c r="BS2">
        <f t="shared" si="1"/>
        <v>1.078808823082539E-6</v>
      </c>
      <c r="BT2">
        <f t="shared" si="1"/>
        <v>1.078808823082539E-6</v>
      </c>
      <c r="BU2">
        <f t="shared" si="1"/>
        <v>1.078808823082539E-6</v>
      </c>
      <c r="BV2">
        <f t="shared" si="1"/>
        <v>1.078808823082539E-6</v>
      </c>
      <c r="BW2">
        <f t="shared" si="1"/>
        <v>1.078808823082539E-6</v>
      </c>
      <c r="BX2">
        <f t="shared" si="1"/>
        <v>1.078808823082539E-6</v>
      </c>
      <c r="BY2">
        <f t="shared" si="1"/>
        <v>1.078808823082539E-6</v>
      </c>
      <c r="BZ2">
        <f t="shared" si="1"/>
        <v>1.078808823082539E-6</v>
      </c>
      <c r="CA2">
        <f t="shared" si="1"/>
        <v>1.078808823082539E-6</v>
      </c>
      <c r="CB2">
        <f t="shared" si="1"/>
        <v>1.078808823082539E-6</v>
      </c>
      <c r="CC2">
        <f t="shared" si="1"/>
        <v>1.078808823082539E-6</v>
      </c>
    </row>
    <row r="3" spans="1:81">
      <c r="A3" s="1" t="s">
        <v>1422</v>
      </c>
      <c r="B3">
        <f>'Total Fuel Prices'!B190*(INDEX(Tax_share,MATCH('Total Fuel Prices'!$A$187,tax_fuel_labels,0),MATCH(B$1,'Tax_Share of Price'!$B$1:$AI$1,0)))</f>
        <v>0</v>
      </c>
      <c r="C3">
        <f>'Total Fuel Prices'!C190*(INDEX(Tax_share,MATCH('Total Fuel Prices'!$A$187,tax_fuel_labels,0),MATCH(C$1,'Tax_Share of Price'!$B$1:$AI$1,0)))</f>
        <v>0</v>
      </c>
      <c r="D3">
        <f>'Total Fuel Prices'!D190*(INDEX(Tax_share,MATCH('Total Fuel Prices'!$A$187,tax_fuel_labels,0),MATCH(D$1,'Tax_Share of Price'!$B$1:$AI$1,0)))</f>
        <v>0</v>
      </c>
      <c r="E3">
        <f>'Total Fuel Prices'!E190*(INDEX(Tax_share,MATCH('Total Fuel Prices'!$A$187,tax_fuel_labels,0),MATCH(E$1,'Tax_Share of Price'!$B$1:$AI$1,0)))</f>
        <v>0</v>
      </c>
      <c r="F3">
        <f>'Total Fuel Prices'!F190*(INDEX(Tax_share,MATCH('Total Fuel Prices'!$A$187,tax_fuel_labels,0),MATCH(F$1,'Tax_Share of Price'!$B$1:$AI$1,0)))</f>
        <v>0</v>
      </c>
      <c r="G3">
        <f>'Total Fuel Prices'!G190*(INDEX(Tax_share,MATCH('Total Fuel Prices'!$A$187,tax_fuel_labels,0),MATCH(G$1,'Tax_Share of Price'!$B$1:$AI$1,0)))</f>
        <v>0</v>
      </c>
      <c r="H3">
        <f>'Total Fuel Prices'!H190*(INDEX(Tax_share,MATCH('Total Fuel Prices'!$A$187,tax_fuel_labels,0),MATCH(H$1,'Tax_Share of Price'!$B$1:$AI$1,0)))</f>
        <v>0</v>
      </c>
      <c r="I3">
        <f>'Total Fuel Prices'!I190*(INDEX(Tax_share,MATCH('Total Fuel Prices'!$A$187,tax_fuel_labels,0),MATCH(I$1,'Tax_Share of Price'!$B$1:$AI$1,0)))</f>
        <v>0</v>
      </c>
      <c r="J3">
        <f>'Total Fuel Prices'!J190*(INDEX(Tax_share,MATCH('Total Fuel Prices'!$A$187,tax_fuel_labels,0),MATCH(J$1,'Tax_Share of Price'!$B$1:$AI$1,0)))</f>
        <v>0</v>
      </c>
      <c r="K3">
        <f>'Total Fuel Prices'!K190*(INDEX(Tax_share,MATCH('Total Fuel Prices'!$A$187,tax_fuel_labels,0),MATCH(K$1,'Tax_Share of Price'!$B$1:$AI$1,0)))</f>
        <v>0</v>
      </c>
      <c r="L3">
        <f>'Total Fuel Prices'!L190*(INDEX(Tax_share,MATCH('Total Fuel Prices'!$A$187,tax_fuel_labels,0),MATCH(L$1,'Tax_Share of Price'!$B$1:$AI$1,0)))</f>
        <v>0</v>
      </c>
      <c r="M3">
        <f>'Total Fuel Prices'!M190*(INDEX(Tax_share,MATCH('Total Fuel Prices'!$A$187,tax_fuel_labels,0),MATCH(M$1,'Tax_Share of Price'!$B$1:$AI$1,0)))</f>
        <v>0</v>
      </c>
      <c r="N3">
        <f>'Total Fuel Prices'!N190*(INDEX(Tax_share,MATCH('Total Fuel Prices'!$A$187,tax_fuel_labels,0),MATCH(N$1,'Tax_Share of Price'!$B$1:$AI$1,0)))</f>
        <v>0</v>
      </c>
      <c r="O3">
        <f>'Total Fuel Prices'!O190*(INDEX(Tax_share,MATCH('Total Fuel Prices'!$A$187,tax_fuel_labels,0),MATCH(O$1,'Tax_Share of Price'!$B$1:$AI$1,0)))</f>
        <v>0</v>
      </c>
      <c r="P3">
        <f>'Total Fuel Prices'!P190*(INDEX(Tax_share,MATCH('Total Fuel Prices'!$A$187,tax_fuel_labels,0),MATCH(P$1,'Tax_Share of Price'!$B$1:$AI$1,0)))</f>
        <v>0</v>
      </c>
      <c r="Q3">
        <f>'Total Fuel Prices'!Q190*(INDEX(Tax_share,MATCH('Total Fuel Prices'!$A$187,tax_fuel_labels,0),MATCH(Q$1,'Tax_Share of Price'!$B$1:$AI$1,0)))</f>
        <v>0</v>
      </c>
      <c r="R3">
        <f>'Total Fuel Prices'!R190*(INDEX(Tax_share,MATCH('Total Fuel Prices'!$A$187,tax_fuel_labels,0),MATCH(R$1,'Tax_Share of Price'!$B$1:$AI$1,0)))</f>
        <v>0</v>
      </c>
      <c r="S3">
        <f>'Total Fuel Prices'!S190*(INDEX(Tax_share,MATCH('Total Fuel Prices'!$A$187,tax_fuel_labels,0),MATCH(S$1,'Tax_Share of Price'!$B$1:$AI$1,0)))</f>
        <v>0</v>
      </c>
      <c r="T3">
        <f>'Total Fuel Prices'!T190*(INDEX(Tax_share,MATCH('Total Fuel Prices'!$A$187,tax_fuel_labels,0),MATCH(T$1,'Tax_Share of Price'!$B$1:$AI$1,0)))</f>
        <v>0</v>
      </c>
      <c r="U3">
        <f>'Total Fuel Prices'!U190*(INDEX(Tax_share,MATCH('Total Fuel Prices'!$A$187,tax_fuel_labels,0),MATCH(U$1,'Tax_Share of Price'!$B$1:$AI$1,0)))</f>
        <v>0</v>
      </c>
      <c r="V3">
        <f>'Total Fuel Prices'!V190*(INDEX(Tax_share,MATCH('Total Fuel Prices'!$A$187,tax_fuel_labels,0),MATCH(V$1,'Tax_Share of Price'!$B$1:$AI$1,0)))</f>
        <v>0</v>
      </c>
      <c r="W3">
        <f>'Total Fuel Prices'!W190*(INDEX(Tax_share,MATCH('Total Fuel Prices'!$A$187,tax_fuel_labels,0),MATCH(W$1,'Tax_Share of Price'!$B$1:$AI$1,0)))</f>
        <v>0</v>
      </c>
      <c r="X3">
        <f>'Total Fuel Prices'!X190*(INDEX(Tax_share,MATCH('Total Fuel Prices'!$A$187,tax_fuel_labels,0),MATCH(X$1,'Tax_Share of Price'!$B$1:$AI$1,0)))</f>
        <v>0</v>
      </c>
      <c r="Y3">
        <f>'Total Fuel Prices'!Y190*(INDEX(Tax_share,MATCH('Total Fuel Prices'!$A$187,tax_fuel_labels,0),MATCH(Y$1,'Tax_Share of Price'!$B$1:$AI$1,0)))</f>
        <v>0</v>
      </c>
      <c r="Z3">
        <f>'Total Fuel Prices'!Z190*(INDEX(Tax_share,MATCH('Total Fuel Prices'!$A$187,tax_fuel_labels,0),MATCH(Z$1,'Tax_Share of Price'!$B$1:$AI$1,0)))</f>
        <v>0</v>
      </c>
      <c r="AA3">
        <f>'Total Fuel Prices'!AA190*(INDEX(Tax_share,MATCH('Total Fuel Prices'!$A$187,tax_fuel_labels,0),MATCH(AA$1,'Tax_Share of Price'!$B$1:$AI$1,0)))</f>
        <v>0</v>
      </c>
      <c r="AB3">
        <f>'Total Fuel Prices'!AB190*(INDEX(Tax_share,MATCH('Total Fuel Prices'!$A$187,tax_fuel_labels,0),MATCH(AB$1,'Tax_Share of Price'!$B$1:$AI$1,0)))</f>
        <v>0</v>
      </c>
      <c r="AC3">
        <f>'Total Fuel Prices'!AC190*(INDEX(Tax_share,MATCH('Total Fuel Prices'!$A$187,tax_fuel_labels,0),MATCH(AC$1,'Tax_Share of Price'!$B$1:$AI$1,0)))</f>
        <v>0</v>
      </c>
      <c r="AD3">
        <f>'Total Fuel Prices'!AD190*(INDEX(Tax_share,MATCH('Total Fuel Prices'!$A$187,tax_fuel_labels,0),MATCH(AD$1,'Tax_Share of Price'!$B$1:$AI$1,0)))</f>
        <v>0</v>
      </c>
      <c r="AE3">
        <f>'Total Fuel Prices'!AE190*(INDEX(Tax_share,MATCH('Total Fuel Prices'!$A$187,tax_fuel_labels,0),MATCH(AE$1,'Tax_Share of Price'!$B$1:$AI$1,0)))</f>
        <v>0</v>
      </c>
      <c r="AF3">
        <f>$AE3</f>
        <v>0</v>
      </c>
      <c r="AG3">
        <f t="shared" ref="AF3:AU9" si="2">$AE3</f>
        <v>0</v>
      </c>
      <c r="AH3">
        <f t="shared" si="2"/>
        <v>0</v>
      </c>
      <c r="AI3">
        <f t="shared" si="2"/>
        <v>0</v>
      </c>
      <c r="AJ3">
        <f t="shared" si="2"/>
        <v>0</v>
      </c>
      <c r="AK3">
        <f t="shared" si="2"/>
        <v>0</v>
      </c>
      <c r="AL3">
        <f t="shared" si="2"/>
        <v>0</v>
      </c>
      <c r="AM3">
        <f t="shared" si="2"/>
        <v>0</v>
      </c>
      <c r="AN3">
        <f t="shared" si="2"/>
        <v>0</v>
      </c>
      <c r="AO3">
        <f t="shared" si="2"/>
        <v>0</v>
      </c>
      <c r="AP3">
        <f t="shared" si="2"/>
        <v>0</v>
      </c>
      <c r="AQ3">
        <f t="shared" si="2"/>
        <v>0</v>
      </c>
      <c r="AR3">
        <f t="shared" si="2"/>
        <v>0</v>
      </c>
      <c r="AS3">
        <f t="shared" si="2"/>
        <v>0</v>
      </c>
      <c r="AT3">
        <f t="shared" si="2"/>
        <v>0</v>
      </c>
      <c r="AU3">
        <f t="shared" si="2"/>
        <v>0</v>
      </c>
      <c r="AV3">
        <f t="shared" si="1"/>
        <v>0</v>
      </c>
      <c r="AW3">
        <f t="shared" si="1"/>
        <v>0</v>
      </c>
      <c r="AX3">
        <f t="shared" si="1"/>
        <v>0</v>
      </c>
      <c r="AY3">
        <f t="shared" si="1"/>
        <v>0</v>
      </c>
      <c r="AZ3">
        <f t="shared" si="1"/>
        <v>0</v>
      </c>
      <c r="BA3">
        <f t="shared" si="1"/>
        <v>0</v>
      </c>
      <c r="BB3">
        <f t="shared" si="1"/>
        <v>0</v>
      </c>
      <c r="BC3">
        <f t="shared" si="1"/>
        <v>0</v>
      </c>
      <c r="BD3">
        <f t="shared" si="1"/>
        <v>0</v>
      </c>
      <c r="BE3">
        <f t="shared" si="1"/>
        <v>0</v>
      </c>
      <c r="BF3">
        <f t="shared" si="1"/>
        <v>0</v>
      </c>
      <c r="BG3">
        <f t="shared" si="1"/>
        <v>0</v>
      </c>
      <c r="BH3">
        <f t="shared" si="1"/>
        <v>0</v>
      </c>
      <c r="BI3">
        <f t="shared" si="1"/>
        <v>0</v>
      </c>
      <c r="BJ3">
        <f t="shared" si="1"/>
        <v>0</v>
      </c>
      <c r="BK3">
        <f t="shared" si="1"/>
        <v>0</v>
      </c>
      <c r="BL3">
        <f t="shared" si="1"/>
        <v>0</v>
      </c>
      <c r="BM3">
        <f t="shared" si="1"/>
        <v>0</v>
      </c>
      <c r="BN3">
        <f t="shared" si="1"/>
        <v>0</v>
      </c>
      <c r="BO3">
        <f t="shared" si="1"/>
        <v>0</v>
      </c>
      <c r="BP3">
        <f t="shared" si="1"/>
        <v>0</v>
      </c>
      <c r="BQ3">
        <f t="shared" si="1"/>
        <v>0</v>
      </c>
      <c r="BR3">
        <f t="shared" si="1"/>
        <v>0</v>
      </c>
      <c r="BS3">
        <f t="shared" si="1"/>
        <v>0</v>
      </c>
      <c r="BT3">
        <f t="shared" si="1"/>
        <v>0</v>
      </c>
      <c r="BU3">
        <f t="shared" si="1"/>
        <v>0</v>
      </c>
      <c r="BV3">
        <f t="shared" si="1"/>
        <v>0</v>
      </c>
      <c r="BW3">
        <f t="shared" si="1"/>
        <v>0</v>
      </c>
      <c r="BX3">
        <f t="shared" si="1"/>
        <v>0</v>
      </c>
      <c r="BY3">
        <f t="shared" si="1"/>
        <v>0</v>
      </c>
      <c r="BZ3">
        <f t="shared" si="1"/>
        <v>0</v>
      </c>
      <c r="CA3">
        <f t="shared" si="1"/>
        <v>0</v>
      </c>
      <c r="CB3">
        <f t="shared" si="1"/>
        <v>0</v>
      </c>
      <c r="CC3">
        <f t="shared" si="1"/>
        <v>0</v>
      </c>
    </row>
    <row r="4" spans="1:81">
      <c r="A4" s="1" t="s">
        <v>1423</v>
      </c>
      <c r="B4">
        <f>'Total Fuel Prices'!B191*(INDEX(Tax_share,MATCH('Total Fuel Prices'!$A$187,tax_fuel_labels,0),MATCH(B$1,'Tax_Share of Price'!$B$1:$AI$1,0)))</f>
        <v>6.1798959340109763E-7</v>
      </c>
      <c r="C4">
        <f>'Total Fuel Prices'!C191*(INDEX(Tax_share,MATCH('Total Fuel Prices'!$A$187,tax_fuel_labels,0),MATCH(C$1,'Tax_Share of Price'!$B$1:$AI$1,0)))</f>
        <v>6.1798959340109763E-7</v>
      </c>
      <c r="D4">
        <f>'Total Fuel Prices'!D191*(INDEX(Tax_share,MATCH('Total Fuel Prices'!$A$187,tax_fuel_labels,0),MATCH(D$1,'Tax_Share of Price'!$B$1:$AI$1,0)))</f>
        <v>6.2589751710812588E-7</v>
      </c>
      <c r="E4">
        <f>'Total Fuel Prices'!E191*(INDEX(Tax_share,MATCH('Total Fuel Prices'!$A$187,tax_fuel_labels,0),MATCH(E$1,'Tax_Share of Price'!$B$1:$AI$1,0)))</f>
        <v>6.1798959340109763E-7</v>
      </c>
      <c r="F4">
        <f>'Total Fuel Prices'!F191*(INDEX(Tax_share,MATCH('Total Fuel Prices'!$A$187,tax_fuel_labels,0),MATCH(F$1,'Tax_Share of Price'!$B$1:$AI$1,0)))</f>
        <v>6.2882637774035845E-7</v>
      </c>
      <c r="G4">
        <f>'Total Fuel Prices'!G191*(INDEX(Tax_share,MATCH('Total Fuel Prices'!$A$187,tax_fuel_labels,0),MATCH(G$1,'Tax_Share of Price'!$B$1:$AI$1,0)))</f>
        <v>6.4962128822921053E-7</v>
      </c>
      <c r="H4">
        <f>'Total Fuel Prices'!H191*(INDEX(Tax_share,MATCH('Total Fuel Prices'!$A$187,tax_fuel_labels,0),MATCH(H$1,'Tax_Share of Price'!$B$1:$AI$1,0)))</f>
        <v>6.7012331265483939E-7</v>
      </c>
      <c r="I4">
        <f>'Total Fuel Prices'!I191*(INDEX(Tax_share,MATCH('Total Fuel Prices'!$A$187,tax_fuel_labels,0),MATCH(I$1,'Tax_Share of Price'!$B$1:$AI$1,0)))</f>
        <v>6.9267553952303104E-7</v>
      </c>
      <c r="J4">
        <f>'Total Fuel Prices'!J191*(INDEX(Tax_share,MATCH('Total Fuel Prices'!$A$187,tax_fuel_labels,0),MATCH(J$1,'Tax_Share of Price'!$B$1:$AI$1,0)))</f>
        <v>7.2137837371891137E-7</v>
      </c>
      <c r="K4">
        <f>'Total Fuel Prices'!K191*(INDEX(Tax_share,MATCH('Total Fuel Prices'!$A$187,tax_fuel_labels,0),MATCH(K$1,'Tax_Share of Price'!$B$1:$AI$1,0)))</f>
        <v>7.5242429642057804E-7</v>
      </c>
      <c r="L4">
        <f>'Total Fuel Prices'!L191*(INDEX(Tax_share,MATCH('Total Fuel Prices'!$A$187,tax_fuel_labels,0),MATCH(L$1,'Tax_Share of Price'!$B$1:$AI$1,0)))</f>
        <v>7.7731961179455581E-7</v>
      </c>
      <c r="M4">
        <f>'Total Fuel Prices'!M191*(INDEX(Tax_share,MATCH('Total Fuel Prices'!$A$187,tax_fuel_labels,0),MATCH(M$1,'Tax_Share of Price'!$B$1:$AI$1,0)))</f>
        <v>7.9635720590406833E-7</v>
      </c>
      <c r="N4">
        <f>'Total Fuel Prices'!N191*(INDEX(Tax_share,MATCH('Total Fuel Prices'!$A$187,tax_fuel_labels,0),MATCH(N$1,'Tax_Share of Price'!$B$1:$AI$1,0)))</f>
        <v>8.098299648123386E-7</v>
      </c>
      <c r="O4">
        <f>'Total Fuel Prices'!O191*(INDEX(Tax_share,MATCH('Total Fuel Prices'!$A$187,tax_fuel_labels,0),MATCH(O$1,'Tax_Share of Price'!$B$1:$AI$1,0)))</f>
        <v>8.212525212780462E-7</v>
      </c>
      <c r="P4">
        <f>'Total Fuel Prices'!P191*(INDEX(Tax_share,MATCH('Total Fuel Prices'!$A$187,tax_fuel_labels,0),MATCH(P$1,'Tax_Share of Price'!$B$1:$AI$1,0)))</f>
        <v>8.2564581222639532E-7</v>
      </c>
      <c r="Q4">
        <f>'Total Fuel Prices'!Q191*(INDEX(Tax_share,MATCH('Total Fuel Prices'!$A$187,tax_fuel_labels,0),MATCH(Q$1,'Tax_Share of Price'!$B$1:$AI$1,0)))</f>
        <v>8.3033198923796757E-7</v>
      </c>
      <c r="R4">
        <f>'Total Fuel Prices'!R191*(INDEX(Tax_share,MATCH('Total Fuel Prices'!$A$187,tax_fuel_labels,0),MATCH(R$1,'Tax_Share of Price'!$B$1:$AI$1,0)))</f>
        <v>8.3970434326111216E-7</v>
      </c>
      <c r="S4">
        <f>'Total Fuel Prices'!S191*(INDEX(Tax_share,MATCH('Total Fuel Prices'!$A$187,tax_fuel_labels,0),MATCH(S$1,'Tax_Share of Price'!$B$1:$AI$1,0)))</f>
        <v>8.4936958334748008E-7</v>
      </c>
      <c r="T4">
        <f>'Total Fuel Prices'!T191*(INDEX(Tax_share,MATCH('Total Fuel Prices'!$A$187,tax_fuel_labels,0),MATCH(T$1,'Tax_Share of Price'!$B$1:$AI$1,0)))</f>
        <v>8.6020636768674102E-7</v>
      </c>
      <c r="U4">
        <f>'Total Fuel Prices'!U191*(INDEX(Tax_share,MATCH('Total Fuel Prices'!$A$187,tax_fuel_labels,0),MATCH(U$1,'Tax_Share of Price'!$B$1:$AI$1,0)))</f>
        <v>8.7221469627889517E-7</v>
      </c>
      <c r="V4">
        <f>'Total Fuel Prices'!V191*(INDEX(Tax_share,MATCH('Total Fuel Prices'!$A$187,tax_fuel_labels,0),MATCH(V$1,'Tax_Share of Price'!$B$1:$AI$1,0)))</f>
        <v>8.8539456912394212E-7</v>
      </c>
      <c r="W4">
        <f>'Total Fuel Prices'!W191*(INDEX(Tax_share,MATCH('Total Fuel Prices'!$A$187,tax_fuel_labels,0),MATCH(W$1,'Tax_Share of Price'!$B$1:$AI$1,0)))</f>
        <v>8.9886732803221261E-7</v>
      </c>
      <c r="X4">
        <f>'Total Fuel Prices'!X191*(INDEX(Tax_share,MATCH('Total Fuel Prices'!$A$187,tax_fuel_labels,0),MATCH(X$1,'Tax_Share of Price'!$B$1:$AI$1,0)))</f>
        <v>9.1175431481403622E-7</v>
      </c>
      <c r="Y4">
        <f>'Total Fuel Prices'!Y191*(INDEX(Tax_share,MATCH('Total Fuel Prices'!$A$187,tax_fuel_labels,0),MATCH(Y$1,'Tax_Share of Price'!$B$1:$AI$1,0)))</f>
        <v>9.2376264340619027E-7</v>
      </c>
      <c r="Z4">
        <f>'Total Fuel Prices'!Z191*(INDEX(Tax_share,MATCH('Total Fuel Prices'!$A$187,tax_fuel_labels,0),MATCH(Z$1,'Tax_Share of Price'!$B$1:$AI$1,0)))</f>
        <v>9.3518519987189776E-7</v>
      </c>
      <c r="AA4">
        <f>'Total Fuel Prices'!AA191*(INDEX(Tax_share,MATCH('Total Fuel Prices'!$A$187,tax_fuel_labels,0),MATCH(AA$1,'Tax_Share of Price'!$B$1:$AI$1,0)))</f>
        <v>9.492437309066147E-7</v>
      </c>
      <c r="AB4">
        <f>'Total Fuel Prices'!AB191*(INDEX(Tax_share,MATCH('Total Fuel Prices'!$A$187,tax_fuel_labels,0),MATCH(AB$1,'Tax_Share of Price'!$B$1:$AI$1,0)))</f>
        <v>9.6213071768843853E-7</v>
      </c>
      <c r="AC4">
        <f>'Total Fuel Prices'!AC191*(INDEX(Tax_share,MATCH('Total Fuel Prices'!$A$187,tax_fuel_labels,0),MATCH(AC$1,'Tax_Share of Price'!$B$1:$AI$1,0)))</f>
        <v>9.7472481840703913E-7</v>
      </c>
      <c r="AD4">
        <f>'Total Fuel Prices'!AD191*(INDEX(Tax_share,MATCH('Total Fuel Prices'!$A$187,tax_fuel_labels,0),MATCH(AD$1,'Tax_Share of Price'!$B$1:$AI$1,0)))</f>
        <v>9.8731891912563973E-7</v>
      </c>
      <c r="AE4">
        <f>'Total Fuel Prices'!AE191*(INDEX(Tax_share,MATCH('Total Fuel Prices'!$A$187,tax_fuel_labels,0),MATCH(AE$1,'Tax_Share of Price'!$B$1:$AI$1,0)))</f>
        <v>9.9932724771779367E-7</v>
      </c>
      <c r="AF4">
        <f t="shared" si="2"/>
        <v>9.9932724771779367E-7</v>
      </c>
      <c r="AG4">
        <f t="shared" si="1"/>
        <v>9.9932724771779367E-7</v>
      </c>
      <c r="AH4">
        <f t="shared" si="1"/>
        <v>9.9932724771779367E-7</v>
      </c>
      <c r="AI4">
        <f t="shared" si="1"/>
        <v>9.9932724771779367E-7</v>
      </c>
      <c r="AJ4">
        <f t="shared" si="1"/>
        <v>9.9932724771779367E-7</v>
      </c>
      <c r="AK4">
        <f t="shared" si="1"/>
        <v>9.9932724771779367E-7</v>
      </c>
      <c r="AL4">
        <f t="shared" si="1"/>
        <v>9.9932724771779367E-7</v>
      </c>
      <c r="AM4">
        <f t="shared" si="1"/>
        <v>9.9932724771779367E-7</v>
      </c>
      <c r="AN4">
        <f t="shared" si="1"/>
        <v>9.9932724771779367E-7</v>
      </c>
      <c r="AO4">
        <f t="shared" si="1"/>
        <v>9.9932724771779367E-7</v>
      </c>
      <c r="AP4">
        <f t="shared" si="1"/>
        <v>9.9932724771779367E-7</v>
      </c>
      <c r="AQ4">
        <f t="shared" si="1"/>
        <v>9.9932724771779367E-7</v>
      </c>
      <c r="AR4">
        <f t="shared" si="1"/>
        <v>9.9932724771779367E-7</v>
      </c>
      <c r="AS4">
        <f t="shared" si="1"/>
        <v>9.9932724771779367E-7</v>
      </c>
      <c r="AT4">
        <f t="shared" si="1"/>
        <v>9.9932724771779367E-7</v>
      </c>
      <c r="AU4">
        <f t="shared" si="1"/>
        <v>9.9932724771779367E-7</v>
      </c>
      <c r="AV4">
        <f t="shared" si="1"/>
        <v>9.9932724771779367E-7</v>
      </c>
      <c r="AW4">
        <f t="shared" si="1"/>
        <v>9.9932724771779367E-7</v>
      </c>
      <c r="AX4">
        <f t="shared" si="1"/>
        <v>9.9932724771779367E-7</v>
      </c>
      <c r="AY4">
        <f t="shared" si="1"/>
        <v>9.9932724771779367E-7</v>
      </c>
      <c r="AZ4">
        <f t="shared" si="1"/>
        <v>9.9932724771779367E-7</v>
      </c>
      <c r="BA4">
        <f t="shared" si="1"/>
        <v>9.9932724771779367E-7</v>
      </c>
      <c r="BB4">
        <f t="shared" si="1"/>
        <v>9.9932724771779367E-7</v>
      </c>
      <c r="BC4">
        <f t="shared" si="1"/>
        <v>9.9932724771779367E-7</v>
      </c>
      <c r="BD4">
        <f t="shared" si="1"/>
        <v>9.9932724771779367E-7</v>
      </c>
      <c r="BE4">
        <f t="shared" si="1"/>
        <v>9.9932724771779367E-7</v>
      </c>
      <c r="BF4">
        <f t="shared" si="1"/>
        <v>9.9932724771779367E-7</v>
      </c>
      <c r="BG4">
        <f t="shared" si="1"/>
        <v>9.9932724771779367E-7</v>
      </c>
      <c r="BH4">
        <f t="shared" si="1"/>
        <v>9.9932724771779367E-7</v>
      </c>
      <c r="BI4">
        <f t="shared" si="1"/>
        <v>9.9932724771779367E-7</v>
      </c>
      <c r="BJ4">
        <f t="shared" si="1"/>
        <v>9.9932724771779367E-7</v>
      </c>
      <c r="BK4">
        <f t="shared" si="1"/>
        <v>9.9932724771779367E-7</v>
      </c>
      <c r="BL4">
        <f t="shared" si="1"/>
        <v>9.9932724771779367E-7</v>
      </c>
      <c r="BM4">
        <f t="shared" si="1"/>
        <v>9.9932724771779367E-7</v>
      </c>
      <c r="BN4">
        <f t="shared" si="1"/>
        <v>9.9932724771779367E-7</v>
      </c>
      <c r="BO4">
        <f t="shared" si="1"/>
        <v>9.9932724771779367E-7</v>
      </c>
      <c r="BP4">
        <f t="shared" si="1"/>
        <v>9.9932724771779367E-7</v>
      </c>
      <c r="BQ4">
        <f t="shared" si="1"/>
        <v>9.9932724771779367E-7</v>
      </c>
      <c r="BR4">
        <f t="shared" si="1"/>
        <v>9.9932724771779367E-7</v>
      </c>
      <c r="BS4">
        <f t="shared" si="1"/>
        <v>9.9932724771779367E-7</v>
      </c>
      <c r="BT4">
        <f t="shared" si="1"/>
        <v>9.9932724771779367E-7</v>
      </c>
      <c r="BU4">
        <f t="shared" si="1"/>
        <v>9.9932724771779367E-7</v>
      </c>
      <c r="BV4">
        <f t="shared" si="1"/>
        <v>9.9932724771779367E-7</v>
      </c>
      <c r="BW4">
        <f t="shared" si="1"/>
        <v>9.9932724771779367E-7</v>
      </c>
      <c r="BX4">
        <f t="shared" si="1"/>
        <v>9.9932724771779367E-7</v>
      </c>
      <c r="BY4">
        <f t="shared" si="1"/>
        <v>9.9932724771779367E-7</v>
      </c>
      <c r="BZ4">
        <f t="shared" si="1"/>
        <v>9.9932724771779367E-7</v>
      </c>
      <c r="CA4">
        <f t="shared" si="1"/>
        <v>9.9932724771779367E-7</v>
      </c>
      <c r="CB4">
        <f t="shared" si="1"/>
        <v>9.9932724771779367E-7</v>
      </c>
      <c r="CC4">
        <f t="shared" si="1"/>
        <v>9.9932724771779367E-7</v>
      </c>
    </row>
    <row r="5" spans="1:81">
      <c r="A5" s="1" t="s">
        <v>1424</v>
      </c>
      <c r="B5">
        <f>'Total Fuel Prices'!B192*(INDEX(Tax_share,MATCH('Total Fuel Prices'!$A$187,tax_fuel_labels,0),MATCH(B$1,'Tax_Share of Price'!$B$1:$AI$1,0)))</f>
        <v>6.1798959340109763E-7</v>
      </c>
      <c r="C5">
        <f>'Total Fuel Prices'!C192*(INDEX(Tax_share,MATCH('Total Fuel Prices'!$A$187,tax_fuel_labels,0),MATCH(C$1,'Tax_Share of Price'!$B$1:$AI$1,0)))</f>
        <v>6.1798959340109763E-7</v>
      </c>
      <c r="D5">
        <f>'Total Fuel Prices'!D192*(INDEX(Tax_share,MATCH('Total Fuel Prices'!$A$187,tax_fuel_labels,0),MATCH(D$1,'Tax_Share of Price'!$B$1:$AI$1,0)))</f>
        <v>6.5816267146544599E-7</v>
      </c>
      <c r="E5">
        <f>'Total Fuel Prices'!E192*(INDEX(Tax_share,MATCH('Total Fuel Prices'!$A$187,tax_fuel_labels,0),MATCH(E$1,'Tax_Share of Price'!$B$1:$AI$1,0)))</f>
        <v>6.1798959340109763E-7</v>
      </c>
      <c r="F5">
        <f>'Total Fuel Prices'!F192*(INDEX(Tax_share,MATCH('Total Fuel Prices'!$A$187,tax_fuel_labels,0),MATCH(F$1,'Tax_Share of Price'!$B$1:$AI$1,0)))</f>
        <v>6.3450936382008184E-7</v>
      </c>
      <c r="G5">
        <f>'Total Fuel Prices'!G192*(INDEX(Tax_share,MATCH('Total Fuel Prices'!$A$187,tax_fuel_labels,0),MATCH(G$1,'Tax_Share of Price'!$B$1:$AI$1,0)))</f>
        <v>6.6229261407019202E-7</v>
      </c>
      <c r="H5">
        <f>'Total Fuel Prices'!H192*(INDEX(Tax_share,MATCH('Total Fuel Prices'!$A$187,tax_fuel_labels,0),MATCH(H$1,'Tax_Share of Price'!$B$1:$AI$1,0)))</f>
        <v>6.8144052978310568E-7</v>
      </c>
      <c r="I5">
        <f>'Total Fuel Prices'!I192*(INDEX(Tax_share,MATCH('Total Fuel Prices'!$A$187,tax_fuel_labels,0),MATCH(I$1,'Tax_Share of Price'!$B$1:$AI$1,0)))</f>
        <v>7.024656921345405E-7</v>
      </c>
      <c r="J5">
        <f>'Total Fuel Prices'!J192*(INDEX(Tax_share,MATCH('Total Fuel Prices'!$A$187,tax_fuel_labels,0),MATCH(J$1,'Tax_Share of Price'!$B$1:$AI$1,0)))</f>
        <v>7.3175073969546726E-7</v>
      </c>
      <c r="K5">
        <f>'Total Fuel Prices'!K192*(INDEX(Tax_share,MATCH('Total Fuel Prices'!$A$187,tax_fuel_labels,0),MATCH(K$1,'Tax_Share of Price'!$B$1:$AI$1,0)))</f>
        <v>7.6028488860098573E-7</v>
      </c>
      <c r="L5">
        <f>'Total Fuel Prices'!L192*(INDEX(Tax_share,MATCH('Total Fuel Prices'!$A$187,tax_fuel_labels,0),MATCH(L$1,'Tax_Share of Price'!$B$1:$AI$1,0)))</f>
        <v>7.7605376036456187E-7</v>
      </c>
      <c r="M5">
        <f>'Total Fuel Prices'!M192*(INDEX(Tax_share,MATCH('Total Fuel Prices'!$A$187,tax_fuel_labels,0),MATCH(M$1,'Tax_Share of Price'!$B$1:$AI$1,0)))</f>
        <v>7.8543999355716647E-7</v>
      </c>
      <c r="N5">
        <f>'Total Fuel Prices'!N192*(INDEX(Tax_share,MATCH('Total Fuel Prices'!$A$187,tax_fuel_labels,0),MATCH(N$1,'Tax_Share of Price'!$B$1:$AI$1,0)))</f>
        <v>7.8956993616191271E-7</v>
      </c>
      <c r="O5">
        <f>'Total Fuel Prices'!O192*(INDEX(Tax_share,MATCH('Total Fuel Prices'!$A$187,tax_fuel_labels,0),MATCH(O$1,'Tax_Share of Price'!$B$1:$AI$1,0)))</f>
        <v>7.9520167607747542E-7</v>
      </c>
      <c r="P5">
        <f>'Total Fuel Prices'!P192*(INDEX(Tax_share,MATCH('Total Fuel Prices'!$A$187,tax_fuel_labels,0),MATCH(P$1,'Tax_Share of Price'!$B$1:$AI$1,0)))</f>
        <v>7.9557712540517989E-7</v>
      </c>
      <c r="Q5">
        <f>'Total Fuel Prices'!Q192*(INDEX(Tax_share,MATCH('Total Fuel Prices'!$A$187,tax_fuel_labels,0),MATCH(Q$1,'Tax_Share of Price'!$B$1:$AI$1,0)))</f>
        <v>7.9858072002681316E-7</v>
      </c>
      <c r="R5">
        <f>'Total Fuel Prices'!R192*(INDEX(Tax_share,MATCH('Total Fuel Prices'!$A$187,tax_fuel_labels,0),MATCH(R$1,'Tax_Share of Price'!$B$1:$AI$1,0)))</f>
        <v>8.0946875053023466E-7</v>
      </c>
      <c r="S5">
        <f>'Total Fuel Prices'!S192*(INDEX(Tax_share,MATCH('Total Fuel Prices'!$A$187,tax_fuel_labels,0),MATCH(S$1,'Tax_Share of Price'!$B$1:$AI$1,0)))</f>
        <v>8.1885498372283947E-7</v>
      </c>
      <c r="T5">
        <f>'Total Fuel Prices'!T192*(INDEX(Tax_share,MATCH('Total Fuel Prices'!$A$187,tax_fuel_labels,0),MATCH(T$1,'Tax_Share of Price'!$B$1:$AI$1,0)))</f>
        <v>8.2861666624314842E-7</v>
      </c>
      <c r="U5">
        <f>'Total Fuel Prices'!U192*(INDEX(Tax_share,MATCH('Total Fuel Prices'!$A$187,tax_fuel_labels,0),MATCH(U$1,'Tax_Share of Price'!$B$1:$AI$1,0)))</f>
        <v>8.3950469674657003E-7</v>
      </c>
      <c r="V5">
        <f>'Total Fuel Prices'!V192*(INDEX(Tax_share,MATCH('Total Fuel Prices'!$A$187,tax_fuel_labels,0),MATCH(V$1,'Tax_Share of Price'!$B$1:$AI$1,0)))</f>
        <v>8.5114362590540003E-7</v>
      </c>
      <c r="W5">
        <f>'Total Fuel Prices'!W192*(INDEX(Tax_share,MATCH('Total Fuel Prices'!$A$187,tax_fuel_labels,0),MATCH(W$1,'Tax_Share of Price'!$B$1:$AI$1,0)))</f>
        <v>8.6240710573652557E-7</v>
      </c>
      <c r="X5">
        <f>'Total Fuel Prices'!X192*(INDEX(Tax_share,MATCH('Total Fuel Prices'!$A$187,tax_fuel_labels,0),MATCH(X$1,'Tax_Share of Price'!$B$1:$AI$1,0)))</f>
        <v>8.7216878825683442E-7</v>
      </c>
      <c r="Y5">
        <f>'Total Fuel Prices'!Y192*(INDEX(Tax_share,MATCH('Total Fuel Prices'!$A$187,tax_fuel_labels,0),MATCH(Y$1,'Tax_Share of Price'!$B$1:$AI$1,0)))</f>
        <v>8.8080412279403105E-7</v>
      </c>
      <c r="Z5">
        <f>'Total Fuel Prices'!Z192*(INDEX(Tax_share,MATCH('Total Fuel Prices'!$A$187,tax_fuel_labels,0),MATCH(Z$1,'Tax_Share of Price'!$B$1:$AI$1,0)))</f>
        <v>8.890640080035231E-7</v>
      </c>
      <c r="AA5">
        <f>'Total Fuel Prices'!AA192*(INDEX(Tax_share,MATCH('Total Fuel Prices'!$A$187,tax_fuel_labels,0),MATCH(AA$1,'Tax_Share of Price'!$B$1:$AI$1,0)))</f>
        <v>9.0182928514546554E-7</v>
      </c>
      <c r="AB5">
        <f>'Total Fuel Prices'!AB192*(INDEX(Tax_share,MATCH('Total Fuel Prices'!$A$187,tax_fuel_labels,0),MATCH(AB$1,'Tax_Share of Price'!$B$1:$AI$1,0)))</f>
        <v>9.115909676657745E-7</v>
      </c>
      <c r="AC5">
        <f>'Total Fuel Prices'!AC192*(INDEX(Tax_share,MATCH('Total Fuel Prices'!$A$187,tax_fuel_labels,0),MATCH(AC$1,'Tax_Share of Price'!$B$1:$AI$1,0)))</f>
        <v>9.2097720085837931E-7</v>
      </c>
      <c r="AD5">
        <f>'Total Fuel Prices'!AD192*(INDEX(Tax_share,MATCH('Total Fuel Prices'!$A$187,tax_fuel_labels,0),MATCH(AD$1,'Tax_Share of Price'!$B$1:$AI$1,0)))</f>
        <v>9.3073888337868806E-7</v>
      </c>
      <c r="AE5">
        <f>'Total Fuel Prices'!AE192*(INDEX(Tax_share,MATCH('Total Fuel Prices'!$A$187,tax_fuel_labels,0),MATCH(AE$1,'Tax_Share of Price'!$B$1:$AI$1,0)))</f>
        <v>9.3974966724358893E-7</v>
      </c>
      <c r="AF5">
        <f t="shared" si="2"/>
        <v>9.3974966724358893E-7</v>
      </c>
      <c r="AG5">
        <f t="shared" si="1"/>
        <v>9.3974966724358893E-7</v>
      </c>
      <c r="AH5">
        <f t="shared" si="1"/>
        <v>9.3974966724358893E-7</v>
      </c>
      <c r="AI5">
        <f t="shared" si="1"/>
        <v>9.3974966724358893E-7</v>
      </c>
      <c r="AJ5">
        <f t="shared" si="1"/>
        <v>9.3974966724358893E-7</v>
      </c>
      <c r="AK5">
        <f t="shared" si="1"/>
        <v>9.3974966724358893E-7</v>
      </c>
      <c r="AL5">
        <f t="shared" si="1"/>
        <v>9.3974966724358893E-7</v>
      </c>
      <c r="AM5">
        <f t="shared" si="1"/>
        <v>9.3974966724358893E-7</v>
      </c>
      <c r="AN5">
        <f t="shared" si="1"/>
        <v>9.3974966724358893E-7</v>
      </c>
      <c r="AO5">
        <f t="shared" si="1"/>
        <v>9.3974966724358893E-7</v>
      </c>
      <c r="AP5">
        <f t="shared" si="1"/>
        <v>9.3974966724358893E-7</v>
      </c>
      <c r="AQ5">
        <f t="shared" si="1"/>
        <v>9.3974966724358893E-7</v>
      </c>
      <c r="AR5">
        <f t="shared" si="1"/>
        <v>9.3974966724358893E-7</v>
      </c>
      <c r="AS5">
        <f t="shared" si="1"/>
        <v>9.3974966724358893E-7</v>
      </c>
      <c r="AT5">
        <f t="shared" si="1"/>
        <v>9.3974966724358893E-7</v>
      </c>
      <c r="AU5">
        <f t="shared" si="1"/>
        <v>9.3974966724358893E-7</v>
      </c>
      <c r="AV5">
        <f t="shared" si="1"/>
        <v>9.3974966724358893E-7</v>
      </c>
      <c r="AW5">
        <f t="shared" si="1"/>
        <v>9.3974966724358893E-7</v>
      </c>
      <c r="AX5">
        <f t="shared" si="1"/>
        <v>9.3974966724358893E-7</v>
      </c>
      <c r="AY5">
        <f t="shared" si="1"/>
        <v>9.3974966724358893E-7</v>
      </c>
      <c r="AZ5">
        <f t="shared" si="1"/>
        <v>9.3974966724358893E-7</v>
      </c>
      <c r="BA5">
        <f t="shared" si="1"/>
        <v>9.3974966724358893E-7</v>
      </c>
      <c r="BB5">
        <f t="shared" si="1"/>
        <v>9.3974966724358893E-7</v>
      </c>
      <c r="BC5">
        <f t="shared" si="1"/>
        <v>9.3974966724358893E-7</v>
      </c>
      <c r="BD5">
        <f t="shared" si="1"/>
        <v>9.3974966724358893E-7</v>
      </c>
      <c r="BE5">
        <f t="shared" si="1"/>
        <v>9.3974966724358893E-7</v>
      </c>
      <c r="BF5">
        <f t="shared" si="1"/>
        <v>9.3974966724358893E-7</v>
      </c>
      <c r="BG5">
        <f t="shared" si="1"/>
        <v>9.3974966724358893E-7</v>
      </c>
      <c r="BH5">
        <f t="shared" si="1"/>
        <v>9.3974966724358893E-7</v>
      </c>
      <c r="BI5">
        <f t="shared" si="1"/>
        <v>9.3974966724358893E-7</v>
      </c>
      <c r="BJ5">
        <f t="shared" si="1"/>
        <v>9.3974966724358893E-7</v>
      </c>
      <c r="BK5">
        <f t="shared" si="1"/>
        <v>9.3974966724358893E-7</v>
      </c>
      <c r="BL5">
        <f t="shared" si="1"/>
        <v>9.3974966724358893E-7</v>
      </c>
      <c r="BM5">
        <f t="shared" si="1"/>
        <v>9.3974966724358893E-7</v>
      </c>
      <c r="BN5">
        <f t="shared" si="1"/>
        <v>9.3974966724358893E-7</v>
      </c>
      <c r="BO5">
        <f t="shared" si="1"/>
        <v>9.3974966724358893E-7</v>
      </c>
      <c r="BP5">
        <f t="shared" si="1"/>
        <v>9.3974966724358893E-7</v>
      </c>
      <c r="BQ5">
        <f t="shared" si="1"/>
        <v>9.3974966724358893E-7</v>
      </c>
      <c r="BR5">
        <f t="shared" si="1"/>
        <v>9.3974966724358893E-7</v>
      </c>
      <c r="BS5">
        <f t="shared" si="1"/>
        <v>9.3974966724358893E-7</v>
      </c>
      <c r="BT5">
        <f t="shared" si="1"/>
        <v>9.3974966724358893E-7</v>
      </c>
      <c r="BU5">
        <f t="shared" si="1"/>
        <v>9.3974966724358893E-7</v>
      </c>
      <c r="BV5">
        <f t="shared" si="1"/>
        <v>9.3974966724358893E-7</v>
      </c>
      <c r="BW5">
        <f t="shared" si="1"/>
        <v>9.3974966724358893E-7</v>
      </c>
      <c r="BX5">
        <f t="shared" si="1"/>
        <v>9.3974966724358893E-7</v>
      </c>
      <c r="BY5">
        <f t="shared" si="1"/>
        <v>9.3974966724358893E-7</v>
      </c>
      <c r="BZ5">
        <f t="shared" si="1"/>
        <v>9.3974966724358893E-7</v>
      </c>
      <c r="CA5">
        <f t="shared" si="1"/>
        <v>9.3974966724358893E-7</v>
      </c>
      <c r="CB5">
        <f t="shared" si="1"/>
        <v>9.3974966724358893E-7</v>
      </c>
      <c r="CC5">
        <f t="shared" si="1"/>
        <v>9.3974966724358893E-7</v>
      </c>
    </row>
    <row r="6" spans="1:81">
      <c r="A6" s="1" t="s">
        <v>1425</v>
      </c>
      <c r="B6">
        <f>'Total Fuel Prices'!B193*(INDEX(Tax_share,MATCH('Total Fuel Prices'!$A$187,tax_fuel_labels,0),MATCH(B$1,'Tax_Share of Price'!$B$1:$AI$1,0)))</f>
        <v>6.1798959340109763E-7</v>
      </c>
      <c r="C6">
        <f>'Total Fuel Prices'!C193*(INDEX(Tax_share,MATCH('Total Fuel Prices'!$A$187,tax_fuel_labels,0),MATCH(C$1,'Tax_Share of Price'!$B$1:$AI$1,0)))</f>
        <v>6.1798959340109763E-7</v>
      </c>
      <c r="D6">
        <f>'Total Fuel Prices'!D193*(INDEX(Tax_share,MATCH('Total Fuel Prices'!$A$187,tax_fuel_labels,0),MATCH(D$1,'Tax_Share of Price'!$B$1:$AI$1,0)))</f>
        <v>6.7679483152749963E-7</v>
      </c>
      <c r="E6">
        <f>'Total Fuel Prices'!E193*(INDEX(Tax_share,MATCH('Total Fuel Prices'!$A$187,tax_fuel_labels,0),MATCH(E$1,'Tax_Share of Price'!$B$1:$AI$1,0)))</f>
        <v>6.1798959340109763E-7</v>
      </c>
      <c r="F6">
        <f>'Total Fuel Prices'!F193*(INDEX(Tax_share,MATCH('Total Fuel Prices'!$A$187,tax_fuel_labels,0),MATCH(F$1,'Tax_Share of Price'!$B$1:$AI$1,0)))</f>
        <v>6.4792680553817489E-7</v>
      </c>
      <c r="G6">
        <f>'Total Fuel Prices'!G193*(INDEX(Tax_share,MATCH('Total Fuel Prices'!$A$187,tax_fuel_labels,0),MATCH(G$1,'Tax_Share of Price'!$B$1:$AI$1,0)))</f>
        <v>6.896250653005327E-7</v>
      </c>
      <c r="H6">
        <f>'Total Fuel Prices'!H193*(INDEX(Tax_share,MATCH('Total Fuel Prices'!$A$187,tax_fuel_labels,0),MATCH(H$1,'Tax_Share of Price'!$B$1:$AI$1,0)))</f>
        <v>7.1528553284659915E-7</v>
      </c>
      <c r="I6">
        <f>'Total Fuel Prices'!I193*(INDEX(Tax_share,MATCH('Total Fuel Prices'!$A$187,tax_fuel_labels,0),MATCH(I$1,'Tax_Share of Price'!$B$1:$AI$1,0)))</f>
        <v>7.4415355883592378E-7</v>
      </c>
      <c r="J6">
        <f>'Total Fuel Prices'!J193*(INDEX(Tax_share,MATCH('Total Fuel Prices'!$A$187,tax_fuel_labels,0),MATCH(J$1,'Tax_Share of Price'!$B$1:$AI$1,0)))</f>
        <v>7.8692100474603422E-7</v>
      </c>
      <c r="K6">
        <f>'Total Fuel Prices'!K193*(INDEX(Tax_share,MATCH('Total Fuel Prices'!$A$187,tax_fuel_labels,0),MATCH(K$1,'Tax_Share of Price'!$B$1:$AI$1,0)))</f>
        <v>8.2808467143451577E-7</v>
      </c>
      <c r="L6">
        <f>'Total Fuel Prices'!L193*(INDEX(Tax_share,MATCH('Total Fuel Prices'!$A$187,tax_fuel_labels,0),MATCH(L$1,'Tax_Share of Price'!$B$1:$AI$1,0)))</f>
        <v>8.4839920824181815E-7</v>
      </c>
      <c r="M6">
        <f>'Total Fuel Prices'!M193*(INDEX(Tax_share,MATCH('Total Fuel Prices'!$A$187,tax_fuel_labels,0),MATCH(M$1,'Tax_Share of Price'!$B$1:$AI$1,0)))</f>
        <v>8.6016025586709849E-7</v>
      </c>
      <c r="N6">
        <f>'Total Fuel Prices'!N193*(INDEX(Tax_share,MATCH('Total Fuel Prices'!$A$187,tax_fuel_labels,0),MATCH(N$1,'Tax_Share of Price'!$B$1:$AI$1,0)))</f>
        <v>8.6550618660586256E-7</v>
      </c>
      <c r="O6">
        <f>'Total Fuel Prices'!O193*(INDEX(Tax_share,MATCH('Total Fuel Prices'!$A$187,tax_fuel_labels,0),MATCH(O$1,'Tax_Share of Price'!$B$1:$AI$1,0)))</f>
        <v>8.6122944201485122E-7</v>
      </c>
      <c r="P6">
        <f>'Total Fuel Prices'!P193*(INDEX(Tax_share,MATCH('Total Fuel Prices'!$A$187,tax_fuel_labels,0),MATCH(P$1,'Tax_Share of Price'!$B$1:$AI$1,0)))</f>
        <v>8.6229862816260395E-7</v>
      </c>
      <c r="Q6">
        <f>'Total Fuel Prices'!Q193*(INDEX(Tax_share,MATCH('Total Fuel Prices'!$A$187,tax_fuel_labels,0),MATCH(Q$1,'Tax_Share of Price'!$B$1:$AI$1,0)))</f>
        <v>8.6710996582749144E-7</v>
      </c>
      <c r="R6">
        <f>'Total Fuel Prices'!R193*(INDEX(Tax_share,MATCH('Total Fuel Prices'!$A$187,tax_fuel_labels,0),MATCH(R$1,'Tax_Share of Price'!$B$1:$AI$1,0)))</f>
        <v>8.8314775804378301E-7</v>
      </c>
      <c r="S6">
        <f>'Total Fuel Prices'!S193*(INDEX(Tax_share,MATCH('Total Fuel Prices'!$A$187,tax_fuel_labels,0),MATCH(S$1,'Tax_Share of Price'!$B$1:$AI$1,0)))</f>
        <v>8.9704717796456902E-7</v>
      </c>
      <c r="T6">
        <f>'Total Fuel Prices'!T193*(INDEX(Tax_share,MATCH('Total Fuel Prices'!$A$187,tax_fuel_labels,0),MATCH(T$1,'Tax_Share of Price'!$B$1:$AI$1,0)))</f>
        <v>9.1094659788535481E-7</v>
      </c>
      <c r="U6">
        <f>'Total Fuel Prices'!U193*(INDEX(Tax_share,MATCH('Total Fuel Prices'!$A$187,tax_fuel_labels,0),MATCH(U$1,'Tax_Share of Price'!$B$1:$AI$1,0)))</f>
        <v>9.2751898317552264E-7</v>
      </c>
      <c r="V6">
        <f>'Total Fuel Prices'!V193*(INDEX(Tax_share,MATCH('Total Fuel Prices'!$A$187,tax_fuel_labels,0),MATCH(V$1,'Tax_Share of Price'!$B$1:$AI$1,0)))</f>
        <v>9.4516055461344341E-7</v>
      </c>
      <c r="W6">
        <f>'Total Fuel Prices'!W193*(INDEX(Tax_share,MATCH('Total Fuel Prices'!$A$187,tax_fuel_labels,0),MATCH(W$1,'Tax_Share of Price'!$B$1:$AI$1,0)))</f>
        <v>9.6119834682973477E-7</v>
      </c>
      <c r="X6">
        <f>'Total Fuel Prices'!X193*(INDEX(Tax_share,MATCH('Total Fuel Prices'!$A$187,tax_fuel_labels,0),MATCH(X$1,'Tax_Share of Price'!$B$1:$AI$1,0)))</f>
        <v>9.7616695289827362E-7</v>
      </c>
      <c r="Y6">
        <f>'Total Fuel Prices'!Y193*(INDEX(Tax_share,MATCH('Total Fuel Prices'!$A$187,tax_fuel_labels,0),MATCH(Y$1,'Tax_Share of Price'!$B$1:$AI$1,0)))</f>
        <v>9.8899718667130658E-7</v>
      </c>
      <c r="Z6">
        <f>'Total Fuel Prices'!Z193*(INDEX(Tax_share,MATCH('Total Fuel Prices'!$A$187,tax_fuel_labels,0),MATCH(Z$1,'Tax_Share of Price'!$B$1:$AI$1,0)))</f>
        <v>1.0012928273704634E-6</v>
      </c>
      <c r="AA6">
        <f>'Total Fuel Prices'!AA193*(INDEX(Tax_share,MATCH('Total Fuel Prices'!$A$187,tax_fuel_labels,0),MATCH(AA$1,'Tax_Share of Price'!$B$1:$AI$1,0)))</f>
        <v>1.0210727711038897E-6</v>
      </c>
      <c r="AB6">
        <f>'Total Fuel Prices'!AB193*(INDEX(Tax_share,MATCH('Total Fuel Prices'!$A$187,tax_fuel_labels,0),MATCH(AB$1,'Tax_Share of Price'!$B$1:$AI$1,0)))</f>
        <v>1.035506784098552E-6</v>
      </c>
      <c r="AC6">
        <f>'Total Fuel Prices'!AC193*(INDEX(Tax_share,MATCH('Total Fuel Prices'!$A$187,tax_fuel_labels,0),MATCH(AC$1,'Tax_Share of Price'!$B$1:$AI$1,0)))</f>
        <v>1.0499407970932143E-6</v>
      </c>
      <c r="AD6">
        <f>'Total Fuel Prices'!AD193*(INDEX(Tax_share,MATCH('Total Fuel Prices'!$A$187,tax_fuel_labels,0),MATCH(AD$1,'Tax_Share of Price'!$B$1:$AI$1,0)))</f>
        <v>1.0649094031617529E-6</v>
      </c>
      <c r="AE6">
        <f>'Total Fuel Prices'!AE193*(INDEX(Tax_share,MATCH('Total Fuel Prices'!$A$187,tax_fuel_labels,0),MATCH(AE$1,'Tax_Share of Price'!$B$1:$AI$1,0)))</f>
        <v>1.078808823082539E-6</v>
      </c>
      <c r="AF6">
        <f t="shared" si="2"/>
        <v>1.078808823082539E-6</v>
      </c>
      <c r="AG6">
        <f t="shared" si="1"/>
        <v>1.078808823082539E-6</v>
      </c>
      <c r="AH6">
        <f t="shared" si="1"/>
        <v>1.078808823082539E-6</v>
      </c>
      <c r="AI6">
        <f t="shared" si="1"/>
        <v>1.078808823082539E-6</v>
      </c>
      <c r="AJ6">
        <f t="shared" si="1"/>
        <v>1.078808823082539E-6</v>
      </c>
      <c r="AK6">
        <f t="shared" si="1"/>
        <v>1.078808823082539E-6</v>
      </c>
      <c r="AL6">
        <f t="shared" si="1"/>
        <v>1.078808823082539E-6</v>
      </c>
      <c r="AM6">
        <f t="shared" si="1"/>
        <v>1.078808823082539E-6</v>
      </c>
      <c r="AN6">
        <f t="shared" si="1"/>
        <v>1.078808823082539E-6</v>
      </c>
      <c r="AO6">
        <f t="shared" si="1"/>
        <v>1.078808823082539E-6</v>
      </c>
      <c r="AP6">
        <f t="shared" si="1"/>
        <v>1.078808823082539E-6</v>
      </c>
      <c r="AQ6">
        <f t="shared" si="1"/>
        <v>1.078808823082539E-6</v>
      </c>
      <c r="AR6">
        <f t="shared" si="1"/>
        <v>1.078808823082539E-6</v>
      </c>
      <c r="AS6">
        <f t="shared" si="1"/>
        <v>1.078808823082539E-6</v>
      </c>
      <c r="AT6">
        <f t="shared" si="1"/>
        <v>1.078808823082539E-6</v>
      </c>
      <c r="AU6">
        <f t="shared" si="1"/>
        <v>1.078808823082539E-6</v>
      </c>
      <c r="AV6">
        <f t="shared" si="1"/>
        <v>1.078808823082539E-6</v>
      </c>
      <c r="AW6">
        <f t="shared" si="1"/>
        <v>1.078808823082539E-6</v>
      </c>
      <c r="AX6">
        <f t="shared" si="1"/>
        <v>1.078808823082539E-6</v>
      </c>
      <c r="AY6">
        <f t="shared" si="1"/>
        <v>1.078808823082539E-6</v>
      </c>
      <c r="AZ6">
        <f t="shared" si="1"/>
        <v>1.078808823082539E-6</v>
      </c>
      <c r="BA6">
        <f t="shared" si="1"/>
        <v>1.078808823082539E-6</v>
      </c>
      <c r="BB6">
        <f t="shared" si="1"/>
        <v>1.078808823082539E-6</v>
      </c>
      <c r="BC6">
        <f t="shared" si="1"/>
        <v>1.078808823082539E-6</v>
      </c>
      <c r="BD6">
        <f t="shared" si="1"/>
        <v>1.078808823082539E-6</v>
      </c>
      <c r="BE6">
        <f t="shared" si="1"/>
        <v>1.078808823082539E-6</v>
      </c>
      <c r="BF6">
        <f t="shared" si="1"/>
        <v>1.078808823082539E-6</v>
      </c>
      <c r="BG6">
        <f t="shared" si="1"/>
        <v>1.078808823082539E-6</v>
      </c>
      <c r="BH6">
        <f t="shared" si="1"/>
        <v>1.078808823082539E-6</v>
      </c>
      <c r="BI6">
        <f t="shared" si="1"/>
        <v>1.078808823082539E-6</v>
      </c>
      <c r="BJ6">
        <f t="shared" si="1"/>
        <v>1.078808823082539E-6</v>
      </c>
      <c r="BK6">
        <f t="shared" si="1"/>
        <v>1.078808823082539E-6</v>
      </c>
      <c r="BL6">
        <f t="shared" si="1"/>
        <v>1.078808823082539E-6</v>
      </c>
      <c r="BM6">
        <f t="shared" si="1"/>
        <v>1.078808823082539E-6</v>
      </c>
      <c r="BN6">
        <f t="shared" si="1"/>
        <v>1.078808823082539E-6</v>
      </c>
      <c r="BO6">
        <f t="shared" si="1"/>
        <v>1.078808823082539E-6</v>
      </c>
      <c r="BP6">
        <f t="shared" si="1"/>
        <v>1.078808823082539E-6</v>
      </c>
      <c r="BQ6">
        <f t="shared" si="1"/>
        <v>1.078808823082539E-6</v>
      </c>
      <c r="BR6">
        <f t="shared" si="1"/>
        <v>1.078808823082539E-6</v>
      </c>
      <c r="BS6">
        <f t="shared" si="1"/>
        <v>1.078808823082539E-6</v>
      </c>
      <c r="BT6">
        <f t="shared" si="1"/>
        <v>1.078808823082539E-6</v>
      </c>
      <c r="BU6">
        <f t="shared" si="1"/>
        <v>1.078808823082539E-6</v>
      </c>
      <c r="BV6">
        <f t="shared" si="1"/>
        <v>1.078808823082539E-6</v>
      </c>
      <c r="BW6">
        <f t="shared" si="1"/>
        <v>1.078808823082539E-6</v>
      </c>
      <c r="BX6">
        <f t="shared" si="1"/>
        <v>1.078808823082539E-6</v>
      </c>
      <c r="BY6">
        <f t="shared" si="1"/>
        <v>1.078808823082539E-6</v>
      </c>
      <c r="BZ6">
        <f t="shared" si="1"/>
        <v>1.078808823082539E-6</v>
      </c>
      <c r="CA6">
        <f t="shared" si="1"/>
        <v>1.078808823082539E-6</v>
      </c>
      <c r="CB6">
        <f t="shared" si="1"/>
        <v>1.078808823082539E-6</v>
      </c>
      <c r="CC6">
        <f t="shared" si="1"/>
        <v>1.078808823082539E-6</v>
      </c>
    </row>
    <row r="7" spans="1:81">
      <c r="A7" s="1" t="s">
        <v>1426</v>
      </c>
      <c r="B7">
        <f>B6</f>
        <v>6.1798959340109763E-7</v>
      </c>
      <c r="C7">
        <f t="shared" ref="C7:AE7" si="3">C6</f>
        <v>6.1798959340109763E-7</v>
      </c>
      <c r="D7">
        <f t="shared" si="3"/>
        <v>6.7679483152749963E-7</v>
      </c>
      <c r="E7">
        <f t="shared" si="3"/>
        <v>6.1798959340109763E-7</v>
      </c>
      <c r="F7">
        <f t="shared" si="3"/>
        <v>6.4792680553817489E-7</v>
      </c>
      <c r="G7">
        <f t="shared" si="3"/>
        <v>6.896250653005327E-7</v>
      </c>
      <c r="H7">
        <f t="shared" si="3"/>
        <v>7.1528553284659915E-7</v>
      </c>
      <c r="I7">
        <f t="shared" si="3"/>
        <v>7.4415355883592378E-7</v>
      </c>
      <c r="J7">
        <f t="shared" si="3"/>
        <v>7.8692100474603422E-7</v>
      </c>
      <c r="K7">
        <f t="shared" si="3"/>
        <v>8.2808467143451577E-7</v>
      </c>
      <c r="L7">
        <f t="shared" si="3"/>
        <v>8.4839920824181815E-7</v>
      </c>
      <c r="M7">
        <f t="shared" si="3"/>
        <v>8.6016025586709849E-7</v>
      </c>
      <c r="N7">
        <f t="shared" si="3"/>
        <v>8.6550618660586256E-7</v>
      </c>
      <c r="O7">
        <f t="shared" si="3"/>
        <v>8.6122944201485122E-7</v>
      </c>
      <c r="P7">
        <f t="shared" si="3"/>
        <v>8.6229862816260395E-7</v>
      </c>
      <c r="Q7">
        <f t="shared" si="3"/>
        <v>8.6710996582749144E-7</v>
      </c>
      <c r="R7">
        <f t="shared" si="3"/>
        <v>8.8314775804378301E-7</v>
      </c>
      <c r="S7">
        <f t="shared" si="3"/>
        <v>8.9704717796456902E-7</v>
      </c>
      <c r="T7">
        <f t="shared" si="3"/>
        <v>9.1094659788535481E-7</v>
      </c>
      <c r="U7">
        <f t="shared" si="3"/>
        <v>9.2751898317552264E-7</v>
      </c>
      <c r="V7">
        <f t="shared" si="3"/>
        <v>9.4516055461344341E-7</v>
      </c>
      <c r="W7">
        <f t="shared" si="3"/>
        <v>9.6119834682973477E-7</v>
      </c>
      <c r="X7">
        <f t="shared" si="3"/>
        <v>9.7616695289827362E-7</v>
      </c>
      <c r="Y7">
        <f t="shared" si="3"/>
        <v>9.8899718667130658E-7</v>
      </c>
      <c r="Z7">
        <f t="shared" si="3"/>
        <v>1.0012928273704634E-6</v>
      </c>
      <c r="AA7">
        <f t="shared" si="3"/>
        <v>1.0210727711038897E-6</v>
      </c>
      <c r="AB7">
        <f t="shared" si="3"/>
        <v>1.035506784098552E-6</v>
      </c>
      <c r="AC7">
        <f t="shared" si="3"/>
        <v>1.0499407970932143E-6</v>
      </c>
      <c r="AD7">
        <f t="shared" si="3"/>
        <v>1.0649094031617529E-6</v>
      </c>
      <c r="AE7">
        <f t="shared" si="3"/>
        <v>1.078808823082539E-6</v>
      </c>
      <c r="AF7">
        <f t="shared" si="2"/>
        <v>1.078808823082539E-6</v>
      </c>
      <c r="AG7">
        <f t="shared" si="1"/>
        <v>1.078808823082539E-6</v>
      </c>
      <c r="AH7">
        <f t="shared" si="1"/>
        <v>1.078808823082539E-6</v>
      </c>
      <c r="AI7">
        <f t="shared" si="1"/>
        <v>1.078808823082539E-6</v>
      </c>
      <c r="AJ7">
        <f t="shared" si="1"/>
        <v>1.078808823082539E-6</v>
      </c>
      <c r="AK7">
        <f t="shared" si="1"/>
        <v>1.078808823082539E-6</v>
      </c>
      <c r="AL7">
        <f t="shared" si="1"/>
        <v>1.078808823082539E-6</v>
      </c>
      <c r="AM7">
        <f t="shared" si="1"/>
        <v>1.078808823082539E-6</v>
      </c>
      <c r="AN7">
        <f t="shared" si="1"/>
        <v>1.078808823082539E-6</v>
      </c>
      <c r="AO7">
        <f t="shared" si="1"/>
        <v>1.078808823082539E-6</v>
      </c>
      <c r="AP7">
        <f t="shared" si="1"/>
        <v>1.078808823082539E-6</v>
      </c>
      <c r="AQ7">
        <f t="shared" si="1"/>
        <v>1.078808823082539E-6</v>
      </c>
      <c r="AR7">
        <f t="shared" si="1"/>
        <v>1.078808823082539E-6</v>
      </c>
      <c r="AS7">
        <f t="shared" si="1"/>
        <v>1.078808823082539E-6</v>
      </c>
      <c r="AT7">
        <f t="shared" si="1"/>
        <v>1.078808823082539E-6</v>
      </c>
      <c r="AU7">
        <f t="shared" si="1"/>
        <v>1.078808823082539E-6</v>
      </c>
      <c r="AV7">
        <f t="shared" si="1"/>
        <v>1.078808823082539E-6</v>
      </c>
      <c r="AW7">
        <f t="shared" si="1"/>
        <v>1.078808823082539E-6</v>
      </c>
      <c r="AX7">
        <f t="shared" si="1"/>
        <v>1.078808823082539E-6</v>
      </c>
      <c r="AY7">
        <f t="shared" si="1"/>
        <v>1.078808823082539E-6</v>
      </c>
      <c r="AZ7">
        <f t="shared" si="1"/>
        <v>1.078808823082539E-6</v>
      </c>
      <c r="BA7">
        <f t="shared" si="1"/>
        <v>1.078808823082539E-6</v>
      </c>
      <c r="BB7">
        <f t="shared" si="1"/>
        <v>1.078808823082539E-6</v>
      </c>
      <c r="BC7">
        <f t="shared" si="1"/>
        <v>1.078808823082539E-6</v>
      </c>
      <c r="BD7">
        <f t="shared" si="1"/>
        <v>1.078808823082539E-6</v>
      </c>
      <c r="BE7">
        <f t="shared" si="1"/>
        <v>1.078808823082539E-6</v>
      </c>
      <c r="BF7">
        <f t="shared" ref="AG7:CC9" si="4">$AE7</f>
        <v>1.078808823082539E-6</v>
      </c>
      <c r="BG7">
        <f t="shared" si="4"/>
        <v>1.078808823082539E-6</v>
      </c>
      <c r="BH7">
        <f t="shared" si="4"/>
        <v>1.078808823082539E-6</v>
      </c>
      <c r="BI7">
        <f t="shared" si="4"/>
        <v>1.078808823082539E-6</v>
      </c>
      <c r="BJ7">
        <f t="shared" si="4"/>
        <v>1.078808823082539E-6</v>
      </c>
      <c r="BK7">
        <f t="shared" si="4"/>
        <v>1.078808823082539E-6</v>
      </c>
      <c r="BL7">
        <f t="shared" si="4"/>
        <v>1.078808823082539E-6</v>
      </c>
      <c r="BM7">
        <f t="shared" si="4"/>
        <v>1.078808823082539E-6</v>
      </c>
      <c r="BN7">
        <f t="shared" si="4"/>
        <v>1.078808823082539E-6</v>
      </c>
      <c r="BO7">
        <f t="shared" si="4"/>
        <v>1.078808823082539E-6</v>
      </c>
      <c r="BP7">
        <f t="shared" si="4"/>
        <v>1.078808823082539E-6</v>
      </c>
      <c r="BQ7">
        <f t="shared" si="4"/>
        <v>1.078808823082539E-6</v>
      </c>
      <c r="BR7">
        <f t="shared" si="4"/>
        <v>1.078808823082539E-6</v>
      </c>
      <c r="BS7">
        <f t="shared" si="4"/>
        <v>1.078808823082539E-6</v>
      </c>
      <c r="BT7">
        <f t="shared" si="4"/>
        <v>1.078808823082539E-6</v>
      </c>
      <c r="BU7">
        <f t="shared" si="4"/>
        <v>1.078808823082539E-6</v>
      </c>
      <c r="BV7">
        <f t="shared" si="4"/>
        <v>1.078808823082539E-6</v>
      </c>
      <c r="BW7">
        <f t="shared" si="4"/>
        <v>1.078808823082539E-6</v>
      </c>
      <c r="BX7">
        <f t="shared" si="4"/>
        <v>1.078808823082539E-6</v>
      </c>
      <c r="BY7">
        <f t="shared" si="4"/>
        <v>1.078808823082539E-6</v>
      </c>
      <c r="BZ7">
        <f t="shared" si="4"/>
        <v>1.078808823082539E-6</v>
      </c>
      <c r="CA7">
        <f t="shared" si="4"/>
        <v>1.078808823082539E-6</v>
      </c>
      <c r="CB7">
        <f t="shared" si="4"/>
        <v>1.078808823082539E-6</v>
      </c>
      <c r="CC7">
        <f t="shared" si="4"/>
        <v>1.078808823082539E-6</v>
      </c>
    </row>
    <row r="8" spans="1:81">
      <c r="A8" s="1" t="s">
        <v>1427</v>
      </c>
      <c r="B8">
        <f>'Total Fuel Prices'!B195*(INDEX(Tax_share,MATCH('Total Fuel Prices'!$A$187,tax_fuel_labels,0),MATCH(B$1,'Tax_Share of Price'!$B$1:$AI$1,0)))</f>
        <v>0</v>
      </c>
      <c r="C8">
        <f>'Total Fuel Prices'!C195*(INDEX(Tax_share,MATCH('Total Fuel Prices'!$A$187,tax_fuel_labels,0),MATCH(C$1,'Tax_Share of Price'!$B$1:$AI$1,0)))</f>
        <v>0</v>
      </c>
      <c r="D8">
        <f>'Total Fuel Prices'!D195*(INDEX(Tax_share,MATCH('Total Fuel Prices'!$A$187,tax_fuel_labels,0),MATCH(D$1,'Tax_Share of Price'!$B$1:$AI$1,0)))</f>
        <v>0</v>
      </c>
      <c r="E8">
        <f>'Total Fuel Prices'!E195*(INDEX(Tax_share,MATCH('Total Fuel Prices'!$A$187,tax_fuel_labels,0),MATCH(E$1,'Tax_Share of Price'!$B$1:$AI$1,0)))</f>
        <v>0</v>
      </c>
      <c r="F8">
        <f>'Total Fuel Prices'!F195*(INDEX(Tax_share,MATCH('Total Fuel Prices'!$A$187,tax_fuel_labels,0),MATCH(F$1,'Tax_Share of Price'!$B$1:$AI$1,0)))</f>
        <v>0</v>
      </c>
      <c r="G8">
        <f>'Total Fuel Prices'!G195*(INDEX(Tax_share,MATCH('Total Fuel Prices'!$A$187,tax_fuel_labels,0),MATCH(G$1,'Tax_Share of Price'!$B$1:$AI$1,0)))</f>
        <v>0</v>
      </c>
      <c r="H8">
        <f>'Total Fuel Prices'!H195*(INDEX(Tax_share,MATCH('Total Fuel Prices'!$A$187,tax_fuel_labels,0),MATCH(H$1,'Tax_Share of Price'!$B$1:$AI$1,0)))</f>
        <v>0</v>
      </c>
      <c r="I8">
        <f>'Total Fuel Prices'!I195*(INDEX(Tax_share,MATCH('Total Fuel Prices'!$A$187,tax_fuel_labels,0),MATCH(I$1,'Tax_Share of Price'!$B$1:$AI$1,0)))</f>
        <v>0</v>
      </c>
      <c r="J8">
        <f>'Total Fuel Prices'!J195*(INDEX(Tax_share,MATCH('Total Fuel Prices'!$A$187,tax_fuel_labels,0),MATCH(J$1,'Tax_Share of Price'!$B$1:$AI$1,0)))</f>
        <v>0</v>
      </c>
      <c r="K8">
        <f>'Total Fuel Prices'!K195*(INDEX(Tax_share,MATCH('Total Fuel Prices'!$A$187,tax_fuel_labels,0),MATCH(K$1,'Tax_Share of Price'!$B$1:$AI$1,0)))</f>
        <v>0</v>
      </c>
      <c r="L8">
        <f>'Total Fuel Prices'!L195*(INDEX(Tax_share,MATCH('Total Fuel Prices'!$A$187,tax_fuel_labels,0),MATCH(L$1,'Tax_Share of Price'!$B$1:$AI$1,0)))</f>
        <v>0</v>
      </c>
      <c r="M8">
        <f>'Total Fuel Prices'!M195*(INDEX(Tax_share,MATCH('Total Fuel Prices'!$A$187,tax_fuel_labels,0),MATCH(M$1,'Tax_Share of Price'!$B$1:$AI$1,0)))</f>
        <v>0</v>
      </c>
      <c r="N8">
        <f>'Total Fuel Prices'!N195*(INDEX(Tax_share,MATCH('Total Fuel Prices'!$A$187,tax_fuel_labels,0),MATCH(N$1,'Tax_Share of Price'!$B$1:$AI$1,0)))</f>
        <v>0</v>
      </c>
      <c r="O8">
        <f>'Total Fuel Prices'!O195*(INDEX(Tax_share,MATCH('Total Fuel Prices'!$A$187,tax_fuel_labels,0),MATCH(O$1,'Tax_Share of Price'!$B$1:$AI$1,0)))</f>
        <v>0</v>
      </c>
      <c r="P8">
        <f>'Total Fuel Prices'!P195*(INDEX(Tax_share,MATCH('Total Fuel Prices'!$A$187,tax_fuel_labels,0),MATCH(P$1,'Tax_Share of Price'!$B$1:$AI$1,0)))</f>
        <v>0</v>
      </c>
      <c r="Q8">
        <f>'Total Fuel Prices'!Q195*(INDEX(Tax_share,MATCH('Total Fuel Prices'!$A$187,tax_fuel_labels,0),MATCH(Q$1,'Tax_Share of Price'!$B$1:$AI$1,0)))</f>
        <v>0</v>
      </c>
      <c r="R8">
        <f>'Total Fuel Prices'!R195*(INDEX(Tax_share,MATCH('Total Fuel Prices'!$A$187,tax_fuel_labels,0),MATCH(R$1,'Tax_Share of Price'!$B$1:$AI$1,0)))</f>
        <v>0</v>
      </c>
      <c r="S8">
        <f>'Total Fuel Prices'!S195*(INDEX(Tax_share,MATCH('Total Fuel Prices'!$A$187,tax_fuel_labels,0),MATCH(S$1,'Tax_Share of Price'!$B$1:$AI$1,0)))</f>
        <v>0</v>
      </c>
      <c r="T8">
        <f>'Total Fuel Prices'!T195*(INDEX(Tax_share,MATCH('Total Fuel Prices'!$A$187,tax_fuel_labels,0),MATCH(T$1,'Tax_Share of Price'!$B$1:$AI$1,0)))</f>
        <v>0</v>
      </c>
      <c r="U8">
        <f>'Total Fuel Prices'!U195*(INDEX(Tax_share,MATCH('Total Fuel Prices'!$A$187,tax_fuel_labels,0),MATCH(U$1,'Tax_Share of Price'!$B$1:$AI$1,0)))</f>
        <v>0</v>
      </c>
      <c r="V8">
        <f>'Total Fuel Prices'!V195*(INDEX(Tax_share,MATCH('Total Fuel Prices'!$A$187,tax_fuel_labels,0),MATCH(V$1,'Tax_Share of Price'!$B$1:$AI$1,0)))</f>
        <v>0</v>
      </c>
      <c r="W8">
        <f>'Total Fuel Prices'!W195*(INDEX(Tax_share,MATCH('Total Fuel Prices'!$A$187,tax_fuel_labels,0),MATCH(W$1,'Tax_Share of Price'!$B$1:$AI$1,0)))</f>
        <v>0</v>
      </c>
      <c r="X8">
        <f>'Total Fuel Prices'!X195*(INDEX(Tax_share,MATCH('Total Fuel Prices'!$A$187,tax_fuel_labels,0),MATCH(X$1,'Tax_Share of Price'!$B$1:$AI$1,0)))</f>
        <v>0</v>
      </c>
      <c r="Y8">
        <f>'Total Fuel Prices'!Y195*(INDEX(Tax_share,MATCH('Total Fuel Prices'!$A$187,tax_fuel_labels,0),MATCH(Y$1,'Tax_Share of Price'!$B$1:$AI$1,0)))</f>
        <v>0</v>
      </c>
      <c r="Z8">
        <f>'Total Fuel Prices'!Z195*(INDEX(Tax_share,MATCH('Total Fuel Prices'!$A$187,tax_fuel_labels,0),MATCH(Z$1,'Tax_Share of Price'!$B$1:$AI$1,0)))</f>
        <v>0</v>
      </c>
      <c r="AA8">
        <f>'Total Fuel Prices'!AA195*(INDEX(Tax_share,MATCH('Total Fuel Prices'!$A$187,tax_fuel_labels,0),MATCH(AA$1,'Tax_Share of Price'!$B$1:$AI$1,0)))</f>
        <v>0</v>
      </c>
      <c r="AB8">
        <f>'Total Fuel Prices'!AB195*(INDEX(Tax_share,MATCH('Total Fuel Prices'!$A$187,tax_fuel_labels,0),MATCH(AB$1,'Tax_Share of Price'!$B$1:$AI$1,0)))</f>
        <v>0</v>
      </c>
      <c r="AC8">
        <f>'Total Fuel Prices'!AC195*(INDEX(Tax_share,MATCH('Total Fuel Prices'!$A$187,tax_fuel_labels,0),MATCH(AC$1,'Tax_Share of Price'!$B$1:$AI$1,0)))</f>
        <v>0</v>
      </c>
      <c r="AD8">
        <f>'Total Fuel Prices'!AD195*(INDEX(Tax_share,MATCH('Total Fuel Prices'!$A$187,tax_fuel_labels,0),MATCH(AD$1,'Tax_Share of Price'!$B$1:$AI$1,0)))</f>
        <v>0</v>
      </c>
      <c r="AE8">
        <f>'Total Fuel Prices'!AE195*(INDEX(Tax_share,MATCH('Total Fuel Prices'!$A$187,tax_fuel_labels,0),MATCH(AE$1,'Tax_Share of Price'!$B$1:$AI$1,0)))</f>
        <v>0</v>
      </c>
      <c r="AF8">
        <f t="shared" si="2"/>
        <v>0</v>
      </c>
      <c r="AG8">
        <f t="shared" si="4"/>
        <v>0</v>
      </c>
      <c r="AH8">
        <f t="shared" si="4"/>
        <v>0</v>
      </c>
      <c r="AI8">
        <f t="shared" si="4"/>
        <v>0</v>
      </c>
      <c r="AJ8">
        <f t="shared" si="4"/>
        <v>0</v>
      </c>
      <c r="AK8">
        <f t="shared" si="4"/>
        <v>0</v>
      </c>
      <c r="AL8">
        <f t="shared" si="4"/>
        <v>0</v>
      </c>
      <c r="AM8">
        <f t="shared" si="4"/>
        <v>0</v>
      </c>
      <c r="AN8">
        <f t="shared" si="4"/>
        <v>0</v>
      </c>
      <c r="AO8">
        <f t="shared" si="4"/>
        <v>0</v>
      </c>
      <c r="AP8">
        <f t="shared" si="4"/>
        <v>0</v>
      </c>
      <c r="AQ8">
        <f t="shared" si="4"/>
        <v>0</v>
      </c>
      <c r="AR8">
        <f t="shared" si="4"/>
        <v>0</v>
      </c>
      <c r="AS8">
        <f t="shared" si="4"/>
        <v>0</v>
      </c>
      <c r="AT8">
        <f t="shared" si="4"/>
        <v>0</v>
      </c>
      <c r="AU8">
        <f t="shared" si="4"/>
        <v>0</v>
      </c>
      <c r="AV8">
        <f t="shared" si="4"/>
        <v>0</v>
      </c>
      <c r="AW8">
        <f t="shared" si="4"/>
        <v>0</v>
      </c>
      <c r="AX8">
        <f t="shared" si="4"/>
        <v>0</v>
      </c>
      <c r="AY8">
        <f t="shared" si="4"/>
        <v>0</v>
      </c>
      <c r="AZ8">
        <f t="shared" si="4"/>
        <v>0</v>
      </c>
      <c r="BA8">
        <f t="shared" si="4"/>
        <v>0</v>
      </c>
      <c r="BB8">
        <f t="shared" si="4"/>
        <v>0</v>
      </c>
      <c r="BC8">
        <f t="shared" si="4"/>
        <v>0</v>
      </c>
      <c r="BD8">
        <f t="shared" si="4"/>
        <v>0</v>
      </c>
      <c r="BE8">
        <f t="shared" si="4"/>
        <v>0</v>
      </c>
      <c r="BF8">
        <f t="shared" si="4"/>
        <v>0</v>
      </c>
      <c r="BG8">
        <f t="shared" si="4"/>
        <v>0</v>
      </c>
      <c r="BH8">
        <f t="shared" si="4"/>
        <v>0</v>
      </c>
      <c r="BI8">
        <f t="shared" si="4"/>
        <v>0</v>
      </c>
      <c r="BJ8">
        <f t="shared" si="4"/>
        <v>0</v>
      </c>
      <c r="BK8">
        <f t="shared" si="4"/>
        <v>0</v>
      </c>
      <c r="BL8">
        <f t="shared" si="4"/>
        <v>0</v>
      </c>
      <c r="BM8">
        <f t="shared" si="4"/>
        <v>0</v>
      </c>
      <c r="BN8">
        <f t="shared" si="4"/>
        <v>0</v>
      </c>
      <c r="BO8">
        <f t="shared" si="4"/>
        <v>0</v>
      </c>
      <c r="BP8">
        <f t="shared" si="4"/>
        <v>0</v>
      </c>
      <c r="BQ8">
        <f t="shared" si="4"/>
        <v>0</v>
      </c>
      <c r="BR8">
        <f t="shared" si="4"/>
        <v>0</v>
      </c>
      <c r="BS8">
        <f t="shared" si="4"/>
        <v>0</v>
      </c>
      <c r="BT8">
        <f t="shared" si="4"/>
        <v>0</v>
      </c>
      <c r="BU8">
        <f t="shared" si="4"/>
        <v>0</v>
      </c>
      <c r="BV8">
        <f t="shared" si="4"/>
        <v>0</v>
      </c>
      <c r="BW8">
        <f t="shared" si="4"/>
        <v>0</v>
      </c>
      <c r="BX8">
        <f t="shared" si="4"/>
        <v>0</v>
      </c>
      <c r="BY8">
        <f t="shared" si="4"/>
        <v>0</v>
      </c>
      <c r="BZ8">
        <f t="shared" si="4"/>
        <v>0</v>
      </c>
      <c r="CA8">
        <f t="shared" si="4"/>
        <v>0</v>
      </c>
      <c r="CB8">
        <f t="shared" si="4"/>
        <v>0</v>
      </c>
      <c r="CC8">
        <f t="shared" si="4"/>
        <v>0</v>
      </c>
    </row>
    <row r="9" spans="1:81">
      <c r="A9" s="1" t="s">
        <v>1428</v>
      </c>
      <c r="B9">
        <f>'Total Fuel Prices'!B196*(INDEX(Tax_share,MATCH('Total Fuel Prices'!$A$187,tax_fuel_labels,0),MATCH(B$1,'Tax_Share of Price'!$B$1:$AI$1,0)))</f>
        <v>6.1798959340109763E-7</v>
      </c>
      <c r="C9">
        <f>'Total Fuel Prices'!C196*(INDEX(Tax_share,MATCH('Total Fuel Prices'!$A$187,tax_fuel_labels,0),MATCH(C$1,'Tax_Share of Price'!$B$1:$AI$1,0)))</f>
        <v>6.1798959340109763E-7</v>
      </c>
      <c r="D9">
        <f>'Total Fuel Prices'!D196*(INDEX(Tax_share,MATCH('Total Fuel Prices'!$A$187,tax_fuel_labels,0),MATCH(D$1,'Tax_Share of Price'!$B$1:$AI$1,0)))</f>
        <v>6.7679483152749963E-7</v>
      </c>
      <c r="E9">
        <f>'Total Fuel Prices'!E196*(INDEX(Tax_share,MATCH('Total Fuel Prices'!$A$187,tax_fuel_labels,0),MATCH(E$1,'Tax_Share of Price'!$B$1:$AI$1,0)))</f>
        <v>6.1798959340109763E-7</v>
      </c>
      <c r="F9">
        <f>'Total Fuel Prices'!F196*(INDEX(Tax_share,MATCH('Total Fuel Prices'!$A$187,tax_fuel_labels,0),MATCH(F$1,'Tax_Share of Price'!$B$1:$AI$1,0)))</f>
        <v>6.4792680553817489E-7</v>
      </c>
      <c r="G9">
        <f>'Total Fuel Prices'!G196*(INDEX(Tax_share,MATCH('Total Fuel Prices'!$A$187,tax_fuel_labels,0),MATCH(G$1,'Tax_Share of Price'!$B$1:$AI$1,0)))</f>
        <v>6.896250653005327E-7</v>
      </c>
      <c r="H9">
        <f>'Total Fuel Prices'!H196*(INDEX(Tax_share,MATCH('Total Fuel Prices'!$A$187,tax_fuel_labels,0),MATCH(H$1,'Tax_Share of Price'!$B$1:$AI$1,0)))</f>
        <v>7.1528553284659915E-7</v>
      </c>
      <c r="I9">
        <f>'Total Fuel Prices'!I196*(INDEX(Tax_share,MATCH('Total Fuel Prices'!$A$187,tax_fuel_labels,0),MATCH(I$1,'Tax_Share of Price'!$B$1:$AI$1,0)))</f>
        <v>7.4415355883592378E-7</v>
      </c>
      <c r="J9">
        <f>'Total Fuel Prices'!J196*(INDEX(Tax_share,MATCH('Total Fuel Prices'!$A$187,tax_fuel_labels,0),MATCH(J$1,'Tax_Share of Price'!$B$1:$AI$1,0)))</f>
        <v>7.8692100474603422E-7</v>
      </c>
      <c r="K9">
        <f>'Total Fuel Prices'!K196*(INDEX(Tax_share,MATCH('Total Fuel Prices'!$A$187,tax_fuel_labels,0),MATCH(K$1,'Tax_Share of Price'!$B$1:$AI$1,0)))</f>
        <v>8.2808467143451577E-7</v>
      </c>
      <c r="L9">
        <f>'Total Fuel Prices'!L196*(INDEX(Tax_share,MATCH('Total Fuel Prices'!$A$187,tax_fuel_labels,0),MATCH(L$1,'Tax_Share of Price'!$B$1:$AI$1,0)))</f>
        <v>8.4839920824181815E-7</v>
      </c>
      <c r="M9">
        <f>'Total Fuel Prices'!M196*(INDEX(Tax_share,MATCH('Total Fuel Prices'!$A$187,tax_fuel_labels,0),MATCH(M$1,'Tax_Share of Price'!$B$1:$AI$1,0)))</f>
        <v>8.6016025586709849E-7</v>
      </c>
      <c r="N9">
        <f>'Total Fuel Prices'!N196*(INDEX(Tax_share,MATCH('Total Fuel Prices'!$A$187,tax_fuel_labels,0),MATCH(N$1,'Tax_Share of Price'!$B$1:$AI$1,0)))</f>
        <v>8.6550618660586256E-7</v>
      </c>
      <c r="O9">
        <f>'Total Fuel Prices'!O196*(INDEX(Tax_share,MATCH('Total Fuel Prices'!$A$187,tax_fuel_labels,0),MATCH(O$1,'Tax_Share of Price'!$B$1:$AI$1,0)))</f>
        <v>8.6122944201485122E-7</v>
      </c>
      <c r="P9">
        <f>'Total Fuel Prices'!P196*(INDEX(Tax_share,MATCH('Total Fuel Prices'!$A$187,tax_fuel_labels,0),MATCH(P$1,'Tax_Share of Price'!$B$1:$AI$1,0)))</f>
        <v>8.6229862816260395E-7</v>
      </c>
      <c r="Q9">
        <f>'Total Fuel Prices'!Q196*(INDEX(Tax_share,MATCH('Total Fuel Prices'!$A$187,tax_fuel_labels,0),MATCH(Q$1,'Tax_Share of Price'!$B$1:$AI$1,0)))</f>
        <v>8.6710996582749144E-7</v>
      </c>
      <c r="R9">
        <f>'Total Fuel Prices'!R196*(INDEX(Tax_share,MATCH('Total Fuel Prices'!$A$187,tax_fuel_labels,0),MATCH(R$1,'Tax_Share of Price'!$B$1:$AI$1,0)))</f>
        <v>8.8314775804378301E-7</v>
      </c>
      <c r="S9">
        <f>'Total Fuel Prices'!S196*(INDEX(Tax_share,MATCH('Total Fuel Prices'!$A$187,tax_fuel_labels,0),MATCH(S$1,'Tax_Share of Price'!$B$1:$AI$1,0)))</f>
        <v>8.9704717796456902E-7</v>
      </c>
      <c r="T9">
        <f>'Total Fuel Prices'!T196*(INDEX(Tax_share,MATCH('Total Fuel Prices'!$A$187,tax_fuel_labels,0),MATCH(T$1,'Tax_Share of Price'!$B$1:$AI$1,0)))</f>
        <v>9.1094659788535481E-7</v>
      </c>
      <c r="U9">
        <f>'Total Fuel Prices'!U196*(INDEX(Tax_share,MATCH('Total Fuel Prices'!$A$187,tax_fuel_labels,0),MATCH(U$1,'Tax_Share of Price'!$B$1:$AI$1,0)))</f>
        <v>9.2751898317552264E-7</v>
      </c>
      <c r="V9">
        <f>'Total Fuel Prices'!V196*(INDEX(Tax_share,MATCH('Total Fuel Prices'!$A$187,tax_fuel_labels,0),MATCH(V$1,'Tax_Share of Price'!$B$1:$AI$1,0)))</f>
        <v>9.4516055461344341E-7</v>
      </c>
      <c r="W9">
        <f>'Total Fuel Prices'!W196*(INDEX(Tax_share,MATCH('Total Fuel Prices'!$A$187,tax_fuel_labels,0),MATCH(W$1,'Tax_Share of Price'!$B$1:$AI$1,0)))</f>
        <v>9.6119834682973477E-7</v>
      </c>
      <c r="X9">
        <f>'Total Fuel Prices'!X196*(INDEX(Tax_share,MATCH('Total Fuel Prices'!$A$187,tax_fuel_labels,0),MATCH(X$1,'Tax_Share of Price'!$B$1:$AI$1,0)))</f>
        <v>9.7616695289827362E-7</v>
      </c>
      <c r="Y9">
        <f>'Total Fuel Prices'!Y196*(INDEX(Tax_share,MATCH('Total Fuel Prices'!$A$187,tax_fuel_labels,0),MATCH(Y$1,'Tax_Share of Price'!$B$1:$AI$1,0)))</f>
        <v>9.8899718667130658E-7</v>
      </c>
      <c r="Z9">
        <f>'Total Fuel Prices'!Z196*(INDEX(Tax_share,MATCH('Total Fuel Prices'!$A$187,tax_fuel_labels,0),MATCH(Z$1,'Tax_Share of Price'!$B$1:$AI$1,0)))</f>
        <v>1.0012928273704634E-6</v>
      </c>
      <c r="AA9">
        <f>'Total Fuel Prices'!AA196*(INDEX(Tax_share,MATCH('Total Fuel Prices'!$A$187,tax_fuel_labels,0),MATCH(AA$1,'Tax_Share of Price'!$B$1:$AI$1,0)))</f>
        <v>1.0210727711038897E-6</v>
      </c>
      <c r="AB9">
        <f>'Total Fuel Prices'!AB196*(INDEX(Tax_share,MATCH('Total Fuel Prices'!$A$187,tax_fuel_labels,0),MATCH(AB$1,'Tax_Share of Price'!$B$1:$AI$1,0)))</f>
        <v>1.035506784098552E-6</v>
      </c>
      <c r="AC9">
        <f>'Total Fuel Prices'!AC196*(INDEX(Tax_share,MATCH('Total Fuel Prices'!$A$187,tax_fuel_labels,0),MATCH(AC$1,'Tax_Share of Price'!$B$1:$AI$1,0)))</f>
        <v>1.0499407970932143E-6</v>
      </c>
      <c r="AD9">
        <f>'Total Fuel Prices'!AD196*(INDEX(Tax_share,MATCH('Total Fuel Prices'!$A$187,tax_fuel_labels,0),MATCH(AD$1,'Tax_Share of Price'!$B$1:$AI$1,0)))</f>
        <v>1.0649094031617529E-6</v>
      </c>
      <c r="AE9">
        <f>'Total Fuel Prices'!AE196*(INDEX(Tax_share,MATCH('Total Fuel Prices'!$A$187,tax_fuel_labels,0),MATCH(AE$1,'Tax_Share of Price'!$B$1:$AI$1,0)))</f>
        <v>1.078808823082539E-6</v>
      </c>
      <c r="AF9">
        <f t="shared" si="2"/>
        <v>1.078808823082539E-6</v>
      </c>
      <c r="AG9">
        <f t="shared" si="4"/>
        <v>1.078808823082539E-6</v>
      </c>
      <c r="AH9">
        <f t="shared" si="4"/>
        <v>1.078808823082539E-6</v>
      </c>
      <c r="AI9">
        <f t="shared" si="4"/>
        <v>1.078808823082539E-6</v>
      </c>
      <c r="AJ9">
        <f t="shared" si="4"/>
        <v>1.078808823082539E-6</v>
      </c>
      <c r="AK9">
        <f t="shared" si="4"/>
        <v>1.078808823082539E-6</v>
      </c>
      <c r="AL9">
        <f t="shared" si="4"/>
        <v>1.078808823082539E-6</v>
      </c>
      <c r="AM9">
        <f t="shared" si="4"/>
        <v>1.078808823082539E-6</v>
      </c>
      <c r="AN9">
        <f t="shared" si="4"/>
        <v>1.078808823082539E-6</v>
      </c>
      <c r="AO9">
        <f t="shared" si="4"/>
        <v>1.078808823082539E-6</v>
      </c>
      <c r="AP9">
        <f t="shared" si="4"/>
        <v>1.078808823082539E-6</v>
      </c>
      <c r="AQ9">
        <f t="shared" si="4"/>
        <v>1.078808823082539E-6</v>
      </c>
      <c r="AR9">
        <f t="shared" si="4"/>
        <v>1.078808823082539E-6</v>
      </c>
      <c r="AS9">
        <f t="shared" si="4"/>
        <v>1.078808823082539E-6</v>
      </c>
      <c r="AT9">
        <f t="shared" si="4"/>
        <v>1.078808823082539E-6</v>
      </c>
      <c r="AU9">
        <f t="shared" si="4"/>
        <v>1.078808823082539E-6</v>
      </c>
      <c r="AV9">
        <f t="shared" si="4"/>
        <v>1.078808823082539E-6</v>
      </c>
      <c r="AW9">
        <f t="shared" si="4"/>
        <v>1.078808823082539E-6</v>
      </c>
      <c r="AX9">
        <f t="shared" si="4"/>
        <v>1.078808823082539E-6</v>
      </c>
      <c r="AY9">
        <f t="shared" si="4"/>
        <v>1.078808823082539E-6</v>
      </c>
      <c r="AZ9">
        <f t="shared" si="4"/>
        <v>1.078808823082539E-6</v>
      </c>
      <c r="BA9">
        <f t="shared" si="4"/>
        <v>1.078808823082539E-6</v>
      </c>
      <c r="BB9">
        <f t="shared" si="4"/>
        <v>1.078808823082539E-6</v>
      </c>
      <c r="BC9">
        <f t="shared" si="4"/>
        <v>1.078808823082539E-6</v>
      </c>
      <c r="BD9">
        <f t="shared" si="4"/>
        <v>1.078808823082539E-6</v>
      </c>
      <c r="BE9">
        <f t="shared" si="4"/>
        <v>1.078808823082539E-6</v>
      </c>
      <c r="BF9">
        <f t="shared" si="4"/>
        <v>1.078808823082539E-6</v>
      </c>
      <c r="BG9">
        <f t="shared" si="4"/>
        <v>1.078808823082539E-6</v>
      </c>
      <c r="BH9">
        <f t="shared" si="4"/>
        <v>1.078808823082539E-6</v>
      </c>
      <c r="BI9">
        <f t="shared" si="4"/>
        <v>1.078808823082539E-6</v>
      </c>
      <c r="BJ9">
        <f t="shared" si="4"/>
        <v>1.078808823082539E-6</v>
      </c>
      <c r="BK9">
        <f t="shared" si="4"/>
        <v>1.078808823082539E-6</v>
      </c>
      <c r="BL9">
        <f t="shared" si="4"/>
        <v>1.078808823082539E-6</v>
      </c>
      <c r="BM9">
        <f t="shared" si="4"/>
        <v>1.078808823082539E-6</v>
      </c>
      <c r="BN9">
        <f t="shared" si="4"/>
        <v>1.078808823082539E-6</v>
      </c>
      <c r="BO9">
        <f t="shared" si="4"/>
        <v>1.078808823082539E-6</v>
      </c>
      <c r="BP9">
        <f t="shared" si="4"/>
        <v>1.078808823082539E-6</v>
      </c>
      <c r="BQ9">
        <f t="shared" si="4"/>
        <v>1.078808823082539E-6</v>
      </c>
      <c r="BR9">
        <f t="shared" si="4"/>
        <v>1.078808823082539E-6</v>
      </c>
      <c r="BS9">
        <f t="shared" si="4"/>
        <v>1.078808823082539E-6</v>
      </c>
      <c r="BT9">
        <f t="shared" si="4"/>
        <v>1.078808823082539E-6</v>
      </c>
      <c r="BU9">
        <f t="shared" si="4"/>
        <v>1.078808823082539E-6</v>
      </c>
      <c r="BV9">
        <f t="shared" si="4"/>
        <v>1.078808823082539E-6</v>
      </c>
      <c r="BW9">
        <f t="shared" si="4"/>
        <v>1.078808823082539E-6</v>
      </c>
      <c r="BX9">
        <f t="shared" si="4"/>
        <v>1.078808823082539E-6</v>
      </c>
      <c r="BY9">
        <f t="shared" si="4"/>
        <v>1.078808823082539E-6</v>
      </c>
      <c r="BZ9">
        <f t="shared" si="4"/>
        <v>1.078808823082539E-6</v>
      </c>
      <c r="CA9">
        <f t="shared" si="4"/>
        <v>1.078808823082539E-6</v>
      </c>
      <c r="CB9">
        <f t="shared" si="4"/>
        <v>1.078808823082539E-6</v>
      </c>
      <c r="CC9">
        <f t="shared" si="4"/>
        <v>1.078808823082539E-6</v>
      </c>
    </row>
  </sheetData>
  <pageMargins left="0.7" right="0.7" top="0.75" bottom="0.75" header="0.3" footer="0.3"/>
  <pageSetup orientation="portrait" r:id="rId1"/>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sheetPr>
    <tabColor rgb="FF002060"/>
  </sheetPr>
  <dimension ref="A1:CC9"/>
  <sheetViews>
    <sheetView topLeftCell="AB1" workbookViewId="0">
      <selection activeCell="AF4" sqref="AF4"/>
    </sheetView>
  </sheetViews>
  <sheetFormatPr defaultColWidth="9.140625" defaultRowHeight="15"/>
  <cols>
    <col min="1" max="1" width="41.42578125" customWidth="1"/>
    <col min="2" max="3" width="15.85546875" customWidth="1"/>
    <col min="4" max="27" width="10" customWidth="1"/>
  </cols>
  <sheetData>
    <row r="1" spans="1:81">
      <c r="A1" s="1" t="s">
        <v>1439</v>
      </c>
      <c r="B1" s="1">
        <v>2021</v>
      </c>
      <c r="C1" s="1">
        <v>2022</v>
      </c>
      <c r="D1" s="1">
        <v>2023</v>
      </c>
      <c r="E1" s="1">
        <v>2024</v>
      </c>
      <c r="F1" s="1">
        <v>2025</v>
      </c>
      <c r="G1" s="1">
        <v>2026</v>
      </c>
      <c r="H1" s="1">
        <v>2027</v>
      </c>
      <c r="I1" s="1">
        <v>2028</v>
      </c>
      <c r="J1" s="1">
        <v>2029</v>
      </c>
      <c r="K1" s="1">
        <v>2030</v>
      </c>
      <c r="L1" s="1">
        <v>2031</v>
      </c>
      <c r="M1" s="1">
        <v>2032</v>
      </c>
      <c r="N1" s="1">
        <v>2033</v>
      </c>
      <c r="O1" s="1">
        <v>2034</v>
      </c>
      <c r="P1" s="1">
        <v>2035</v>
      </c>
      <c r="Q1" s="1">
        <v>2036</v>
      </c>
      <c r="R1" s="1">
        <v>2037</v>
      </c>
      <c r="S1" s="1">
        <v>2038</v>
      </c>
      <c r="T1" s="1">
        <v>2039</v>
      </c>
      <c r="U1" s="1">
        <v>2040</v>
      </c>
      <c r="V1" s="1">
        <v>2041</v>
      </c>
      <c r="W1" s="1">
        <v>2042</v>
      </c>
      <c r="X1" s="1">
        <v>2043</v>
      </c>
      <c r="Y1" s="1">
        <v>2044</v>
      </c>
      <c r="Z1" s="1">
        <v>2045</v>
      </c>
      <c r="AA1" s="1">
        <v>2046</v>
      </c>
      <c r="AB1" s="1">
        <v>2047</v>
      </c>
      <c r="AC1" s="1">
        <v>2048</v>
      </c>
      <c r="AD1" s="1">
        <v>2049</v>
      </c>
      <c r="AE1" s="1">
        <v>2050</v>
      </c>
      <c r="AF1" s="1">
        <v>2051</v>
      </c>
      <c r="AG1" s="1">
        <v>2052</v>
      </c>
      <c r="AH1" s="1">
        <v>2053</v>
      </c>
      <c r="AI1" s="1">
        <v>2054</v>
      </c>
      <c r="AJ1" s="1">
        <v>2055</v>
      </c>
      <c r="AK1" s="1">
        <v>2056</v>
      </c>
      <c r="AL1" s="1">
        <v>2057</v>
      </c>
      <c r="AM1" s="1">
        <v>2058</v>
      </c>
      <c r="AN1" s="1">
        <v>2059</v>
      </c>
      <c r="AO1" s="1">
        <v>2060</v>
      </c>
      <c r="AP1" s="1">
        <v>2061</v>
      </c>
      <c r="AQ1" s="1">
        <v>2062</v>
      </c>
      <c r="AR1" s="1">
        <v>2063</v>
      </c>
      <c r="AS1" s="1">
        <v>2064</v>
      </c>
      <c r="AT1" s="1">
        <v>2065</v>
      </c>
      <c r="AU1" s="1">
        <v>2066</v>
      </c>
      <c r="AV1" s="1">
        <v>2067</v>
      </c>
      <c r="AW1" s="1">
        <v>2068</v>
      </c>
      <c r="AX1" s="1">
        <v>2069</v>
      </c>
      <c r="AY1" s="1">
        <v>2070</v>
      </c>
      <c r="AZ1" s="1">
        <v>2071</v>
      </c>
      <c r="BA1" s="1">
        <v>2072</v>
      </c>
      <c r="BB1" s="1">
        <v>2073</v>
      </c>
      <c r="BC1" s="1">
        <v>2074</v>
      </c>
      <c r="BD1" s="1">
        <v>2075</v>
      </c>
      <c r="BE1" s="1">
        <v>2076</v>
      </c>
      <c r="BF1" s="1">
        <v>2077</v>
      </c>
      <c r="BG1" s="1">
        <v>2078</v>
      </c>
      <c r="BH1" s="1">
        <v>2079</v>
      </c>
      <c r="BI1" s="1">
        <v>2080</v>
      </c>
      <c r="BJ1" s="1">
        <v>2081</v>
      </c>
      <c r="BK1" s="1">
        <v>2082</v>
      </c>
      <c r="BL1" s="1">
        <v>2083</v>
      </c>
      <c r="BM1" s="1">
        <v>2084</v>
      </c>
      <c r="BN1" s="1">
        <v>2085</v>
      </c>
      <c r="BO1" s="1">
        <v>2086</v>
      </c>
      <c r="BP1" s="1">
        <v>2087</v>
      </c>
      <c r="BQ1" s="1">
        <v>2088</v>
      </c>
      <c r="BR1" s="1">
        <v>2089</v>
      </c>
      <c r="BS1" s="1">
        <v>2090</v>
      </c>
      <c r="BT1" s="1">
        <v>2091</v>
      </c>
      <c r="BU1" s="1">
        <v>2092</v>
      </c>
      <c r="BV1" s="1">
        <v>2093</v>
      </c>
      <c r="BW1" s="1">
        <v>2094</v>
      </c>
      <c r="BX1" s="1">
        <v>2095</v>
      </c>
      <c r="BY1" s="1">
        <v>2096</v>
      </c>
      <c r="BZ1" s="1">
        <v>2097</v>
      </c>
      <c r="CA1" s="1">
        <v>2098</v>
      </c>
      <c r="CB1" s="1">
        <v>2099</v>
      </c>
      <c r="CC1" s="1">
        <v>2100</v>
      </c>
    </row>
    <row r="2" spans="1:81">
      <c r="A2" s="1" t="s">
        <v>1421</v>
      </c>
      <c r="B2">
        <f>'Total Fuel Prices'!B199*(INDEX(Tax_share,MATCH('Total Fuel Prices'!$A$197,tax_fuel_labels,0),MATCH(B$1,'Tax_Share of Price'!$B$1:$AI$1,0)))</f>
        <v>0</v>
      </c>
      <c r="C2">
        <f>'Total Fuel Prices'!C199*(INDEX(Tax_share,MATCH('Total Fuel Prices'!$A$197,tax_fuel_labels,0),MATCH(C$1,'Tax_Share of Price'!$B$1:$AI$1,0)))</f>
        <v>0</v>
      </c>
      <c r="D2">
        <f>'Total Fuel Prices'!D199*(INDEX(Tax_share,MATCH('Total Fuel Prices'!$A$197,tax_fuel_labels,0),MATCH(D$1,'Tax_Share of Price'!$B$1:$AI$1,0)))</f>
        <v>0</v>
      </c>
      <c r="E2">
        <f>'Total Fuel Prices'!E199*(INDEX(Tax_share,MATCH('Total Fuel Prices'!$A$197,tax_fuel_labels,0),MATCH(E$1,'Tax_Share of Price'!$B$1:$AI$1,0)))</f>
        <v>0</v>
      </c>
      <c r="F2">
        <f>'Total Fuel Prices'!F199*(INDEX(Tax_share,MATCH('Total Fuel Prices'!$A$197,tax_fuel_labels,0),MATCH(F$1,'Tax_Share of Price'!$B$1:$AI$1,0)))</f>
        <v>0</v>
      </c>
      <c r="G2">
        <f>'Total Fuel Prices'!G199*(INDEX(Tax_share,MATCH('Total Fuel Prices'!$A$197,tax_fuel_labels,0),MATCH(G$1,'Tax_Share of Price'!$B$1:$AI$1,0)))</f>
        <v>0</v>
      </c>
      <c r="H2">
        <f>'Total Fuel Prices'!H199*(INDEX(Tax_share,MATCH('Total Fuel Prices'!$A$197,tax_fuel_labels,0),MATCH(H$1,'Tax_Share of Price'!$B$1:$AI$1,0)))</f>
        <v>0</v>
      </c>
      <c r="I2">
        <f>'Total Fuel Prices'!I199*(INDEX(Tax_share,MATCH('Total Fuel Prices'!$A$197,tax_fuel_labels,0),MATCH(I$1,'Tax_Share of Price'!$B$1:$AI$1,0)))</f>
        <v>0</v>
      </c>
      <c r="J2">
        <f>'Total Fuel Prices'!J199*(INDEX(Tax_share,MATCH('Total Fuel Prices'!$A$197,tax_fuel_labels,0),MATCH(J$1,'Tax_Share of Price'!$B$1:$AI$1,0)))</f>
        <v>0</v>
      </c>
      <c r="K2">
        <f>'Total Fuel Prices'!K199*(INDEX(Tax_share,MATCH('Total Fuel Prices'!$A$197,tax_fuel_labels,0),MATCH(K$1,'Tax_Share of Price'!$B$1:$AI$1,0)))</f>
        <v>0</v>
      </c>
      <c r="L2">
        <f>'Total Fuel Prices'!L199*(INDEX(Tax_share,MATCH('Total Fuel Prices'!$A$197,tax_fuel_labels,0),MATCH(L$1,'Tax_Share of Price'!$B$1:$AI$1,0)))</f>
        <v>0</v>
      </c>
      <c r="M2">
        <f>'Total Fuel Prices'!M199*(INDEX(Tax_share,MATCH('Total Fuel Prices'!$A$197,tax_fuel_labels,0),MATCH(M$1,'Tax_Share of Price'!$B$1:$AI$1,0)))</f>
        <v>0</v>
      </c>
      <c r="N2">
        <f>'Total Fuel Prices'!N199*(INDEX(Tax_share,MATCH('Total Fuel Prices'!$A$197,tax_fuel_labels,0),MATCH(N$1,'Tax_Share of Price'!$B$1:$AI$1,0)))</f>
        <v>0</v>
      </c>
      <c r="O2">
        <f>'Total Fuel Prices'!O199*(INDEX(Tax_share,MATCH('Total Fuel Prices'!$A$197,tax_fuel_labels,0),MATCH(O$1,'Tax_Share of Price'!$B$1:$AI$1,0)))</f>
        <v>0</v>
      </c>
      <c r="P2">
        <f>'Total Fuel Prices'!P199*(INDEX(Tax_share,MATCH('Total Fuel Prices'!$A$197,tax_fuel_labels,0),MATCH(P$1,'Tax_Share of Price'!$B$1:$AI$1,0)))</f>
        <v>0</v>
      </c>
      <c r="Q2">
        <f>'Total Fuel Prices'!Q199*(INDEX(Tax_share,MATCH('Total Fuel Prices'!$A$197,tax_fuel_labels,0),MATCH(Q$1,'Tax_Share of Price'!$B$1:$AI$1,0)))</f>
        <v>0</v>
      </c>
      <c r="R2">
        <f>'Total Fuel Prices'!R199*(INDEX(Tax_share,MATCH('Total Fuel Prices'!$A$197,tax_fuel_labels,0),MATCH(R$1,'Tax_Share of Price'!$B$1:$AI$1,0)))</f>
        <v>0</v>
      </c>
      <c r="S2">
        <f>'Total Fuel Prices'!S199*(INDEX(Tax_share,MATCH('Total Fuel Prices'!$A$197,tax_fuel_labels,0),MATCH(S$1,'Tax_Share of Price'!$B$1:$AI$1,0)))</f>
        <v>0</v>
      </c>
      <c r="T2">
        <f>'Total Fuel Prices'!T199*(INDEX(Tax_share,MATCH('Total Fuel Prices'!$A$197,tax_fuel_labels,0),MATCH(T$1,'Tax_Share of Price'!$B$1:$AI$1,0)))</f>
        <v>0</v>
      </c>
      <c r="U2">
        <f>'Total Fuel Prices'!U199*(INDEX(Tax_share,MATCH('Total Fuel Prices'!$A$197,tax_fuel_labels,0),MATCH(U$1,'Tax_Share of Price'!$B$1:$AI$1,0)))</f>
        <v>0</v>
      </c>
      <c r="V2">
        <f>'Total Fuel Prices'!V199*(INDEX(Tax_share,MATCH('Total Fuel Prices'!$A$197,tax_fuel_labels,0),MATCH(V$1,'Tax_Share of Price'!$B$1:$AI$1,0)))</f>
        <v>0</v>
      </c>
      <c r="W2">
        <f>'Total Fuel Prices'!W199*(INDEX(Tax_share,MATCH('Total Fuel Prices'!$A$197,tax_fuel_labels,0),MATCH(W$1,'Tax_Share of Price'!$B$1:$AI$1,0)))</f>
        <v>0</v>
      </c>
      <c r="X2">
        <f>'Total Fuel Prices'!X199*(INDEX(Tax_share,MATCH('Total Fuel Prices'!$A$197,tax_fuel_labels,0),MATCH(X$1,'Tax_Share of Price'!$B$1:$AI$1,0)))</f>
        <v>0</v>
      </c>
      <c r="Y2">
        <f>'Total Fuel Prices'!Y199*(INDEX(Tax_share,MATCH('Total Fuel Prices'!$A$197,tax_fuel_labels,0),MATCH(Y$1,'Tax_Share of Price'!$B$1:$AI$1,0)))</f>
        <v>0</v>
      </c>
      <c r="Z2">
        <f>'Total Fuel Prices'!Z199*(INDEX(Tax_share,MATCH('Total Fuel Prices'!$A$197,tax_fuel_labels,0),MATCH(Z$1,'Tax_Share of Price'!$B$1:$AI$1,0)))</f>
        <v>0</v>
      </c>
      <c r="AA2">
        <f>'Total Fuel Prices'!AA199*(INDEX(Tax_share,MATCH('Total Fuel Prices'!$A$197,tax_fuel_labels,0),MATCH(AA$1,'Tax_Share of Price'!$B$1:$AI$1,0)))</f>
        <v>0</v>
      </c>
      <c r="AB2">
        <f>'Total Fuel Prices'!AB199*(INDEX(Tax_share,MATCH('Total Fuel Prices'!$A$197,tax_fuel_labels,0),MATCH(AB$1,'Tax_Share of Price'!$B$1:$AI$1,0)))</f>
        <v>0</v>
      </c>
      <c r="AC2">
        <f>'Total Fuel Prices'!AC199*(INDEX(Tax_share,MATCH('Total Fuel Prices'!$A$197,tax_fuel_labels,0),MATCH(AC$1,'Tax_Share of Price'!$B$1:$AI$1,0)))</f>
        <v>0</v>
      </c>
      <c r="AD2">
        <f>'Total Fuel Prices'!AD199*(INDEX(Tax_share,MATCH('Total Fuel Prices'!$A$197,tax_fuel_labels,0),MATCH(AD$1,'Tax_Share of Price'!$B$1:$AI$1,0)))</f>
        <v>0</v>
      </c>
      <c r="AE2">
        <f>'Total Fuel Prices'!AE199*(INDEX(Tax_share,MATCH('Total Fuel Prices'!$A$197,tax_fuel_labels,0),MATCH(AE$1,'Tax_Share of Price'!$B$1:$AI$1,0)))</f>
        <v>0</v>
      </c>
      <c r="AF2">
        <f>$AE2</f>
        <v>0</v>
      </c>
      <c r="AG2">
        <f t="shared" ref="AG2:CC7" si="0">$AE2</f>
        <v>0</v>
      </c>
      <c r="AH2">
        <f t="shared" si="0"/>
        <v>0</v>
      </c>
      <c r="AI2">
        <f t="shared" si="0"/>
        <v>0</v>
      </c>
      <c r="AJ2">
        <f t="shared" si="0"/>
        <v>0</v>
      </c>
      <c r="AK2">
        <f t="shared" si="0"/>
        <v>0</v>
      </c>
      <c r="AL2">
        <f t="shared" si="0"/>
        <v>0</v>
      </c>
      <c r="AM2">
        <f t="shared" si="0"/>
        <v>0</v>
      </c>
      <c r="AN2">
        <f t="shared" si="0"/>
        <v>0</v>
      </c>
      <c r="AO2">
        <f t="shared" si="0"/>
        <v>0</v>
      </c>
      <c r="AP2">
        <f t="shared" si="0"/>
        <v>0</v>
      </c>
      <c r="AQ2">
        <f t="shared" si="0"/>
        <v>0</v>
      </c>
      <c r="AR2">
        <f t="shared" si="0"/>
        <v>0</v>
      </c>
      <c r="AS2">
        <f t="shared" si="0"/>
        <v>0</v>
      </c>
      <c r="AT2">
        <f t="shared" si="0"/>
        <v>0</v>
      </c>
      <c r="AU2">
        <f t="shared" si="0"/>
        <v>0</v>
      </c>
      <c r="AV2">
        <f t="shared" si="0"/>
        <v>0</v>
      </c>
      <c r="AW2">
        <f t="shared" si="0"/>
        <v>0</v>
      </c>
      <c r="AX2">
        <f t="shared" si="0"/>
        <v>0</v>
      </c>
      <c r="AY2">
        <f t="shared" si="0"/>
        <v>0</v>
      </c>
      <c r="AZ2">
        <f t="shared" si="0"/>
        <v>0</v>
      </c>
      <c r="BA2">
        <f t="shared" si="0"/>
        <v>0</v>
      </c>
      <c r="BB2">
        <f t="shared" si="0"/>
        <v>0</v>
      </c>
      <c r="BC2">
        <f t="shared" si="0"/>
        <v>0</v>
      </c>
      <c r="BD2">
        <f t="shared" si="0"/>
        <v>0</v>
      </c>
      <c r="BE2">
        <f t="shared" si="0"/>
        <v>0</v>
      </c>
      <c r="BF2">
        <f t="shared" si="0"/>
        <v>0</v>
      </c>
      <c r="BG2">
        <f t="shared" si="0"/>
        <v>0</v>
      </c>
      <c r="BH2">
        <f t="shared" si="0"/>
        <v>0</v>
      </c>
      <c r="BI2">
        <f t="shared" si="0"/>
        <v>0</v>
      </c>
      <c r="BJ2">
        <f t="shared" si="0"/>
        <v>0</v>
      </c>
      <c r="BK2">
        <f t="shared" si="0"/>
        <v>0</v>
      </c>
      <c r="BL2">
        <f t="shared" si="0"/>
        <v>0</v>
      </c>
      <c r="BM2">
        <f t="shared" si="0"/>
        <v>0</v>
      </c>
      <c r="BN2">
        <f t="shared" si="0"/>
        <v>0</v>
      </c>
      <c r="BO2">
        <f t="shared" si="0"/>
        <v>0</v>
      </c>
      <c r="BP2">
        <f t="shared" si="0"/>
        <v>0</v>
      </c>
      <c r="BQ2">
        <f t="shared" si="0"/>
        <v>0</v>
      </c>
      <c r="BR2">
        <f t="shared" si="0"/>
        <v>0</v>
      </c>
      <c r="BS2">
        <f t="shared" si="0"/>
        <v>0</v>
      </c>
      <c r="BT2">
        <f t="shared" si="0"/>
        <v>0</v>
      </c>
      <c r="BU2">
        <f t="shared" si="0"/>
        <v>0</v>
      </c>
      <c r="BV2">
        <f t="shared" si="0"/>
        <v>0</v>
      </c>
      <c r="BW2">
        <f t="shared" si="0"/>
        <v>0</v>
      </c>
      <c r="BX2">
        <f t="shared" si="0"/>
        <v>0</v>
      </c>
      <c r="BY2">
        <f t="shared" si="0"/>
        <v>0</v>
      </c>
      <c r="BZ2">
        <f t="shared" si="0"/>
        <v>0</v>
      </c>
      <c r="CA2">
        <f t="shared" si="0"/>
        <v>0</v>
      </c>
      <c r="CB2">
        <f t="shared" si="0"/>
        <v>0</v>
      </c>
      <c r="CC2">
        <f t="shared" si="0"/>
        <v>0</v>
      </c>
    </row>
    <row r="3" spans="1:81">
      <c r="A3" s="1" t="s">
        <v>1422</v>
      </c>
      <c r="B3" s="7">
        <f>'Total Fuel Prices'!B200*(INDEX(Tax_share,MATCH('Total Fuel Prices'!$A$197,tax_fuel_labels,0),MATCH(B$1,'Tax_Share of Price'!$B$1:$AI$1,0)))</f>
        <v>0</v>
      </c>
      <c r="C3" s="7">
        <f>'Total Fuel Prices'!C200*(INDEX(Tax_share,MATCH('Total Fuel Prices'!$A$197,tax_fuel_labels,0),MATCH(C$1,'Tax_Share of Price'!$B$1:$AI$1,0)))</f>
        <v>0</v>
      </c>
      <c r="D3" s="7">
        <f>'Total Fuel Prices'!D200*(INDEX(Tax_share,MATCH('Total Fuel Prices'!$A$197,tax_fuel_labels,0),MATCH(D$1,'Tax_Share of Price'!$B$1:$AI$1,0)))</f>
        <v>0</v>
      </c>
      <c r="E3" s="7">
        <f>'Total Fuel Prices'!E200*(INDEX(Tax_share,MATCH('Total Fuel Prices'!$A$197,tax_fuel_labels,0),MATCH(E$1,'Tax_Share of Price'!$B$1:$AI$1,0)))</f>
        <v>0</v>
      </c>
      <c r="F3" s="7">
        <f>'Total Fuel Prices'!F200*(INDEX(Tax_share,MATCH('Total Fuel Prices'!$A$197,tax_fuel_labels,0),MATCH(F$1,'Tax_Share of Price'!$B$1:$AI$1,0)))</f>
        <v>0</v>
      </c>
      <c r="G3" s="7">
        <f>'Total Fuel Prices'!G200*(INDEX(Tax_share,MATCH('Total Fuel Prices'!$A$197,tax_fuel_labels,0),MATCH(G$1,'Tax_Share of Price'!$B$1:$AI$1,0)))</f>
        <v>0</v>
      </c>
      <c r="H3" s="7">
        <f>'Total Fuel Prices'!H200*(INDEX(Tax_share,MATCH('Total Fuel Prices'!$A$197,tax_fuel_labels,0),MATCH(H$1,'Tax_Share of Price'!$B$1:$AI$1,0)))</f>
        <v>0</v>
      </c>
      <c r="I3" s="7">
        <f>'Total Fuel Prices'!I200*(INDEX(Tax_share,MATCH('Total Fuel Prices'!$A$197,tax_fuel_labels,0),MATCH(I$1,'Tax_Share of Price'!$B$1:$AI$1,0)))</f>
        <v>0</v>
      </c>
      <c r="J3" s="7">
        <f>'Total Fuel Prices'!J200*(INDEX(Tax_share,MATCH('Total Fuel Prices'!$A$197,tax_fuel_labels,0),MATCH(J$1,'Tax_Share of Price'!$B$1:$AI$1,0)))</f>
        <v>0</v>
      </c>
      <c r="K3" s="7">
        <f>'Total Fuel Prices'!K200*(INDEX(Tax_share,MATCH('Total Fuel Prices'!$A$197,tax_fuel_labels,0),MATCH(K$1,'Tax_Share of Price'!$B$1:$AI$1,0)))</f>
        <v>0</v>
      </c>
      <c r="L3" s="7">
        <f>'Total Fuel Prices'!L200*(INDEX(Tax_share,MATCH('Total Fuel Prices'!$A$197,tax_fuel_labels,0),MATCH(L$1,'Tax_Share of Price'!$B$1:$AI$1,0)))</f>
        <v>0</v>
      </c>
      <c r="M3" s="7">
        <f>'Total Fuel Prices'!M200*(INDEX(Tax_share,MATCH('Total Fuel Prices'!$A$197,tax_fuel_labels,0),MATCH(M$1,'Tax_Share of Price'!$B$1:$AI$1,0)))</f>
        <v>0</v>
      </c>
      <c r="N3" s="7">
        <f>'Total Fuel Prices'!N200*(INDEX(Tax_share,MATCH('Total Fuel Prices'!$A$197,tax_fuel_labels,0),MATCH(N$1,'Tax_Share of Price'!$B$1:$AI$1,0)))</f>
        <v>0</v>
      </c>
      <c r="O3" s="7">
        <f>'Total Fuel Prices'!O200*(INDEX(Tax_share,MATCH('Total Fuel Prices'!$A$197,tax_fuel_labels,0),MATCH(O$1,'Tax_Share of Price'!$B$1:$AI$1,0)))</f>
        <v>0</v>
      </c>
      <c r="P3" s="7">
        <f>'Total Fuel Prices'!P200*(INDEX(Tax_share,MATCH('Total Fuel Prices'!$A$197,tax_fuel_labels,0),MATCH(P$1,'Tax_Share of Price'!$B$1:$AI$1,0)))</f>
        <v>0</v>
      </c>
      <c r="Q3" s="7">
        <f>'Total Fuel Prices'!Q200*(INDEX(Tax_share,MATCH('Total Fuel Prices'!$A$197,tax_fuel_labels,0),MATCH(Q$1,'Tax_Share of Price'!$B$1:$AI$1,0)))</f>
        <v>0</v>
      </c>
      <c r="R3" s="7">
        <f>'Total Fuel Prices'!R200*(INDEX(Tax_share,MATCH('Total Fuel Prices'!$A$197,tax_fuel_labels,0),MATCH(R$1,'Tax_Share of Price'!$B$1:$AI$1,0)))</f>
        <v>0</v>
      </c>
      <c r="S3" s="7">
        <f>'Total Fuel Prices'!S200*(INDEX(Tax_share,MATCH('Total Fuel Prices'!$A$197,tax_fuel_labels,0),MATCH(S$1,'Tax_Share of Price'!$B$1:$AI$1,0)))</f>
        <v>0</v>
      </c>
      <c r="T3" s="7">
        <f>'Total Fuel Prices'!T200*(INDEX(Tax_share,MATCH('Total Fuel Prices'!$A$197,tax_fuel_labels,0),MATCH(T$1,'Tax_Share of Price'!$B$1:$AI$1,0)))</f>
        <v>0</v>
      </c>
      <c r="U3" s="7">
        <f>'Total Fuel Prices'!U200*(INDEX(Tax_share,MATCH('Total Fuel Prices'!$A$197,tax_fuel_labels,0),MATCH(U$1,'Tax_Share of Price'!$B$1:$AI$1,0)))</f>
        <v>0</v>
      </c>
      <c r="V3" s="7">
        <f>'Total Fuel Prices'!V200*(INDEX(Tax_share,MATCH('Total Fuel Prices'!$A$197,tax_fuel_labels,0),MATCH(V$1,'Tax_Share of Price'!$B$1:$AI$1,0)))</f>
        <v>0</v>
      </c>
      <c r="W3" s="7">
        <f>'Total Fuel Prices'!W200*(INDEX(Tax_share,MATCH('Total Fuel Prices'!$A$197,tax_fuel_labels,0),MATCH(W$1,'Tax_Share of Price'!$B$1:$AI$1,0)))</f>
        <v>0</v>
      </c>
      <c r="X3" s="7">
        <f>'Total Fuel Prices'!X200*(INDEX(Tax_share,MATCH('Total Fuel Prices'!$A$197,tax_fuel_labels,0),MATCH(X$1,'Tax_Share of Price'!$B$1:$AI$1,0)))</f>
        <v>0</v>
      </c>
      <c r="Y3" s="7">
        <f>'Total Fuel Prices'!Y200*(INDEX(Tax_share,MATCH('Total Fuel Prices'!$A$197,tax_fuel_labels,0),MATCH(Y$1,'Tax_Share of Price'!$B$1:$AI$1,0)))</f>
        <v>0</v>
      </c>
      <c r="Z3" s="7">
        <f>'Total Fuel Prices'!Z200*(INDEX(Tax_share,MATCH('Total Fuel Prices'!$A$197,tax_fuel_labels,0),MATCH(Z$1,'Tax_Share of Price'!$B$1:$AI$1,0)))</f>
        <v>0</v>
      </c>
      <c r="AA3" s="7">
        <f>'Total Fuel Prices'!AA200*(INDEX(Tax_share,MATCH('Total Fuel Prices'!$A$197,tax_fuel_labels,0),MATCH(AA$1,'Tax_Share of Price'!$B$1:$AI$1,0)))</f>
        <v>0</v>
      </c>
      <c r="AB3" s="7">
        <f>'Total Fuel Prices'!AB200*(INDEX(Tax_share,MATCH('Total Fuel Prices'!$A$197,tax_fuel_labels,0),MATCH(AB$1,'Tax_Share of Price'!$B$1:$AI$1,0)))</f>
        <v>0</v>
      </c>
      <c r="AC3" s="7">
        <f>'Total Fuel Prices'!AC200*(INDEX(Tax_share,MATCH('Total Fuel Prices'!$A$197,tax_fuel_labels,0),MATCH(AC$1,'Tax_Share of Price'!$B$1:$AI$1,0)))</f>
        <v>0</v>
      </c>
      <c r="AD3" s="7">
        <f>'Total Fuel Prices'!AD200*(INDEX(Tax_share,MATCH('Total Fuel Prices'!$A$197,tax_fuel_labels,0),MATCH(AD$1,'Tax_Share of Price'!$B$1:$AI$1,0)))</f>
        <v>0</v>
      </c>
      <c r="AE3" s="7">
        <f>'Total Fuel Prices'!AE200*(INDEX(Tax_share,MATCH('Total Fuel Prices'!$A$197,tax_fuel_labels,0),MATCH(AE$1,'Tax_Share of Price'!$B$1:$AI$1,0)))</f>
        <v>0</v>
      </c>
      <c r="AF3" s="7">
        <f>$AE3</f>
        <v>0</v>
      </c>
      <c r="AG3">
        <f t="shared" ref="AF3:AU9" si="1">$AE3</f>
        <v>0</v>
      </c>
      <c r="AH3">
        <f t="shared" si="1"/>
        <v>0</v>
      </c>
      <c r="AI3">
        <f t="shared" si="1"/>
        <v>0</v>
      </c>
      <c r="AJ3">
        <f t="shared" si="1"/>
        <v>0</v>
      </c>
      <c r="AK3">
        <f t="shared" si="1"/>
        <v>0</v>
      </c>
      <c r="AL3">
        <f t="shared" si="1"/>
        <v>0</v>
      </c>
      <c r="AM3">
        <f t="shared" si="1"/>
        <v>0</v>
      </c>
      <c r="AN3">
        <f t="shared" si="1"/>
        <v>0</v>
      </c>
      <c r="AO3">
        <f t="shared" si="1"/>
        <v>0</v>
      </c>
      <c r="AP3">
        <f t="shared" si="1"/>
        <v>0</v>
      </c>
      <c r="AQ3">
        <f t="shared" si="1"/>
        <v>0</v>
      </c>
      <c r="AR3">
        <f t="shared" si="1"/>
        <v>0</v>
      </c>
      <c r="AS3">
        <f t="shared" si="1"/>
        <v>0</v>
      </c>
      <c r="AT3">
        <f t="shared" si="1"/>
        <v>0</v>
      </c>
      <c r="AU3">
        <f t="shared" si="1"/>
        <v>0</v>
      </c>
      <c r="AV3">
        <f t="shared" si="0"/>
        <v>0</v>
      </c>
      <c r="AW3">
        <f t="shared" si="0"/>
        <v>0</v>
      </c>
      <c r="AX3">
        <f t="shared" si="0"/>
        <v>0</v>
      </c>
      <c r="AY3">
        <f t="shared" si="0"/>
        <v>0</v>
      </c>
      <c r="AZ3">
        <f t="shared" si="0"/>
        <v>0</v>
      </c>
      <c r="BA3">
        <f t="shared" si="0"/>
        <v>0</v>
      </c>
      <c r="BB3">
        <f t="shared" si="0"/>
        <v>0</v>
      </c>
      <c r="BC3">
        <f t="shared" si="0"/>
        <v>0</v>
      </c>
      <c r="BD3">
        <f t="shared" si="0"/>
        <v>0</v>
      </c>
      <c r="BE3">
        <f t="shared" si="0"/>
        <v>0</v>
      </c>
      <c r="BF3">
        <f t="shared" si="0"/>
        <v>0</v>
      </c>
      <c r="BG3">
        <f t="shared" si="0"/>
        <v>0</v>
      </c>
      <c r="BH3">
        <f t="shared" si="0"/>
        <v>0</v>
      </c>
      <c r="BI3">
        <f t="shared" si="0"/>
        <v>0</v>
      </c>
      <c r="BJ3">
        <f t="shared" si="0"/>
        <v>0</v>
      </c>
      <c r="BK3">
        <f t="shared" si="0"/>
        <v>0</v>
      </c>
      <c r="BL3">
        <f t="shared" si="0"/>
        <v>0</v>
      </c>
      <c r="BM3">
        <f t="shared" si="0"/>
        <v>0</v>
      </c>
      <c r="BN3">
        <f t="shared" si="0"/>
        <v>0</v>
      </c>
      <c r="BO3">
        <f t="shared" si="0"/>
        <v>0</v>
      </c>
      <c r="BP3">
        <f t="shared" si="0"/>
        <v>0</v>
      </c>
      <c r="BQ3">
        <f t="shared" si="0"/>
        <v>0</v>
      </c>
      <c r="BR3">
        <f t="shared" si="0"/>
        <v>0</v>
      </c>
      <c r="BS3">
        <f t="shared" si="0"/>
        <v>0</v>
      </c>
      <c r="BT3">
        <f t="shared" si="0"/>
        <v>0</v>
      </c>
      <c r="BU3">
        <f t="shared" si="0"/>
        <v>0</v>
      </c>
      <c r="BV3">
        <f t="shared" si="0"/>
        <v>0</v>
      </c>
      <c r="BW3">
        <f t="shared" si="0"/>
        <v>0</v>
      </c>
      <c r="BX3">
        <f t="shared" si="0"/>
        <v>0</v>
      </c>
      <c r="BY3">
        <f t="shared" si="0"/>
        <v>0</v>
      </c>
      <c r="BZ3">
        <f t="shared" si="0"/>
        <v>0</v>
      </c>
      <c r="CA3">
        <f t="shared" si="0"/>
        <v>0</v>
      </c>
      <c r="CB3">
        <f t="shared" si="0"/>
        <v>0</v>
      </c>
      <c r="CC3">
        <f t="shared" si="0"/>
        <v>0</v>
      </c>
    </row>
    <row r="4" spans="1:81">
      <c r="A4" s="1" t="s">
        <v>1423</v>
      </c>
      <c r="B4">
        <f>'Total Fuel Prices'!B201*(INDEX(Tax_share,MATCH('Total Fuel Prices'!$A$197,tax_fuel_labels,0),MATCH(B$1,'Tax_Share of Price'!$B$1:$AI$1,0)))</f>
        <v>0</v>
      </c>
      <c r="C4">
        <f>'Total Fuel Prices'!C201*(INDEX(Tax_share,MATCH('Total Fuel Prices'!$A$197,tax_fuel_labels,0),MATCH(C$1,'Tax_Share of Price'!$B$1:$AI$1,0)))</f>
        <v>0</v>
      </c>
      <c r="D4">
        <f>'Total Fuel Prices'!D201*(INDEX(Tax_share,MATCH('Total Fuel Prices'!$A$197,tax_fuel_labels,0),MATCH(D$1,'Tax_Share of Price'!$B$1:$AI$1,0)))</f>
        <v>0</v>
      </c>
      <c r="E4">
        <f>'Total Fuel Prices'!E201*(INDEX(Tax_share,MATCH('Total Fuel Prices'!$A$197,tax_fuel_labels,0),MATCH(E$1,'Tax_Share of Price'!$B$1:$AI$1,0)))</f>
        <v>0</v>
      </c>
      <c r="F4">
        <f>'Total Fuel Prices'!F201*(INDEX(Tax_share,MATCH('Total Fuel Prices'!$A$197,tax_fuel_labels,0),MATCH(F$1,'Tax_Share of Price'!$B$1:$AI$1,0)))</f>
        <v>0</v>
      </c>
      <c r="G4">
        <f>'Total Fuel Prices'!G201*(INDEX(Tax_share,MATCH('Total Fuel Prices'!$A$197,tax_fuel_labels,0),MATCH(G$1,'Tax_Share of Price'!$B$1:$AI$1,0)))</f>
        <v>0</v>
      </c>
      <c r="H4">
        <f>'Total Fuel Prices'!H201*(INDEX(Tax_share,MATCH('Total Fuel Prices'!$A$197,tax_fuel_labels,0),MATCH(H$1,'Tax_Share of Price'!$B$1:$AI$1,0)))</f>
        <v>0</v>
      </c>
      <c r="I4">
        <f>'Total Fuel Prices'!I201*(INDEX(Tax_share,MATCH('Total Fuel Prices'!$A$197,tax_fuel_labels,0),MATCH(I$1,'Tax_Share of Price'!$B$1:$AI$1,0)))</f>
        <v>0</v>
      </c>
      <c r="J4">
        <f>'Total Fuel Prices'!J201*(INDEX(Tax_share,MATCH('Total Fuel Prices'!$A$197,tax_fuel_labels,0),MATCH(J$1,'Tax_Share of Price'!$B$1:$AI$1,0)))</f>
        <v>0</v>
      </c>
      <c r="K4">
        <f>'Total Fuel Prices'!K201*(INDEX(Tax_share,MATCH('Total Fuel Prices'!$A$197,tax_fuel_labels,0),MATCH(K$1,'Tax_Share of Price'!$B$1:$AI$1,0)))</f>
        <v>0</v>
      </c>
      <c r="L4">
        <f>'Total Fuel Prices'!L201*(INDEX(Tax_share,MATCH('Total Fuel Prices'!$A$197,tax_fuel_labels,0),MATCH(L$1,'Tax_Share of Price'!$B$1:$AI$1,0)))</f>
        <v>0</v>
      </c>
      <c r="M4">
        <f>'Total Fuel Prices'!M201*(INDEX(Tax_share,MATCH('Total Fuel Prices'!$A$197,tax_fuel_labels,0),MATCH(M$1,'Tax_Share of Price'!$B$1:$AI$1,0)))</f>
        <v>0</v>
      </c>
      <c r="N4">
        <f>'Total Fuel Prices'!N201*(INDEX(Tax_share,MATCH('Total Fuel Prices'!$A$197,tax_fuel_labels,0),MATCH(N$1,'Tax_Share of Price'!$B$1:$AI$1,0)))</f>
        <v>0</v>
      </c>
      <c r="O4">
        <f>'Total Fuel Prices'!O201*(INDEX(Tax_share,MATCH('Total Fuel Prices'!$A$197,tax_fuel_labels,0),MATCH(O$1,'Tax_Share of Price'!$B$1:$AI$1,0)))</f>
        <v>0</v>
      </c>
      <c r="P4">
        <f>'Total Fuel Prices'!P201*(INDEX(Tax_share,MATCH('Total Fuel Prices'!$A$197,tax_fuel_labels,0),MATCH(P$1,'Tax_Share of Price'!$B$1:$AI$1,0)))</f>
        <v>0</v>
      </c>
      <c r="Q4">
        <f>'Total Fuel Prices'!Q201*(INDEX(Tax_share,MATCH('Total Fuel Prices'!$A$197,tax_fuel_labels,0),MATCH(Q$1,'Tax_Share of Price'!$B$1:$AI$1,0)))</f>
        <v>0</v>
      </c>
      <c r="R4">
        <f>'Total Fuel Prices'!R201*(INDEX(Tax_share,MATCH('Total Fuel Prices'!$A$197,tax_fuel_labels,0),MATCH(R$1,'Tax_Share of Price'!$B$1:$AI$1,0)))</f>
        <v>0</v>
      </c>
      <c r="S4">
        <f>'Total Fuel Prices'!S201*(INDEX(Tax_share,MATCH('Total Fuel Prices'!$A$197,tax_fuel_labels,0),MATCH(S$1,'Tax_Share of Price'!$B$1:$AI$1,0)))</f>
        <v>0</v>
      </c>
      <c r="T4">
        <f>'Total Fuel Prices'!T201*(INDEX(Tax_share,MATCH('Total Fuel Prices'!$A$197,tax_fuel_labels,0),MATCH(T$1,'Tax_Share of Price'!$B$1:$AI$1,0)))</f>
        <v>0</v>
      </c>
      <c r="U4">
        <f>'Total Fuel Prices'!U201*(INDEX(Tax_share,MATCH('Total Fuel Prices'!$A$197,tax_fuel_labels,0),MATCH(U$1,'Tax_Share of Price'!$B$1:$AI$1,0)))</f>
        <v>0</v>
      </c>
      <c r="V4">
        <f>'Total Fuel Prices'!V201*(INDEX(Tax_share,MATCH('Total Fuel Prices'!$A$197,tax_fuel_labels,0),MATCH(V$1,'Tax_Share of Price'!$B$1:$AI$1,0)))</f>
        <v>0</v>
      </c>
      <c r="W4">
        <f>'Total Fuel Prices'!W201*(INDEX(Tax_share,MATCH('Total Fuel Prices'!$A$197,tax_fuel_labels,0),MATCH(W$1,'Tax_Share of Price'!$B$1:$AI$1,0)))</f>
        <v>0</v>
      </c>
      <c r="X4">
        <f>'Total Fuel Prices'!X201*(INDEX(Tax_share,MATCH('Total Fuel Prices'!$A$197,tax_fuel_labels,0),MATCH(X$1,'Tax_Share of Price'!$B$1:$AI$1,0)))</f>
        <v>0</v>
      </c>
      <c r="Y4">
        <f>'Total Fuel Prices'!Y201*(INDEX(Tax_share,MATCH('Total Fuel Prices'!$A$197,tax_fuel_labels,0),MATCH(Y$1,'Tax_Share of Price'!$B$1:$AI$1,0)))</f>
        <v>0</v>
      </c>
      <c r="Z4">
        <f>'Total Fuel Prices'!Z201*(INDEX(Tax_share,MATCH('Total Fuel Prices'!$A$197,tax_fuel_labels,0),MATCH(Z$1,'Tax_Share of Price'!$B$1:$AI$1,0)))</f>
        <v>0</v>
      </c>
      <c r="AA4">
        <f>'Total Fuel Prices'!AA201*(INDEX(Tax_share,MATCH('Total Fuel Prices'!$A$197,tax_fuel_labels,0),MATCH(AA$1,'Tax_Share of Price'!$B$1:$AI$1,0)))</f>
        <v>0</v>
      </c>
      <c r="AB4">
        <f>'Total Fuel Prices'!AB201*(INDEX(Tax_share,MATCH('Total Fuel Prices'!$A$197,tax_fuel_labels,0),MATCH(AB$1,'Tax_Share of Price'!$B$1:$AI$1,0)))</f>
        <v>0</v>
      </c>
      <c r="AC4">
        <f>'Total Fuel Prices'!AC201*(INDEX(Tax_share,MATCH('Total Fuel Prices'!$A$197,tax_fuel_labels,0),MATCH(AC$1,'Tax_Share of Price'!$B$1:$AI$1,0)))</f>
        <v>0</v>
      </c>
      <c r="AD4">
        <f>'Total Fuel Prices'!AD201*(INDEX(Tax_share,MATCH('Total Fuel Prices'!$A$197,tax_fuel_labels,0),MATCH(AD$1,'Tax_Share of Price'!$B$1:$AI$1,0)))</f>
        <v>0</v>
      </c>
      <c r="AE4">
        <f>'Total Fuel Prices'!AE201*(INDEX(Tax_share,MATCH('Total Fuel Prices'!$A$197,tax_fuel_labels,0),MATCH(AE$1,'Tax_Share of Price'!$B$1:$AI$1,0)))</f>
        <v>0</v>
      </c>
      <c r="AF4">
        <f t="shared" si="1"/>
        <v>0</v>
      </c>
      <c r="AG4">
        <f t="shared" si="0"/>
        <v>0</v>
      </c>
      <c r="AH4">
        <f t="shared" si="0"/>
        <v>0</v>
      </c>
      <c r="AI4">
        <f t="shared" si="0"/>
        <v>0</v>
      </c>
      <c r="AJ4">
        <f t="shared" si="0"/>
        <v>0</v>
      </c>
      <c r="AK4">
        <f t="shared" si="0"/>
        <v>0</v>
      </c>
      <c r="AL4">
        <f t="shared" si="0"/>
        <v>0</v>
      </c>
      <c r="AM4">
        <f t="shared" si="0"/>
        <v>0</v>
      </c>
      <c r="AN4">
        <f t="shared" si="0"/>
        <v>0</v>
      </c>
      <c r="AO4">
        <f t="shared" si="0"/>
        <v>0</v>
      </c>
      <c r="AP4">
        <f t="shared" si="0"/>
        <v>0</v>
      </c>
      <c r="AQ4">
        <f t="shared" si="0"/>
        <v>0</v>
      </c>
      <c r="AR4">
        <f t="shared" si="0"/>
        <v>0</v>
      </c>
      <c r="AS4">
        <f t="shared" si="0"/>
        <v>0</v>
      </c>
      <c r="AT4">
        <f t="shared" si="0"/>
        <v>0</v>
      </c>
      <c r="AU4">
        <f t="shared" si="0"/>
        <v>0</v>
      </c>
      <c r="AV4">
        <f t="shared" si="0"/>
        <v>0</v>
      </c>
      <c r="AW4">
        <f t="shared" si="0"/>
        <v>0</v>
      </c>
      <c r="AX4">
        <f t="shared" si="0"/>
        <v>0</v>
      </c>
      <c r="AY4">
        <f t="shared" si="0"/>
        <v>0</v>
      </c>
      <c r="AZ4">
        <f t="shared" si="0"/>
        <v>0</v>
      </c>
      <c r="BA4">
        <f t="shared" si="0"/>
        <v>0</v>
      </c>
      <c r="BB4">
        <f t="shared" si="0"/>
        <v>0</v>
      </c>
      <c r="BC4">
        <f t="shared" si="0"/>
        <v>0</v>
      </c>
      <c r="BD4">
        <f t="shared" si="0"/>
        <v>0</v>
      </c>
      <c r="BE4">
        <f t="shared" si="0"/>
        <v>0</v>
      </c>
      <c r="BF4">
        <f t="shared" si="0"/>
        <v>0</v>
      </c>
      <c r="BG4">
        <f t="shared" si="0"/>
        <v>0</v>
      </c>
      <c r="BH4">
        <f t="shared" si="0"/>
        <v>0</v>
      </c>
      <c r="BI4">
        <f t="shared" si="0"/>
        <v>0</v>
      </c>
      <c r="BJ4">
        <f t="shared" si="0"/>
        <v>0</v>
      </c>
      <c r="BK4">
        <f t="shared" si="0"/>
        <v>0</v>
      </c>
      <c r="BL4">
        <f t="shared" si="0"/>
        <v>0</v>
      </c>
      <c r="BM4">
        <f t="shared" si="0"/>
        <v>0</v>
      </c>
      <c r="BN4">
        <f t="shared" si="0"/>
        <v>0</v>
      </c>
      <c r="BO4">
        <f t="shared" si="0"/>
        <v>0</v>
      </c>
      <c r="BP4">
        <f t="shared" si="0"/>
        <v>0</v>
      </c>
      <c r="BQ4">
        <f t="shared" si="0"/>
        <v>0</v>
      </c>
      <c r="BR4">
        <f t="shared" si="0"/>
        <v>0</v>
      </c>
      <c r="BS4">
        <f t="shared" si="0"/>
        <v>0</v>
      </c>
      <c r="BT4">
        <f t="shared" si="0"/>
        <v>0</v>
      </c>
      <c r="BU4">
        <f t="shared" si="0"/>
        <v>0</v>
      </c>
      <c r="BV4">
        <f t="shared" si="0"/>
        <v>0</v>
      </c>
      <c r="BW4">
        <f t="shared" si="0"/>
        <v>0</v>
      </c>
      <c r="BX4">
        <f t="shared" si="0"/>
        <v>0</v>
      </c>
      <c r="BY4">
        <f t="shared" si="0"/>
        <v>0</v>
      </c>
      <c r="BZ4">
        <f t="shared" si="0"/>
        <v>0</v>
      </c>
      <c r="CA4">
        <f t="shared" si="0"/>
        <v>0</v>
      </c>
      <c r="CB4">
        <f t="shared" si="0"/>
        <v>0</v>
      </c>
      <c r="CC4">
        <f t="shared" si="0"/>
        <v>0</v>
      </c>
    </row>
    <row r="5" spans="1:81">
      <c r="A5" s="1" t="s">
        <v>1424</v>
      </c>
      <c r="B5">
        <f>'Total Fuel Prices'!B202*(INDEX(Tax_share,MATCH('Total Fuel Prices'!$A$197,tax_fuel_labels,0),MATCH(B$1,'Tax_Share of Price'!$B$1:$AI$1,0)))</f>
        <v>0</v>
      </c>
      <c r="C5">
        <f>'Total Fuel Prices'!C202*(INDEX(Tax_share,MATCH('Total Fuel Prices'!$A$197,tax_fuel_labels,0),MATCH(C$1,'Tax_Share of Price'!$B$1:$AI$1,0)))</f>
        <v>0</v>
      </c>
      <c r="D5">
        <f>'Total Fuel Prices'!D202*(INDEX(Tax_share,MATCH('Total Fuel Prices'!$A$197,tax_fuel_labels,0),MATCH(D$1,'Tax_Share of Price'!$B$1:$AI$1,0)))</f>
        <v>0</v>
      </c>
      <c r="E5">
        <f>'Total Fuel Prices'!E202*(INDEX(Tax_share,MATCH('Total Fuel Prices'!$A$197,tax_fuel_labels,0),MATCH(E$1,'Tax_Share of Price'!$B$1:$AI$1,0)))</f>
        <v>0</v>
      </c>
      <c r="F5">
        <f>'Total Fuel Prices'!F202*(INDEX(Tax_share,MATCH('Total Fuel Prices'!$A$197,tax_fuel_labels,0),MATCH(F$1,'Tax_Share of Price'!$B$1:$AI$1,0)))</f>
        <v>0</v>
      </c>
      <c r="G5">
        <f>'Total Fuel Prices'!G202*(INDEX(Tax_share,MATCH('Total Fuel Prices'!$A$197,tax_fuel_labels,0),MATCH(G$1,'Tax_Share of Price'!$B$1:$AI$1,0)))</f>
        <v>0</v>
      </c>
      <c r="H5">
        <f>'Total Fuel Prices'!H202*(INDEX(Tax_share,MATCH('Total Fuel Prices'!$A$197,tax_fuel_labels,0),MATCH(H$1,'Tax_Share of Price'!$B$1:$AI$1,0)))</f>
        <v>0</v>
      </c>
      <c r="I5">
        <f>'Total Fuel Prices'!I202*(INDEX(Tax_share,MATCH('Total Fuel Prices'!$A$197,tax_fuel_labels,0),MATCH(I$1,'Tax_Share of Price'!$B$1:$AI$1,0)))</f>
        <v>0</v>
      </c>
      <c r="J5">
        <f>'Total Fuel Prices'!J202*(INDEX(Tax_share,MATCH('Total Fuel Prices'!$A$197,tax_fuel_labels,0),MATCH(J$1,'Tax_Share of Price'!$B$1:$AI$1,0)))</f>
        <v>0</v>
      </c>
      <c r="K5">
        <f>'Total Fuel Prices'!K202*(INDEX(Tax_share,MATCH('Total Fuel Prices'!$A$197,tax_fuel_labels,0),MATCH(K$1,'Tax_Share of Price'!$B$1:$AI$1,0)))</f>
        <v>0</v>
      </c>
      <c r="L5">
        <f>'Total Fuel Prices'!L202*(INDEX(Tax_share,MATCH('Total Fuel Prices'!$A$197,tax_fuel_labels,0),MATCH(L$1,'Tax_Share of Price'!$B$1:$AI$1,0)))</f>
        <v>0</v>
      </c>
      <c r="M5">
        <f>'Total Fuel Prices'!M202*(INDEX(Tax_share,MATCH('Total Fuel Prices'!$A$197,tax_fuel_labels,0),MATCH(M$1,'Tax_Share of Price'!$B$1:$AI$1,0)))</f>
        <v>0</v>
      </c>
      <c r="N5">
        <f>'Total Fuel Prices'!N202*(INDEX(Tax_share,MATCH('Total Fuel Prices'!$A$197,tax_fuel_labels,0),MATCH(N$1,'Tax_Share of Price'!$B$1:$AI$1,0)))</f>
        <v>0</v>
      </c>
      <c r="O5">
        <f>'Total Fuel Prices'!O202*(INDEX(Tax_share,MATCH('Total Fuel Prices'!$A$197,tax_fuel_labels,0),MATCH(O$1,'Tax_Share of Price'!$B$1:$AI$1,0)))</f>
        <v>0</v>
      </c>
      <c r="P5">
        <f>'Total Fuel Prices'!P202*(INDEX(Tax_share,MATCH('Total Fuel Prices'!$A$197,tax_fuel_labels,0),MATCH(P$1,'Tax_Share of Price'!$B$1:$AI$1,0)))</f>
        <v>0</v>
      </c>
      <c r="Q5">
        <f>'Total Fuel Prices'!Q202*(INDEX(Tax_share,MATCH('Total Fuel Prices'!$A$197,tax_fuel_labels,0),MATCH(Q$1,'Tax_Share of Price'!$B$1:$AI$1,0)))</f>
        <v>0</v>
      </c>
      <c r="R5">
        <f>'Total Fuel Prices'!R202*(INDEX(Tax_share,MATCH('Total Fuel Prices'!$A$197,tax_fuel_labels,0),MATCH(R$1,'Tax_Share of Price'!$B$1:$AI$1,0)))</f>
        <v>0</v>
      </c>
      <c r="S5">
        <f>'Total Fuel Prices'!S202*(INDEX(Tax_share,MATCH('Total Fuel Prices'!$A$197,tax_fuel_labels,0),MATCH(S$1,'Tax_Share of Price'!$B$1:$AI$1,0)))</f>
        <v>0</v>
      </c>
      <c r="T5">
        <f>'Total Fuel Prices'!T202*(INDEX(Tax_share,MATCH('Total Fuel Prices'!$A$197,tax_fuel_labels,0),MATCH(T$1,'Tax_Share of Price'!$B$1:$AI$1,0)))</f>
        <v>0</v>
      </c>
      <c r="U5">
        <f>'Total Fuel Prices'!U202*(INDEX(Tax_share,MATCH('Total Fuel Prices'!$A$197,tax_fuel_labels,0),MATCH(U$1,'Tax_Share of Price'!$B$1:$AI$1,0)))</f>
        <v>0</v>
      </c>
      <c r="V5">
        <f>'Total Fuel Prices'!V202*(INDEX(Tax_share,MATCH('Total Fuel Prices'!$A$197,tax_fuel_labels,0),MATCH(V$1,'Tax_Share of Price'!$B$1:$AI$1,0)))</f>
        <v>0</v>
      </c>
      <c r="W5">
        <f>'Total Fuel Prices'!W202*(INDEX(Tax_share,MATCH('Total Fuel Prices'!$A$197,tax_fuel_labels,0),MATCH(W$1,'Tax_Share of Price'!$B$1:$AI$1,0)))</f>
        <v>0</v>
      </c>
      <c r="X5">
        <f>'Total Fuel Prices'!X202*(INDEX(Tax_share,MATCH('Total Fuel Prices'!$A$197,tax_fuel_labels,0),MATCH(X$1,'Tax_Share of Price'!$B$1:$AI$1,0)))</f>
        <v>0</v>
      </c>
      <c r="Y5">
        <f>'Total Fuel Prices'!Y202*(INDEX(Tax_share,MATCH('Total Fuel Prices'!$A$197,tax_fuel_labels,0),MATCH(Y$1,'Tax_Share of Price'!$B$1:$AI$1,0)))</f>
        <v>0</v>
      </c>
      <c r="Z5">
        <f>'Total Fuel Prices'!Z202*(INDEX(Tax_share,MATCH('Total Fuel Prices'!$A$197,tax_fuel_labels,0),MATCH(Z$1,'Tax_Share of Price'!$B$1:$AI$1,0)))</f>
        <v>0</v>
      </c>
      <c r="AA5">
        <f>'Total Fuel Prices'!AA202*(INDEX(Tax_share,MATCH('Total Fuel Prices'!$A$197,tax_fuel_labels,0),MATCH(AA$1,'Tax_Share of Price'!$B$1:$AI$1,0)))</f>
        <v>0</v>
      </c>
      <c r="AB5">
        <f>'Total Fuel Prices'!AB202*(INDEX(Tax_share,MATCH('Total Fuel Prices'!$A$197,tax_fuel_labels,0),MATCH(AB$1,'Tax_Share of Price'!$B$1:$AI$1,0)))</f>
        <v>0</v>
      </c>
      <c r="AC5">
        <f>'Total Fuel Prices'!AC202*(INDEX(Tax_share,MATCH('Total Fuel Prices'!$A$197,tax_fuel_labels,0),MATCH(AC$1,'Tax_Share of Price'!$B$1:$AI$1,0)))</f>
        <v>0</v>
      </c>
      <c r="AD5">
        <f>'Total Fuel Prices'!AD202*(INDEX(Tax_share,MATCH('Total Fuel Prices'!$A$197,tax_fuel_labels,0),MATCH(AD$1,'Tax_Share of Price'!$B$1:$AI$1,0)))</f>
        <v>0</v>
      </c>
      <c r="AE5">
        <f>'Total Fuel Prices'!AE202*(INDEX(Tax_share,MATCH('Total Fuel Prices'!$A$197,tax_fuel_labels,0),MATCH(AE$1,'Tax_Share of Price'!$B$1:$AI$1,0)))</f>
        <v>0</v>
      </c>
      <c r="AF5">
        <f t="shared" si="1"/>
        <v>0</v>
      </c>
      <c r="AG5">
        <f t="shared" si="0"/>
        <v>0</v>
      </c>
      <c r="AH5">
        <f t="shared" si="0"/>
        <v>0</v>
      </c>
      <c r="AI5">
        <f t="shared" si="0"/>
        <v>0</v>
      </c>
      <c r="AJ5">
        <f t="shared" si="0"/>
        <v>0</v>
      </c>
      <c r="AK5">
        <f t="shared" si="0"/>
        <v>0</v>
      </c>
      <c r="AL5">
        <f t="shared" si="0"/>
        <v>0</v>
      </c>
      <c r="AM5">
        <f t="shared" si="0"/>
        <v>0</v>
      </c>
      <c r="AN5">
        <f t="shared" si="0"/>
        <v>0</v>
      </c>
      <c r="AO5">
        <f t="shared" si="0"/>
        <v>0</v>
      </c>
      <c r="AP5">
        <f t="shared" si="0"/>
        <v>0</v>
      </c>
      <c r="AQ5">
        <f t="shared" si="0"/>
        <v>0</v>
      </c>
      <c r="AR5">
        <f t="shared" si="0"/>
        <v>0</v>
      </c>
      <c r="AS5">
        <f t="shared" si="0"/>
        <v>0</v>
      </c>
      <c r="AT5">
        <f t="shared" si="0"/>
        <v>0</v>
      </c>
      <c r="AU5">
        <f t="shared" si="0"/>
        <v>0</v>
      </c>
      <c r="AV5">
        <f t="shared" si="0"/>
        <v>0</v>
      </c>
      <c r="AW5">
        <f t="shared" si="0"/>
        <v>0</v>
      </c>
      <c r="AX5">
        <f t="shared" si="0"/>
        <v>0</v>
      </c>
      <c r="AY5">
        <f t="shared" si="0"/>
        <v>0</v>
      </c>
      <c r="AZ5">
        <f t="shared" si="0"/>
        <v>0</v>
      </c>
      <c r="BA5">
        <f t="shared" si="0"/>
        <v>0</v>
      </c>
      <c r="BB5">
        <f t="shared" si="0"/>
        <v>0</v>
      </c>
      <c r="BC5">
        <f t="shared" si="0"/>
        <v>0</v>
      </c>
      <c r="BD5">
        <f t="shared" si="0"/>
        <v>0</v>
      </c>
      <c r="BE5">
        <f t="shared" si="0"/>
        <v>0</v>
      </c>
      <c r="BF5">
        <f t="shared" si="0"/>
        <v>0</v>
      </c>
      <c r="BG5">
        <f t="shared" si="0"/>
        <v>0</v>
      </c>
      <c r="BH5">
        <f t="shared" si="0"/>
        <v>0</v>
      </c>
      <c r="BI5">
        <f t="shared" si="0"/>
        <v>0</v>
      </c>
      <c r="BJ5">
        <f t="shared" si="0"/>
        <v>0</v>
      </c>
      <c r="BK5">
        <f t="shared" si="0"/>
        <v>0</v>
      </c>
      <c r="BL5">
        <f t="shared" si="0"/>
        <v>0</v>
      </c>
      <c r="BM5">
        <f t="shared" si="0"/>
        <v>0</v>
      </c>
      <c r="BN5">
        <f t="shared" si="0"/>
        <v>0</v>
      </c>
      <c r="BO5">
        <f t="shared" si="0"/>
        <v>0</v>
      </c>
      <c r="BP5">
        <f t="shared" si="0"/>
        <v>0</v>
      </c>
      <c r="BQ5">
        <f t="shared" si="0"/>
        <v>0</v>
      </c>
      <c r="BR5">
        <f t="shared" si="0"/>
        <v>0</v>
      </c>
      <c r="BS5">
        <f t="shared" si="0"/>
        <v>0</v>
      </c>
      <c r="BT5">
        <f t="shared" si="0"/>
        <v>0</v>
      </c>
      <c r="BU5">
        <f t="shared" si="0"/>
        <v>0</v>
      </c>
      <c r="BV5">
        <f t="shared" si="0"/>
        <v>0</v>
      </c>
      <c r="BW5">
        <f t="shared" si="0"/>
        <v>0</v>
      </c>
      <c r="BX5">
        <f t="shared" si="0"/>
        <v>0</v>
      </c>
      <c r="BY5">
        <f t="shared" si="0"/>
        <v>0</v>
      </c>
      <c r="BZ5">
        <f t="shared" si="0"/>
        <v>0</v>
      </c>
      <c r="CA5">
        <f t="shared" si="0"/>
        <v>0</v>
      </c>
      <c r="CB5">
        <f t="shared" si="0"/>
        <v>0</v>
      </c>
      <c r="CC5">
        <f t="shared" si="0"/>
        <v>0</v>
      </c>
    </row>
    <row r="6" spans="1:81">
      <c r="A6" s="1" t="s">
        <v>1425</v>
      </c>
      <c r="B6" s="7">
        <f>'Total Fuel Prices'!B203*(INDEX(Tax_share,MATCH('Total Fuel Prices'!$A$197,tax_fuel_labels,0),MATCH(B$1,'Tax_Share of Price'!$B$1:$AI$1,0)))</f>
        <v>0</v>
      </c>
      <c r="C6" s="7">
        <f>'Total Fuel Prices'!C203*(INDEX(Tax_share,MATCH('Total Fuel Prices'!$A$197,tax_fuel_labels,0),MATCH(C$1,'Tax_Share of Price'!$B$1:$AI$1,0)))</f>
        <v>0</v>
      </c>
      <c r="D6" s="7">
        <f>'Total Fuel Prices'!D203*(INDEX(Tax_share,MATCH('Total Fuel Prices'!$A$197,tax_fuel_labels,0),MATCH(D$1,'Tax_Share of Price'!$B$1:$AI$1,0)))</f>
        <v>0</v>
      </c>
      <c r="E6" s="7">
        <f>'Total Fuel Prices'!E203*(INDEX(Tax_share,MATCH('Total Fuel Prices'!$A$197,tax_fuel_labels,0),MATCH(E$1,'Tax_Share of Price'!$B$1:$AI$1,0)))</f>
        <v>0</v>
      </c>
      <c r="F6" s="7">
        <f>'Total Fuel Prices'!F203*(INDEX(Tax_share,MATCH('Total Fuel Prices'!$A$197,tax_fuel_labels,0),MATCH(F$1,'Tax_Share of Price'!$B$1:$AI$1,0)))</f>
        <v>0</v>
      </c>
      <c r="G6" s="7">
        <f>'Total Fuel Prices'!G203*(INDEX(Tax_share,MATCH('Total Fuel Prices'!$A$197,tax_fuel_labels,0),MATCH(G$1,'Tax_Share of Price'!$B$1:$AI$1,0)))</f>
        <v>0</v>
      </c>
      <c r="H6" s="7">
        <f>'Total Fuel Prices'!H203*(INDEX(Tax_share,MATCH('Total Fuel Prices'!$A$197,tax_fuel_labels,0),MATCH(H$1,'Tax_Share of Price'!$B$1:$AI$1,0)))</f>
        <v>0</v>
      </c>
      <c r="I6" s="7">
        <f>'Total Fuel Prices'!I203*(INDEX(Tax_share,MATCH('Total Fuel Prices'!$A$197,tax_fuel_labels,0),MATCH(I$1,'Tax_Share of Price'!$B$1:$AI$1,0)))</f>
        <v>0</v>
      </c>
      <c r="J6" s="7">
        <f>'Total Fuel Prices'!J203*(INDEX(Tax_share,MATCH('Total Fuel Prices'!$A$197,tax_fuel_labels,0),MATCH(J$1,'Tax_Share of Price'!$B$1:$AI$1,0)))</f>
        <v>0</v>
      </c>
      <c r="K6" s="7">
        <f>'Total Fuel Prices'!K203*(INDEX(Tax_share,MATCH('Total Fuel Prices'!$A$197,tax_fuel_labels,0),MATCH(K$1,'Tax_Share of Price'!$B$1:$AI$1,0)))</f>
        <v>0</v>
      </c>
      <c r="L6" s="7">
        <f>'Total Fuel Prices'!L203*(INDEX(Tax_share,MATCH('Total Fuel Prices'!$A$197,tax_fuel_labels,0),MATCH(L$1,'Tax_Share of Price'!$B$1:$AI$1,0)))</f>
        <v>0</v>
      </c>
      <c r="M6" s="7">
        <f>'Total Fuel Prices'!M203*(INDEX(Tax_share,MATCH('Total Fuel Prices'!$A$197,tax_fuel_labels,0),MATCH(M$1,'Tax_Share of Price'!$B$1:$AI$1,0)))</f>
        <v>0</v>
      </c>
      <c r="N6" s="7">
        <f>'Total Fuel Prices'!N203*(INDEX(Tax_share,MATCH('Total Fuel Prices'!$A$197,tax_fuel_labels,0),MATCH(N$1,'Tax_Share of Price'!$B$1:$AI$1,0)))</f>
        <v>0</v>
      </c>
      <c r="O6" s="7">
        <f>'Total Fuel Prices'!O203*(INDEX(Tax_share,MATCH('Total Fuel Prices'!$A$197,tax_fuel_labels,0),MATCH(O$1,'Tax_Share of Price'!$B$1:$AI$1,0)))</f>
        <v>0</v>
      </c>
      <c r="P6" s="7">
        <f>'Total Fuel Prices'!P203*(INDEX(Tax_share,MATCH('Total Fuel Prices'!$A$197,tax_fuel_labels,0),MATCH(P$1,'Tax_Share of Price'!$B$1:$AI$1,0)))</f>
        <v>0</v>
      </c>
      <c r="Q6" s="7">
        <f>'Total Fuel Prices'!Q203*(INDEX(Tax_share,MATCH('Total Fuel Prices'!$A$197,tax_fuel_labels,0),MATCH(Q$1,'Tax_Share of Price'!$B$1:$AI$1,0)))</f>
        <v>0</v>
      </c>
      <c r="R6" s="7">
        <f>'Total Fuel Prices'!R203*(INDEX(Tax_share,MATCH('Total Fuel Prices'!$A$197,tax_fuel_labels,0),MATCH(R$1,'Tax_Share of Price'!$B$1:$AI$1,0)))</f>
        <v>0</v>
      </c>
      <c r="S6" s="7">
        <f>'Total Fuel Prices'!S203*(INDEX(Tax_share,MATCH('Total Fuel Prices'!$A$197,tax_fuel_labels,0),MATCH(S$1,'Tax_Share of Price'!$B$1:$AI$1,0)))</f>
        <v>0</v>
      </c>
      <c r="T6" s="7">
        <f>'Total Fuel Prices'!T203*(INDEX(Tax_share,MATCH('Total Fuel Prices'!$A$197,tax_fuel_labels,0),MATCH(T$1,'Tax_Share of Price'!$B$1:$AI$1,0)))</f>
        <v>0</v>
      </c>
      <c r="U6" s="7">
        <f>'Total Fuel Prices'!U203*(INDEX(Tax_share,MATCH('Total Fuel Prices'!$A$197,tax_fuel_labels,0),MATCH(U$1,'Tax_Share of Price'!$B$1:$AI$1,0)))</f>
        <v>0</v>
      </c>
      <c r="V6" s="7">
        <f>'Total Fuel Prices'!V203*(INDEX(Tax_share,MATCH('Total Fuel Prices'!$A$197,tax_fuel_labels,0),MATCH(V$1,'Tax_Share of Price'!$B$1:$AI$1,0)))</f>
        <v>0</v>
      </c>
      <c r="W6" s="7">
        <f>'Total Fuel Prices'!W203*(INDEX(Tax_share,MATCH('Total Fuel Prices'!$A$197,tax_fuel_labels,0),MATCH(W$1,'Tax_Share of Price'!$B$1:$AI$1,0)))</f>
        <v>0</v>
      </c>
      <c r="X6" s="7">
        <f>'Total Fuel Prices'!X203*(INDEX(Tax_share,MATCH('Total Fuel Prices'!$A$197,tax_fuel_labels,0),MATCH(X$1,'Tax_Share of Price'!$B$1:$AI$1,0)))</f>
        <v>0</v>
      </c>
      <c r="Y6" s="7">
        <f>'Total Fuel Prices'!Y203*(INDEX(Tax_share,MATCH('Total Fuel Prices'!$A$197,tax_fuel_labels,0),MATCH(Y$1,'Tax_Share of Price'!$B$1:$AI$1,0)))</f>
        <v>0</v>
      </c>
      <c r="Z6" s="7">
        <f>'Total Fuel Prices'!Z203*(INDEX(Tax_share,MATCH('Total Fuel Prices'!$A$197,tax_fuel_labels,0),MATCH(Z$1,'Tax_Share of Price'!$B$1:$AI$1,0)))</f>
        <v>0</v>
      </c>
      <c r="AA6" s="7">
        <f>'Total Fuel Prices'!AA203*(INDEX(Tax_share,MATCH('Total Fuel Prices'!$A$197,tax_fuel_labels,0),MATCH(AA$1,'Tax_Share of Price'!$B$1:$AI$1,0)))</f>
        <v>0</v>
      </c>
      <c r="AB6" s="7">
        <f>'Total Fuel Prices'!AB203*(INDEX(Tax_share,MATCH('Total Fuel Prices'!$A$197,tax_fuel_labels,0),MATCH(AB$1,'Tax_Share of Price'!$B$1:$AI$1,0)))</f>
        <v>0</v>
      </c>
      <c r="AC6" s="7">
        <f>'Total Fuel Prices'!AC203*(INDEX(Tax_share,MATCH('Total Fuel Prices'!$A$197,tax_fuel_labels,0),MATCH(AC$1,'Tax_Share of Price'!$B$1:$AI$1,0)))</f>
        <v>0</v>
      </c>
      <c r="AD6" s="7">
        <f>'Total Fuel Prices'!AD203*(INDEX(Tax_share,MATCH('Total Fuel Prices'!$A$197,tax_fuel_labels,0),MATCH(AD$1,'Tax_Share of Price'!$B$1:$AI$1,0)))</f>
        <v>0</v>
      </c>
      <c r="AE6" s="7">
        <f>'Total Fuel Prices'!AE203*(INDEX(Tax_share,MATCH('Total Fuel Prices'!$A$197,tax_fuel_labels,0),MATCH(AE$1,'Tax_Share of Price'!$B$1:$AI$1,0)))</f>
        <v>0</v>
      </c>
      <c r="AF6">
        <f t="shared" si="1"/>
        <v>0</v>
      </c>
      <c r="AG6">
        <f t="shared" si="0"/>
        <v>0</v>
      </c>
      <c r="AH6">
        <f t="shared" si="0"/>
        <v>0</v>
      </c>
      <c r="AI6">
        <f t="shared" si="0"/>
        <v>0</v>
      </c>
      <c r="AJ6">
        <f t="shared" si="0"/>
        <v>0</v>
      </c>
      <c r="AK6">
        <f t="shared" si="0"/>
        <v>0</v>
      </c>
      <c r="AL6">
        <f t="shared" si="0"/>
        <v>0</v>
      </c>
      <c r="AM6">
        <f t="shared" si="0"/>
        <v>0</v>
      </c>
      <c r="AN6">
        <f t="shared" si="0"/>
        <v>0</v>
      </c>
      <c r="AO6">
        <f t="shared" si="0"/>
        <v>0</v>
      </c>
      <c r="AP6">
        <f t="shared" si="0"/>
        <v>0</v>
      </c>
      <c r="AQ6">
        <f t="shared" si="0"/>
        <v>0</v>
      </c>
      <c r="AR6">
        <f t="shared" si="0"/>
        <v>0</v>
      </c>
      <c r="AS6">
        <f t="shared" si="0"/>
        <v>0</v>
      </c>
      <c r="AT6">
        <f t="shared" si="0"/>
        <v>0</v>
      </c>
      <c r="AU6">
        <f t="shared" si="0"/>
        <v>0</v>
      </c>
      <c r="AV6">
        <f t="shared" si="0"/>
        <v>0</v>
      </c>
      <c r="AW6">
        <f t="shared" si="0"/>
        <v>0</v>
      </c>
      <c r="AX6">
        <f t="shared" si="0"/>
        <v>0</v>
      </c>
      <c r="AY6">
        <f t="shared" si="0"/>
        <v>0</v>
      </c>
      <c r="AZ6">
        <f t="shared" si="0"/>
        <v>0</v>
      </c>
      <c r="BA6">
        <f t="shared" si="0"/>
        <v>0</v>
      </c>
      <c r="BB6">
        <f t="shared" si="0"/>
        <v>0</v>
      </c>
      <c r="BC6">
        <f t="shared" si="0"/>
        <v>0</v>
      </c>
      <c r="BD6">
        <f t="shared" si="0"/>
        <v>0</v>
      </c>
      <c r="BE6">
        <f t="shared" si="0"/>
        <v>0</v>
      </c>
      <c r="BF6">
        <f t="shared" si="0"/>
        <v>0</v>
      </c>
      <c r="BG6">
        <f t="shared" si="0"/>
        <v>0</v>
      </c>
      <c r="BH6">
        <f t="shared" si="0"/>
        <v>0</v>
      </c>
      <c r="BI6">
        <f t="shared" si="0"/>
        <v>0</v>
      </c>
      <c r="BJ6">
        <f t="shared" si="0"/>
        <v>0</v>
      </c>
      <c r="BK6">
        <f t="shared" si="0"/>
        <v>0</v>
      </c>
      <c r="BL6">
        <f t="shared" si="0"/>
        <v>0</v>
      </c>
      <c r="BM6">
        <f t="shared" si="0"/>
        <v>0</v>
      </c>
      <c r="BN6">
        <f t="shared" si="0"/>
        <v>0</v>
      </c>
      <c r="BO6">
        <f t="shared" si="0"/>
        <v>0</v>
      </c>
      <c r="BP6">
        <f t="shared" si="0"/>
        <v>0</v>
      </c>
      <c r="BQ6">
        <f t="shared" si="0"/>
        <v>0</v>
      </c>
      <c r="BR6">
        <f t="shared" si="0"/>
        <v>0</v>
      </c>
      <c r="BS6">
        <f t="shared" si="0"/>
        <v>0</v>
      </c>
      <c r="BT6">
        <f t="shared" si="0"/>
        <v>0</v>
      </c>
      <c r="BU6">
        <f t="shared" si="0"/>
        <v>0</v>
      </c>
      <c r="BV6">
        <f t="shared" si="0"/>
        <v>0</v>
      </c>
      <c r="BW6">
        <f t="shared" si="0"/>
        <v>0</v>
      </c>
      <c r="BX6">
        <f t="shared" si="0"/>
        <v>0</v>
      </c>
      <c r="BY6">
        <f t="shared" si="0"/>
        <v>0</v>
      </c>
      <c r="BZ6">
        <f t="shared" si="0"/>
        <v>0</v>
      </c>
      <c r="CA6">
        <f t="shared" si="0"/>
        <v>0</v>
      </c>
      <c r="CB6">
        <f t="shared" si="0"/>
        <v>0</v>
      </c>
      <c r="CC6">
        <f t="shared" si="0"/>
        <v>0</v>
      </c>
    </row>
    <row r="7" spans="1:81">
      <c r="A7" s="1" t="s">
        <v>1426</v>
      </c>
      <c r="B7">
        <f>'Total Fuel Prices'!B204*(INDEX(Tax_share,MATCH('Total Fuel Prices'!$A$197,tax_fuel_labels,0),MATCH(B$1,'Tax_Share of Price'!$B$1:$AI$1,0)))</f>
        <v>0</v>
      </c>
      <c r="C7">
        <f>'Total Fuel Prices'!C204*(INDEX(Tax_share,MATCH('Total Fuel Prices'!$A$197,tax_fuel_labels,0),MATCH(C$1,'Tax_Share of Price'!$B$1:$AI$1,0)))</f>
        <v>0</v>
      </c>
      <c r="D7">
        <f>'Total Fuel Prices'!D204*(INDEX(Tax_share,MATCH('Total Fuel Prices'!$A$197,tax_fuel_labels,0),MATCH(D$1,'Tax_Share of Price'!$B$1:$AI$1,0)))</f>
        <v>0</v>
      </c>
      <c r="E7">
        <f>'Total Fuel Prices'!E204*(INDEX(Tax_share,MATCH('Total Fuel Prices'!$A$197,tax_fuel_labels,0),MATCH(E$1,'Tax_Share of Price'!$B$1:$AI$1,0)))</f>
        <v>0</v>
      </c>
      <c r="F7">
        <f>'Total Fuel Prices'!F204*(INDEX(Tax_share,MATCH('Total Fuel Prices'!$A$197,tax_fuel_labels,0),MATCH(F$1,'Tax_Share of Price'!$B$1:$AI$1,0)))</f>
        <v>0</v>
      </c>
      <c r="G7">
        <f>'Total Fuel Prices'!G204*(INDEX(Tax_share,MATCH('Total Fuel Prices'!$A$197,tax_fuel_labels,0),MATCH(G$1,'Tax_Share of Price'!$B$1:$AI$1,0)))</f>
        <v>0</v>
      </c>
      <c r="H7">
        <f>'Total Fuel Prices'!H204*(INDEX(Tax_share,MATCH('Total Fuel Prices'!$A$197,tax_fuel_labels,0),MATCH(H$1,'Tax_Share of Price'!$B$1:$AI$1,0)))</f>
        <v>0</v>
      </c>
      <c r="I7">
        <f>'Total Fuel Prices'!I204*(INDEX(Tax_share,MATCH('Total Fuel Prices'!$A$197,tax_fuel_labels,0),MATCH(I$1,'Tax_Share of Price'!$B$1:$AI$1,0)))</f>
        <v>0</v>
      </c>
      <c r="J7">
        <f>'Total Fuel Prices'!J204*(INDEX(Tax_share,MATCH('Total Fuel Prices'!$A$197,tax_fuel_labels,0),MATCH(J$1,'Tax_Share of Price'!$B$1:$AI$1,0)))</f>
        <v>0</v>
      </c>
      <c r="K7">
        <f>'Total Fuel Prices'!K204*(INDEX(Tax_share,MATCH('Total Fuel Prices'!$A$197,tax_fuel_labels,0),MATCH(K$1,'Tax_Share of Price'!$B$1:$AI$1,0)))</f>
        <v>0</v>
      </c>
      <c r="L7">
        <f>'Total Fuel Prices'!L204*(INDEX(Tax_share,MATCH('Total Fuel Prices'!$A$197,tax_fuel_labels,0),MATCH(L$1,'Tax_Share of Price'!$B$1:$AI$1,0)))</f>
        <v>0</v>
      </c>
      <c r="M7">
        <f>'Total Fuel Prices'!M204*(INDEX(Tax_share,MATCH('Total Fuel Prices'!$A$197,tax_fuel_labels,0),MATCH(M$1,'Tax_Share of Price'!$B$1:$AI$1,0)))</f>
        <v>0</v>
      </c>
      <c r="N7">
        <f>'Total Fuel Prices'!N204*(INDEX(Tax_share,MATCH('Total Fuel Prices'!$A$197,tax_fuel_labels,0),MATCH(N$1,'Tax_Share of Price'!$B$1:$AI$1,0)))</f>
        <v>0</v>
      </c>
      <c r="O7">
        <f>'Total Fuel Prices'!O204*(INDEX(Tax_share,MATCH('Total Fuel Prices'!$A$197,tax_fuel_labels,0),MATCH(O$1,'Tax_Share of Price'!$B$1:$AI$1,0)))</f>
        <v>0</v>
      </c>
      <c r="P7">
        <f>'Total Fuel Prices'!P204*(INDEX(Tax_share,MATCH('Total Fuel Prices'!$A$197,tax_fuel_labels,0),MATCH(P$1,'Tax_Share of Price'!$B$1:$AI$1,0)))</f>
        <v>0</v>
      </c>
      <c r="Q7">
        <f>'Total Fuel Prices'!Q204*(INDEX(Tax_share,MATCH('Total Fuel Prices'!$A$197,tax_fuel_labels,0),MATCH(Q$1,'Tax_Share of Price'!$B$1:$AI$1,0)))</f>
        <v>0</v>
      </c>
      <c r="R7">
        <f>'Total Fuel Prices'!R204*(INDEX(Tax_share,MATCH('Total Fuel Prices'!$A$197,tax_fuel_labels,0),MATCH(R$1,'Tax_Share of Price'!$B$1:$AI$1,0)))</f>
        <v>0</v>
      </c>
      <c r="S7">
        <f>'Total Fuel Prices'!S204*(INDEX(Tax_share,MATCH('Total Fuel Prices'!$A$197,tax_fuel_labels,0),MATCH(S$1,'Tax_Share of Price'!$B$1:$AI$1,0)))</f>
        <v>0</v>
      </c>
      <c r="T7">
        <f>'Total Fuel Prices'!T204*(INDEX(Tax_share,MATCH('Total Fuel Prices'!$A$197,tax_fuel_labels,0),MATCH(T$1,'Tax_Share of Price'!$B$1:$AI$1,0)))</f>
        <v>0</v>
      </c>
      <c r="U7">
        <f>'Total Fuel Prices'!U204*(INDEX(Tax_share,MATCH('Total Fuel Prices'!$A$197,tax_fuel_labels,0),MATCH(U$1,'Tax_Share of Price'!$B$1:$AI$1,0)))</f>
        <v>0</v>
      </c>
      <c r="V7">
        <f>'Total Fuel Prices'!V204*(INDEX(Tax_share,MATCH('Total Fuel Prices'!$A$197,tax_fuel_labels,0),MATCH(V$1,'Tax_Share of Price'!$B$1:$AI$1,0)))</f>
        <v>0</v>
      </c>
      <c r="W7">
        <f>'Total Fuel Prices'!W204*(INDEX(Tax_share,MATCH('Total Fuel Prices'!$A$197,tax_fuel_labels,0),MATCH(W$1,'Tax_Share of Price'!$B$1:$AI$1,0)))</f>
        <v>0</v>
      </c>
      <c r="X7">
        <f>'Total Fuel Prices'!X204*(INDEX(Tax_share,MATCH('Total Fuel Prices'!$A$197,tax_fuel_labels,0),MATCH(X$1,'Tax_Share of Price'!$B$1:$AI$1,0)))</f>
        <v>0</v>
      </c>
      <c r="Y7">
        <f>'Total Fuel Prices'!Y204*(INDEX(Tax_share,MATCH('Total Fuel Prices'!$A$197,tax_fuel_labels,0),MATCH(Y$1,'Tax_Share of Price'!$B$1:$AI$1,0)))</f>
        <v>0</v>
      </c>
      <c r="Z7">
        <f>'Total Fuel Prices'!Z204*(INDEX(Tax_share,MATCH('Total Fuel Prices'!$A$197,tax_fuel_labels,0),MATCH(Z$1,'Tax_Share of Price'!$B$1:$AI$1,0)))</f>
        <v>0</v>
      </c>
      <c r="AA7">
        <f>'Total Fuel Prices'!AA204*(INDEX(Tax_share,MATCH('Total Fuel Prices'!$A$197,tax_fuel_labels,0),MATCH(AA$1,'Tax_Share of Price'!$B$1:$AI$1,0)))</f>
        <v>0</v>
      </c>
      <c r="AB7">
        <f>'Total Fuel Prices'!AB204*(INDEX(Tax_share,MATCH('Total Fuel Prices'!$A$197,tax_fuel_labels,0),MATCH(AB$1,'Tax_Share of Price'!$B$1:$AI$1,0)))</f>
        <v>0</v>
      </c>
      <c r="AC7">
        <f>'Total Fuel Prices'!AC204*(INDEX(Tax_share,MATCH('Total Fuel Prices'!$A$197,tax_fuel_labels,0),MATCH(AC$1,'Tax_Share of Price'!$B$1:$AI$1,0)))</f>
        <v>0</v>
      </c>
      <c r="AD7">
        <f>'Total Fuel Prices'!AD204*(INDEX(Tax_share,MATCH('Total Fuel Prices'!$A$197,tax_fuel_labels,0),MATCH(AD$1,'Tax_Share of Price'!$B$1:$AI$1,0)))</f>
        <v>0</v>
      </c>
      <c r="AE7">
        <f>'Total Fuel Prices'!AE204*(INDEX(Tax_share,MATCH('Total Fuel Prices'!$A$197,tax_fuel_labels,0),MATCH(AE$1,'Tax_Share of Price'!$B$1:$AI$1,0)))</f>
        <v>0</v>
      </c>
      <c r="AF7">
        <f t="shared" si="1"/>
        <v>0</v>
      </c>
      <c r="AG7">
        <f t="shared" si="0"/>
        <v>0</v>
      </c>
      <c r="AH7">
        <f t="shared" si="0"/>
        <v>0</v>
      </c>
      <c r="AI7">
        <f t="shared" si="0"/>
        <v>0</v>
      </c>
      <c r="AJ7">
        <f t="shared" si="0"/>
        <v>0</v>
      </c>
      <c r="AK7">
        <f t="shared" si="0"/>
        <v>0</v>
      </c>
      <c r="AL7">
        <f t="shared" si="0"/>
        <v>0</v>
      </c>
      <c r="AM7">
        <f t="shared" si="0"/>
        <v>0</v>
      </c>
      <c r="AN7">
        <f t="shared" si="0"/>
        <v>0</v>
      </c>
      <c r="AO7">
        <f t="shared" si="0"/>
        <v>0</v>
      </c>
      <c r="AP7">
        <f t="shared" si="0"/>
        <v>0</v>
      </c>
      <c r="AQ7">
        <f t="shared" si="0"/>
        <v>0</v>
      </c>
      <c r="AR7">
        <f t="shared" si="0"/>
        <v>0</v>
      </c>
      <c r="AS7">
        <f t="shared" si="0"/>
        <v>0</v>
      </c>
      <c r="AT7">
        <f t="shared" si="0"/>
        <v>0</v>
      </c>
      <c r="AU7">
        <f t="shared" si="0"/>
        <v>0</v>
      </c>
      <c r="AV7">
        <f t="shared" si="0"/>
        <v>0</v>
      </c>
      <c r="AW7">
        <f t="shared" si="0"/>
        <v>0</v>
      </c>
      <c r="AX7">
        <f t="shared" si="0"/>
        <v>0</v>
      </c>
      <c r="AY7">
        <f t="shared" si="0"/>
        <v>0</v>
      </c>
      <c r="AZ7">
        <f t="shared" si="0"/>
        <v>0</v>
      </c>
      <c r="BA7">
        <f t="shared" si="0"/>
        <v>0</v>
      </c>
      <c r="BB7">
        <f t="shared" si="0"/>
        <v>0</v>
      </c>
      <c r="BC7">
        <f t="shared" si="0"/>
        <v>0</v>
      </c>
      <c r="BD7">
        <f t="shared" si="0"/>
        <v>0</v>
      </c>
      <c r="BE7">
        <f t="shared" si="0"/>
        <v>0</v>
      </c>
      <c r="BF7">
        <f t="shared" ref="AG7:CC9" si="2">$AE7</f>
        <v>0</v>
      </c>
      <c r="BG7">
        <f t="shared" si="2"/>
        <v>0</v>
      </c>
      <c r="BH7">
        <f t="shared" si="2"/>
        <v>0</v>
      </c>
      <c r="BI7">
        <f t="shared" si="2"/>
        <v>0</v>
      </c>
      <c r="BJ7">
        <f t="shared" si="2"/>
        <v>0</v>
      </c>
      <c r="BK7">
        <f t="shared" si="2"/>
        <v>0</v>
      </c>
      <c r="BL7">
        <f t="shared" si="2"/>
        <v>0</v>
      </c>
      <c r="BM7">
        <f t="shared" si="2"/>
        <v>0</v>
      </c>
      <c r="BN7">
        <f t="shared" si="2"/>
        <v>0</v>
      </c>
      <c r="BO7">
        <f t="shared" si="2"/>
        <v>0</v>
      </c>
      <c r="BP7">
        <f t="shared" si="2"/>
        <v>0</v>
      </c>
      <c r="BQ7">
        <f t="shared" si="2"/>
        <v>0</v>
      </c>
      <c r="BR7">
        <f t="shared" si="2"/>
        <v>0</v>
      </c>
      <c r="BS7">
        <f t="shared" si="2"/>
        <v>0</v>
      </c>
      <c r="BT7">
        <f t="shared" si="2"/>
        <v>0</v>
      </c>
      <c r="BU7">
        <f t="shared" si="2"/>
        <v>0</v>
      </c>
      <c r="BV7">
        <f t="shared" si="2"/>
        <v>0</v>
      </c>
      <c r="BW7">
        <f t="shared" si="2"/>
        <v>0</v>
      </c>
      <c r="BX7">
        <f t="shared" si="2"/>
        <v>0</v>
      </c>
      <c r="BY7">
        <f t="shared" si="2"/>
        <v>0</v>
      </c>
      <c r="BZ7">
        <f t="shared" si="2"/>
        <v>0</v>
      </c>
      <c r="CA7">
        <f t="shared" si="2"/>
        <v>0</v>
      </c>
      <c r="CB7">
        <f t="shared" si="2"/>
        <v>0</v>
      </c>
      <c r="CC7">
        <f t="shared" si="2"/>
        <v>0</v>
      </c>
    </row>
    <row r="8" spans="1:81">
      <c r="A8" s="1" t="s">
        <v>1427</v>
      </c>
      <c r="B8">
        <f>'Total Fuel Prices'!B205*(INDEX(Tax_share,MATCH('Total Fuel Prices'!$A$197,tax_fuel_labels,0),MATCH(B$1,'Tax_Share of Price'!$B$1:$AI$1,0)))</f>
        <v>0</v>
      </c>
      <c r="C8">
        <f>'Total Fuel Prices'!C205*(INDEX(Tax_share,MATCH('Total Fuel Prices'!$A$197,tax_fuel_labels,0),MATCH(C$1,'Tax_Share of Price'!$B$1:$AI$1,0)))</f>
        <v>0</v>
      </c>
      <c r="D8">
        <f>'Total Fuel Prices'!D205*(INDEX(Tax_share,MATCH('Total Fuel Prices'!$A$197,tax_fuel_labels,0),MATCH(D$1,'Tax_Share of Price'!$B$1:$AI$1,0)))</f>
        <v>0</v>
      </c>
      <c r="E8">
        <f>'Total Fuel Prices'!E205*(INDEX(Tax_share,MATCH('Total Fuel Prices'!$A$197,tax_fuel_labels,0),MATCH(E$1,'Tax_Share of Price'!$B$1:$AI$1,0)))</f>
        <v>0</v>
      </c>
      <c r="F8">
        <f>'Total Fuel Prices'!F205*(INDEX(Tax_share,MATCH('Total Fuel Prices'!$A$197,tax_fuel_labels,0),MATCH(F$1,'Tax_Share of Price'!$B$1:$AI$1,0)))</f>
        <v>0</v>
      </c>
      <c r="G8">
        <f>'Total Fuel Prices'!G205*(INDEX(Tax_share,MATCH('Total Fuel Prices'!$A$197,tax_fuel_labels,0),MATCH(G$1,'Tax_Share of Price'!$B$1:$AI$1,0)))</f>
        <v>0</v>
      </c>
      <c r="H8">
        <f>'Total Fuel Prices'!H205*(INDEX(Tax_share,MATCH('Total Fuel Prices'!$A$197,tax_fuel_labels,0),MATCH(H$1,'Tax_Share of Price'!$B$1:$AI$1,0)))</f>
        <v>0</v>
      </c>
      <c r="I8">
        <f>'Total Fuel Prices'!I205*(INDEX(Tax_share,MATCH('Total Fuel Prices'!$A$197,tax_fuel_labels,0),MATCH(I$1,'Tax_Share of Price'!$B$1:$AI$1,0)))</f>
        <v>0</v>
      </c>
      <c r="J8">
        <f>'Total Fuel Prices'!J205*(INDEX(Tax_share,MATCH('Total Fuel Prices'!$A$197,tax_fuel_labels,0),MATCH(J$1,'Tax_Share of Price'!$B$1:$AI$1,0)))</f>
        <v>0</v>
      </c>
      <c r="K8">
        <f>'Total Fuel Prices'!K205*(INDEX(Tax_share,MATCH('Total Fuel Prices'!$A$197,tax_fuel_labels,0),MATCH(K$1,'Tax_Share of Price'!$B$1:$AI$1,0)))</f>
        <v>0</v>
      </c>
      <c r="L8">
        <f>'Total Fuel Prices'!L205*(INDEX(Tax_share,MATCH('Total Fuel Prices'!$A$197,tax_fuel_labels,0),MATCH(L$1,'Tax_Share of Price'!$B$1:$AI$1,0)))</f>
        <v>0</v>
      </c>
      <c r="M8">
        <f>'Total Fuel Prices'!M205*(INDEX(Tax_share,MATCH('Total Fuel Prices'!$A$197,tax_fuel_labels,0),MATCH(M$1,'Tax_Share of Price'!$B$1:$AI$1,0)))</f>
        <v>0</v>
      </c>
      <c r="N8">
        <f>'Total Fuel Prices'!N205*(INDEX(Tax_share,MATCH('Total Fuel Prices'!$A$197,tax_fuel_labels,0),MATCH(N$1,'Tax_Share of Price'!$B$1:$AI$1,0)))</f>
        <v>0</v>
      </c>
      <c r="O8">
        <f>'Total Fuel Prices'!O205*(INDEX(Tax_share,MATCH('Total Fuel Prices'!$A$197,tax_fuel_labels,0),MATCH(O$1,'Tax_Share of Price'!$B$1:$AI$1,0)))</f>
        <v>0</v>
      </c>
      <c r="P8">
        <f>'Total Fuel Prices'!P205*(INDEX(Tax_share,MATCH('Total Fuel Prices'!$A$197,tax_fuel_labels,0),MATCH(P$1,'Tax_Share of Price'!$B$1:$AI$1,0)))</f>
        <v>0</v>
      </c>
      <c r="Q8">
        <f>'Total Fuel Prices'!Q205*(INDEX(Tax_share,MATCH('Total Fuel Prices'!$A$197,tax_fuel_labels,0),MATCH(Q$1,'Tax_Share of Price'!$B$1:$AI$1,0)))</f>
        <v>0</v>
      </c>
      <c r="R8">
        <f>'Total Fuel Prices'!R205*(INDEX(Tax_share,MATCH('Total Fuel Prices'!$A$197,tax_fuel_labels,0),MATCH(R$1,'Tax_Share of Price'!$B$1:$AI$1,0)))</f>
        <v>0</v>
      </c>
      <c r="S8">
        <f>'Total Fuel Prices'!S205*(INDEX(Tax_share,MATCH('Total Fuel Prices'!$A$197,tax_fuel_labels,0),MATCH(S$1,'Tax_Share of Price'!$B$1:$AI$1,0)))</f>
        <v>0</v>
      </c>
      <c r="T8">
        <f>'Total Fuel Prices'!T205*(INDEX(Tax_share,MATCH('Total Fuel Prices'!$A$197,tax_fuel_labels,0),MATCH(T$1,'Tax_Share of Price'!$B$1:$AI$1,0)))</f>
        <v>0</v>
      </c>
      <c r="U8">
        <f>'Total Fuel Prices'!U205*(INDEX(Tax_share,MATCH('Total Fuel Prices'!$A$197,tax_fuel_labels,0),MATCH(U$1,'Tax_Share of Price'!$B$1:$AI$1,0)))</f>
        <v>0</v>
      </c>
      <c r="V8">
        <f>'Total Fuel Prices'!V205*(INDEX(Tax_share,MATCH('Total Fuel Prices'!$A$197,tax_fuel_labels,0),MATCH(V$1,'Tax_Share of Price'!$B$1:$AI$1,0)))</f>
        <v>0</v>
      </c>
      <c r="W8">
        <f>'Total Fuel Prices'!W205*(INDEX(Tax_share,MATCH('Total Fuel Prices'!$A$197,tax_fuel_labels,0),MATCH(W$1,'Tax_Share of Price'!$B$1:$AI$1,0)))</f>
        <v>0</v>
      </c>
      <c r="X8">
        <f>'Total Fuel Prices'!X205*(INDEX(Tax_share,MATCH('Total Fuel Prices'!$A$197,tax_fuel_labels,0),MATCH(X$1,'Tax_Share of Price'!$B$1:$AI$1,0)))</f>
        <v>0</v>
      </c>
      <c r="Y8">
        <f>'Total Fuel Prices'!Y205*(INDEX(Tax_share,MATCH('Total Fuel Prices'!$A$197,tax_fuel_labels,0),MATCH(Y$1,'Tax_Share of Price'!$B$1:$AI$1,0)))</f>
        <v>0</v>
      </c>
      <c r="Z8">
        <f>'Total Fuel Prices'!Z205*(INDEX(Tax_share,MATCH('Total Fuel Prices'!$A$197,tax_fuel_labels,0),MATCH(Z$1,'Tax_Share of Price'!$B$1:$AI$1,0)))</f>
        <v>0</v>
      </c>
      <c r="AA8">
        <f>'Total Fuel Prices'!AA205*(INDEX(Tax_share,MATCH('Total Fuel Prices'!$A$197,tax_fuel_labels,0),MATCH(AA$1,'Tax_Share of Price'!$B$1:$AI$1,0)))</f>
        <v>0</v>
      </c>
      <c r="AB8">
        <f>'Total Fuel Prices'!AB205*(INDEX(Tax_share,MATCH('Total Fuel Prices'!$A$197,tax_fuel_labels,0),MATCH(AB$1,'Tax_Share of Price'!$B$1:$AI$1,0)))</f>
        <v>0</v>
      </c>
      <c r="AC8">
        <f>'Total Fuel Prices'!AC205*(INDEX(Tax_share,MATCH('Total Fuel Prices'!$A$197,tax_fuel_labels,0),MATCH(AC$1,'Tax_Share of Price'!$B$1:$AI$1,0)))</f>
        <v>0</v>
      </c>
      <c r="AD8">
        <f>'Total Fuel Prices'!AD205*(INDEX(Tax_share,MATCH('Total Fuel Prices'!$A$197,tax_fuel_labels,0),MATCH(AD$1,'Tax_Share of Price'!$B$1:$AI$1,0)))</f>
        <v>0</v>
      </c>
      <c r="AE8">
        <f>'Total Fuel Prices'!AE205*(INDEX(Tax_share,MATCH('Total Fuel Prices'!$A$197,tax_fuel_labels,0),MATCH(AE$1,'Tax_Share of Price'!$B$1:$AI$1,0)))</f>
        <v>0</v>
      </c>
      <c r="AF8">
        <f t="shared" si="1"/>
        <v>0</v>
      </c>
      <c r="AG8">
        <f t="shared" si="2"/>
        <v>0</v>
      </c>
      <c r="AH8">
        <f t="shared" si="2"/>
        <v>0</v>
      </c>
      <c r="AI8">
        <f t="shared" si="2"/>
        <v>0</v>
      </c>
      <c r="AJ8">
        <f t="shared" si="2"/>
        <v>0</v>
      </c>
      <c r="AK8">
        <f t="shared" si="2"/>
        <v>0</v>
      </c>
      <c r="AL8">
        <f t="shared" si="2"/>
        <v>0</v>
      </c>
      <c r="AM8">
        <f t="shared" si="2"/>
        <v>0</v>
      </c>
      <c r="AN8">
        <f t="shared" si="2"/>
        <v>0</v>
      </c>
      <c r="AO8">
        <f t="shared" si="2"/>
        <v>0</v>
      </c>
      <c r="AP8">
        <f t="shared" si="2"/>
        <v>0</v>
      </c>
      <c r="AQ8">
        <f t="shared" si="2"/>
        <v>0</v>
      </c>
      <c r="AR8">
        <f t="shared" si="2"/>
        <v>0</v>
      </c>
      <c r="AS8">
        <f t="shared" si="2"/>
        <v>0</v>
      </c>
      <c r="AT8">
        <f t="shared" si="2"/>
        <v>0</v>
      </c>
      <c r="AU8">
        <f t="shared" si="2"/>
        <v>0</v>
      </c>
      <c r="AV8">
        <f t="shared" si="2"/>
        <v>0</v>
      </c>
      <c r="AW8">
        <f t="shared" si="2"/>
        <v>0</v>
      </c>
      <c r="AX8">
        <f t="shared" si="2"/>
        <v>0</v>
      </c>
      <c r="AY8">
        <f t="shared" si="2"/>
        <v>0</v>
      </c>
      <c r="AZ8">
        <f t="shared" si="2"/>
        <v>0</v>
      </c>
      <c r="BA8">
        <f t="shared" si="2"/>
        <v>0</v>
      </c>
      <c r="BB8">
        <f t="shared" si="2"/>
        <v>0</v>
      </c>
      <c r="BC8">
        <f t="shared" si="2"/>
        <v>0</v>
      </c>
      <c r="BD8">
        <f t="shared" si="2"/>
        <v>0</v>
      </c>
      <c r="BE8">
        <f t="shared" si="2"/>
        <v>0</v>
      </c>
      <c r="BF8">
        <f t="shared" si="2"/>
        <v>0</v>
      </c>
      <c r="BG8">
        <f t="shared" si="2"/>
        <v>0</v>
      </c>
      <c r="BH8">
        <f t="shared" si="2"/>
        <v>0</v>
      </c>
      <c r="BI8">
        <f t="shared" si="2"/>
        <v>0</v>
      </c>
      <c r="BJ8">
        <f t="shared" si="2"/>
        <v>0</v>
      </c>
      <c r="BK8">
        <f t="shared" si="2"/>
        <v>0</v>
      </c>
      <c r="BL8">
        <f t="shared" si="2"/>
        <v>0</v>
      </c>
      <c r="BM8">
        <f t="shared" si="2"/>
        <v>0</v>
      </c>
      <c r="BN8">
        <f t="shared" si="2"/>
        <v>0</v>
      </c>
      <c r="BO8">
        <f t="shared" si="2"/>
        <v>0</v>
      </c>
      <c r="BP8">
        <f t="shared" si="2"/>
        <v>0</v>
      </c>
      <c r="BQ8">
        <f t="shared" si="2"/>
        <v>0</v>
      </c>
      <c r="BR8">
        <f t="shared" si="2"/>
        <v>0</v>
      </c>
      <c r="BS8">
        <f t="shared" si="2"/>
        <v>0</v>
      </c>
      <c r="BT8">
        <f t="shared" si="2"/>
        <v>0</v>
      </c>
      <c r="BU8">
        <f t="shared" si="2"/>
        <v>0</v>
      </c>
      <c r="BV8">
        <f t="shared" si="2"/>
        <v>0</v>
      </c>
      <c r="BW8">
        <f t="shared" si="2"/>
        <v>0</v>
      </c>
      <c r="BX8">
        <f t="shared" si="2"/>
        <v>0</v>
      </c>
      <c r="BY8">
        <f t="shared" si="2"/>
        <v>0</v>
      </c>
      <c r="BZ8">
        <f t="shared" si="2"/>
        <v>0</v>
      </c>
      <c r="CA8">
        <f t="shared" si="2"/>
        <v>0</v>
      </c>
      <c r="CB8">
        <f t="shared" si="2"/>
        <v>0</v>
      </c>
      <c r="CC8">
        <f t="shared" si="2"/>
        <v>0</v>
      </c>
    </row>
    <row r="9" spans="1:81">
      <c r="A9" s="1" t="s">
        <v>1428</v>
      </c>
      <c r="B9" s="7">
        <f>'Total Fuel Prices'!B206*(INDEX(Tax_share,MATCH('Total Fuel Prices'!$A$197,tax_fuel_labels,0),MATCH(B$1,'Tax_Share of Price'!$B$1:$AI$1,0)))</f>
        <v>0</v>
      </c>
      <c r="C9" s="7">
        <f>'Total Fuel Prices'!C206*(INDEX(Tax_share,MATCH('Total Fuel Prices'!$A$197,tax_fuel_labels,0),MATCH(C$1,'Tax_Share of Price'!$B$1:$AI$1,0)))</f>
        <v>0</v>
      </c>
      <c r="D9" s="7">
        <f>'Total Fuel Prices'!D206*(INDEX(Tax_share,MATCH('Total Fuel Prices'!$A$197,tax_fuel_labels,0),MATCH(D$1,'Tax_Share of Price'!$B$1:$AI$1,0)))</f>
        <v>0</v>
      </c>
      <c r="E9" s="7">
        <f>'Total Fuel Prices'!E206*(INDEX(Tax_share,MATCH('Total Fuel Prices'!$A$197,tax_fuel_labels,0),MATCH(E$1,'Tax_Share of Price'!$B$1:$AI$1,0)))</f>
        <v>0</v>
      </c>
      <c r="F9" s="7">
        <f>'Total Fuel Prices'!F206*(INDEX(Tax_share,MATCH('Total Fuel Prices'!$A$197,tax_fuel_labels,0),MATCH(F$1,'Tax_Share of Price'!$B$1:$AI$1,0)))</f>
        <v>0</v>
      </c>
      <c r="G9" s="7">
        <f>'Total Fuel Prices'!G206*(INDEX(Tax_share,MATCH('Total Fuel Prices'!$A$197,tax_fuel_labels,0),MATCH(G$1,'Tax_Share of Price'!$B$1:$AI$1,0)))</f>
        <v>0</v>
      </c>
      <c r="H9" s="7">
        <f>'Total Fuel Prices'!H206*(INDEX(Tax_share,MATCH('Total Fuel Prices'!$A$197,tax_fuel_labels,0),MATCH(H$1,'Tax_Share of Price'!$B$1:$AI$1,0)))</f>
        <v>0</v>
      </c>
      <c r="I9" s="7">
        <f>'Total Fuel Prices'!I206*(INDEX(Tax_share,MATCH('Total Fuel Prices'!$A$197,tax_fuel_labels,0),MATCH(I$1,'Tax_Share of Price'!$B$1:$AI$1,0)))</f>
        <v>0</v>
      </c>
      <c r="J9" s="7">
        <f>'Total Fuel Prices'!J206*(INDEX(Tax_share,MATCH('Total Fuel Prices'!$A$197,tax_fuel_labels,0),MATCH(J$1,'Tax_Share of Price'!$B$1:$AI$1,0)))</f>
        <v>0</v>
      </c>
      <c r="K9" s="7">
        <f>'Total Fuel Prices'!K206*(INDEX(Tax_share,MATCH('Total Fuel Prices'!$A$197,tax_fuel_labels,0),MATCH(K$1,'Tax_Share of Price'!$B$1:$AI$1,0)))</f>
        <v>0</v>
      </c>
      <c r="L9" s="7">
        <f>'Total Fuel Prices'!L206*(INDEX(Tax_share,MATCH('Total Fuel Prices'!$A$197,tax_fuel_labels,0),MATCH(L$1,'Tax_Share of Price'!$B$1:$AI$1,0)))</f>
        <v>0</v>
      </c>
      <c r="M9" s="7">
        <f>'Total Fuel Prices'!M206*(INDEX(Tax_share,MATCH('Total Fuel Prices'!$A$197,tax_fuel_labels,0),MATCH(M$1,'Tax_Share of Price'!$B$1:$AI$1,0)))</f>
        <v>0</v>
      </c>
      <c r="N9" s="7">
        <f>'Total Fuel Prices'!N206*(INDEX(Tax_share,MATCH('Total Fuel Prices'!$A$197,tax_fuel_labels,0),MATCH(N$1,'Tax_Share of Price'!$B$1:$AI$1,0)))</f>
        <v>0</v>
      </c>
      <c r="O9" s="7">
        <f>'Total Fuel Prices'!O206*(INDEX(Tax_share,MATCH('Total Fuel Prices'!$A$197,tax_fuel_labels,0),MATCH(O$1,'Tax_Share of Price'!$B$1:$AI$1,0)))</f>
        <v>0</v>
      </c>
      <c r="P9" s="7">
        <f>'Total Fuel Prices'!P206*(INDEX(Tax_share,MATCH('Total Fuel Prices'!$A$197,tax_fuel_labels,0),MATCH(P$1,'Tax_Share of Price'!$B$1:$AI$1,0)))</f>
        <v>0</v>
      </c>
      <c r="Q9" s="7">
        <f>'Total Fuel Prices'!Q206*(INDEX(Tax_share,MATCH('Total Fuel Prices'!$A$197,tax_fuel_labels,0),MATCH(Q$1,'Tax_Share of Price'!$B$1:$AI$1,0)))</f>
        <v>0</v>
      </c>
      <c r="R9" s="7">
        <f>'Total Fuel Prices'!R206*(INDEX(Tax_share,MATCH('Total Fuel Prices'!$A$197,tax_fuel_labels,0),MATCH(R$1,'Tax_Share of Price'!$B$1:$AI$1,0)))</f>
        <v>0</v>
      </c>
      <c r="S9" s="7">
        <f>'Total Fuel Prices'!S206*(INDEX(Tax_share,MATCH('Total Fuel Prices'!$A$197,tax_fuel_labels,0),MATCH(S$1,'Tax_Share of Price'!$B$1:$AI$1,0)))</f>
        <v>0</v>
      </c>
      <c r="T9" s="7">
        <f>'Total Fuel Prices'!T206*(INDEX(Tax_share,MATCH('Total Fuel Prices'!$A$197,tax_fuel_labels,0),MATCH(T$1,'Tax_Share of Price'!$B$1:$AI$1,0)))</f>
        <v>0</v>
      </c>
      <c r="U9" s="7">
        <f>'Total Fuel Prices'!U206*(INDEX(Tax_share,MATCH('Total Fuel Prices'!$A$197,tax_fuel_labels,0),MATCH(U$1,'Tax_Share of Price'!$B$1:$AI$1,0)))</f>
        <v>0</v>
      </c>
      <c r="V9" s="7">
        <f>'Total Fuel Prices'!V206*(INDEX(Tax_share,MATCH('Total Fuel Prices'!$A$197,tax_fuel_labels,0),MATCH(V$1,'Tax_Share of Price'!$B$1:$AI$1,0)))</f>
        <v>0</v>
      </c>
      <c r="W9" s="7">
        <f>'Total Fuel Prices'!W206*(INDEX(Tax_share,MATCH('Total Fuel Prices'!$A$197,tax_fuel_labels,0),MATCH(W$1,'Tax_Share of Price'!$B$1:$AI$1,0)))</f>
        <v>0</v>
      </c>
      <c r="X9" s="7">
        <f>'Total Fuel Prices'!X206*(INDEX(Tax_share,MATCH('Total Fuel Prices'!$A$197,tax_fuel_labels,0),MATCH(X$1,'Tax_Share of Price'!$B$1:$AI$1,0)))</f>
        <v>0</v>
      </c>
      <c r="Y9" s="7">
        <f>'Total Fuel Prices'!Y206*(INDEX(Tax_share,MATCH('Total Fuel Prices'!$A$197,tax_fuel_labels,0),MATCH(Y$1,'Tax_Share of Price'!$B$1:$AI$1,0)))</f>
        <v>0</v>
      </c>
      <c r="Z9" s="7">
        <f>'Total Fuel Prices'!Z206*(INDEX(Tax_share,MATCH('Total Fuel Prices'!$A$197,tax_fuel_labels,0),MATCH(Z$1,'Tax_Share of Price'!$B$1:$AI$1,0)))</f>
        <v>0</v>
      </c>
      <c r="AA9" s="7">
        <f>'Total Fuel Prices'!AA206*(INDEX(Tax_share,MATCH('Total Fuel Prices'!$A$197,tax_fuel_labels,0),MATCH(AA$1,'Tax_Share of Price'!$B$1:$AI$1,0)))</f>
        <v>0</v>
      </c>
      <c r="AB9" s="7">
        <f>'Total Fuel Prices'!AB206*(INDEX(Tax_share,MATCH('Total Fuel Prices'!$A$197,tax_fuel_labels,0),MATCH(AB$1,'Tax_Share of Price'!$B$1:$AI$1,0)))</f>
        <v>0</v>
      </c>
      <c r="AC9" s="7">
        <f>'Total Fuel Prices'!AC206*(INDEX(Tax_share,MATCH('Total Fuel Prices'!$A$197,tax_fuel_labels,0),MATCH(AC$1,'Tax_Share of Price'!$B$1:$AI$1,0)))</f>
        <v>0</v>
      </c>
      <c r="AD9" s="7">
        <f>'Total Fuel Prices'!AD206*(INDEX(Tax_share,MATCH('Total Fuel Prices'!$A$197,tax_fuel_labels,0),MATCH(AD$1,'Tax_Share of Price'!$B$1:$AI$1,0)))</f>
        <v>0</v>
      </c>
      <c r="AE9" s="7">
        <f>'Total Fuel Prices'!AE206*(INDEX(Tax_share,MATCH('Total Fuel Prices'!$A$197,tax_fuel_labels,0),MATCH(AE$1,'Tax_Share of Price'!$B$1:$AI$1,0)))</f>
        <v>0</v>
      </c>
      <c r="AF9">
        <f t="shared" si="1"/>
        <v>0</v>
      </c>
      <c r="AG9">
        <f t="shared" si="2"/>
        <v>0</v>
      </c>
      <c r="AH9">
        <f t="shared" si="2"/>
        <v>0</v>
      </c>
      <c r="AI9">
        <f t="shared" si="2"/>
        <v>0</v>
      </c>
      <c r="AJ9">
        <f t="shared" si="2"/>
        <v>0</v>
      </c>
      <c r="AK9">
        <f t="shared" si="2"/>
        <v>0</v>
      </c>
      <c r="AL9">
        <f t="shared" si="2"/>
        <v>0</v>
      </c>
      <c r="AM9">
        <f t="shared" si="2"/>
        <v>0</v>
      </c>
      <c r="AN9">
        <f t="shared" si="2"/>
        <v>0</v>
      </c>
      <c r="AO9">
        <f t="shared" si="2"/>
        <v>0</v>
      </c>
      <c r="AP9">
        <f t="shared" si="2"/>
        <v>0</v>
      </c>
      <c r="AQ9">
        <f t="shared" si="2"/>
        <v>0</v>
      </c>
      <c r="AR9">
        <f t="shared" si="2"/>
        <v>0</v>
      </c>
      <c r="AS9">
        <f t="shared" si="2"/>
        <v>0</v>
      </c>
      <c r="AT9">
        <f t="shared" si="2"/>
        <v>0</v>
      </c>
      <c r="AU9">
        <f t="shared" si="2"/>
        <v>0</v>
      </c>
      <c r="AV9">
        <f t="shared" si="2"/>
        <v>0</v>
      </c>
      <c r="AW9">
        <f t="shared" si="2"/>
        <v>0</v>
      </c>
      <c r="AX9">
        <f t="shared" si="2"/>
        <v>0</v>
      </c>
      <c r="AY9">
        <f t="shared" si="2"/>
        <v>0</v>
      </c>
      <c r="AZ9">
        <f t="shared" si="2"/>
        <v>0</v>
      </c>
      <c r="BA9">
        <f t="shared" si="2"/>
        <v>0</v>
      </c>
      <c r="BB9">
        <f t="shared" si="2"/>
        <v>0</v>
      </c>
      <c r="BC9">
        <f t="shared" si="2"/>
        <v>0</v>
      </c>
      <c r="BD9">
        <f t="shared" si="2"/>
        <v>0</v>
      </c>
      <c r="BE9">
        <f t="shared" si="2"/>
        <v>0</v>
      </c>
      <c r="BF9">
        <f t="shared" si="2"/>
        <v>0</v>
      </c>
      <c r="BG9">
        <f t="shared" si="2"/>
        <v>0</v>
      </c>
      <c r="BH9">
        <f t="shared" si="2"/>
        <v>0</v>
      </c>
      <c r="BI9">
        <f t="shared" si="2"/>
        <v>0</v>
      </c>
      <c r="BJ9">
        <f t="shared" si="2"/>
        <v>0</v>
      </c>
      <c r="BK9">
        <f t="shared" si="2"/>
        <v>0</v>
      </c>
      <c r="BL9">
        <f t="shared" si="2"/>
        <v>0</v>
      </c>
      <c r="BM9">
        <f t="shared" si="2"/>
        <v>0</v>
      </c>
      <c r="BN9">
        <f t="shared" si="2"/>
        <v>0</v>
      </c>
      <c r="BO9">
        <f t="shared" si="2"/>
        <v>0</v>
      </c>
      <c r="BP9">
        <f t="shared" si="2"/>
        <v>0</v>
      </c>
      <c r="BQ9">
        <f t="shared" si="2"/>
        <v>0</v>
      </c>
      <c r="BR9">
        <f t="shared" si="2"/>
        <v>0</v>
      </c>
      <c r="BS9">
        <f t="shared" si="2"/>
        <v>0</v>
      </c>
      <c r="BT9">
        <f t="shared" si="2"/>
        <v>0</v>
      </c>
      <c r="BU9">
        <f t="shared" si="2"/>
        <v>0</v>
      </c>
      <c r="BV9">
        <f t="shared" si="2"/>
        <v>0</v>
      </c>
      <c r="BW9">
        <f t="shared" si="2"/>
        <v>0</v>
      </c>
      <c r="BX9">
        <f t="shared" si="2"/>
        <v>0</v>
      </c>
      <c r="BY9">
        <f t="shared" si="2"/>
        <v>0</v>
      </c>
      <c r="BZ9">
        <f t="shared" si="2"/>
        <v>0</v>
      </c>
      <c r="CA9">
        <f t="shared" si="2"/>
        <v>0</v>
      </c>
      <c r="CB9">
        <f t="shared" si="2"/>
        <v>0</v>
      </c>
      <c r="CC9">
        <f t="shared" si="2"/>
        <v>0</v>
      </c>
    </row>
  </sheetData>
  <pageMargins left="0.7" right="0.7" top="0.75" bottom="0.75" header="0.3" footer="0.3"/>
  <pageSetup orientation="portrait" r:id="rId1"/>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sheetPr>
    <tabColor rgb="FF002060"/>
  </sheetPr>
  <dimension ref="A1:CC9"/>
  <sheetViews>
    <sheetView tabSelected="1" topLeftCell="BB1" workbookViewId="0">
      <selection activeCell="B3" sqref="B3:CC3"/>
    </sheetView>
  </sheetViews>
  <sheetFormatPr defaultColWidth="9.140625" defaultRowHeight="15"/>
  <cols>
    <col min="1" max="1" width="41.42578125" customWidth="1"/>
    <col min="2" max="3" width="15.85546875" customWidth="1"/>
    <col min="4" max="27" width="10" customWidth="1"/>
  </cols>
  <sheetData>
    <row r="1" spans="1:81">
      <c r="A1" s="1" t="s">
        <v>1439</v>
      </c>
      <c r="B1" s="1">
        <v>2021</v>
      </c>
      <c r="C1" s="1">
        <v>2022</v>
      </c>
      <c r="D1" s="1">
        <v>2023</v>
      </c>
      <c r="E1" s="1">
        <v>2024</v>
      </c>
      <c r="F1" s="1">
        <v>2025</v>
      </c>
      <c r="G1" s="1">
        <v>2026</v>
      </c>
      <c r="H1" s="1">
        <v>2027</v>
      </c>
      <c r="I1" s="1">
        <v>2028</v>
      </c>
      <c r="J1" s="1">
        <v>2029</v>
      </c>
      <c r="K1" s="1">
        <v>2030</v>
      </c>
      <c r="L1" s="1">
        <v>2031</v>
      </c>
      <c r="M1" s="1">
        <v>2032</v>
      </c>
      <c r="N1" s="1">
        <v>2033</v>
      </c>
      <c r="O1" s="1">
        <v>2034</v>
      </c>
      <c r="P1" s="1">
        <v>2035</v>
      </c>
      <c r="Q1" s="1">
        <v>2036</v>
      </c>
      <c r="R1" s="1">
        <v>2037</v>
      </c>
      <c r="S1" s="1">
        <v>2038</v>
      </c>
      <c r="T1" s="1">
        <v>2039</v>
      </c>
      <c r="U1" s="1">
        <v>2040</v>
      </c>
      <c r="V1" s="1">
        <v>2041</v>
      </c>
      <c r="W1" s="1">
        <v>2042</v>
      </c>
      <c r="X1" s="1">
        <v>2043</v>
      </c>
      <c r="Y1" s="1">
        <v>2044</v>
      </c>
      <c r="Z1" s="1">
        <v>2045</v>
      </c>
      <c r="AA1" s="1">
        <v>2046</v>
      </c>
      <c r="AB1" s="1">
        <v>2047</v>
      </c>
      <c r="AC1" s="1">
        <v>2048</v>
      </c>
      <c r="AD1" s="1">
        <v>2049</v>
      </c>
      <c r="AE1" s="1">
        <v>2050</v>
      </c>
      <c r="AF1" s="1">
        <v>2051</v>
      </c>
      <c r="AG1" s="1">
        <v>2052</v>
      </c>
      <c r="AH1" s="1">
        <v>2053</v>
      </c>
      <c r="AI1" s="1">
        <v>2054</v>
      </c>
      <c r="AJ1" s="1">
        <v>2055</v>
      </c>
      <c r="AK1" s="1">
        <v>2056</v>
      </c>
      <c r="AL1" s="1">
        <v>2057</v>
      </c>
      <c r="AM1" s="1">
        <v>2058</v>
      </c>
      <c r="AN1" s="1">
        <v>2059</v>
      </c>
      <c r="AO1" s="1">
        <v>2060</v>
      </c>
      <c r="AP1" s="1">
        <v>2061</v>
      </c>
      <c r="AQ1" s="1">
        <v>2062</v>
      </c>
      <c r="AR1" s="1">
        <v>2063</v>
      </c>
      <c r="AS1" s="1">
        <v>2064</v>
      </c>
      <c r="AT1" s="1">
        <v>2065</v>
      </c>
      <c r="AU1" s="1">
        <v>2066</v>
      </c>
      <c r="AV1" s="1">
        <v>2067</v>
      </c>
      <c r="AW1" s="1">
        <v>2068</v>
      </c>
      <c r="AX1" s="1">
        <v>2069</v>
      </c>
      <c r="AY1" s="1">
        <v>2070</v>
      </c>
      <c r="AZ1" s="1">
        <v>2071</v>
      </c>
      <c r="BA1" s="1">
        <v>2072</v>
      </c>
      <c r="BB1" s="1">
        <v>2073</v>
      </c>
      <c r="BC1" s="1">
        <v>2074</v>
      </c>
      <c r="BD1" s="1">
        <v>2075</v>
      </c>
      <c r="BE1" s="1">
        <v>2076</v>
      </c>
      <c r="BF1" s="1">
        <v>2077</v>
      </c>
      <c r="BG1" s="1">
        <v>2078</v>
      </c>
      <c r="BH1" s="1">
        <v>2079</v>
      </c>
      <c r="BI1" s="1">
        <v>2080</v>
      </c>
      <c r="BJ1" s="1">
        <v>2081</v>
      </c>
      <c r="BK1" s="1">
        <v>2082</v>
      </c>
      <c r="BL1" s="1">
        <v>2083</v>
      </c>
      <c r="BM1" s="1">
        <v>2084</v>
      </c>
      <c r="BN1" s="1">
        <v>2085</v>
      </c>
      <c r="BO1" s="1">
        <v>2086</v>
      </c>
      <c r="BP1" s="1">
        <v>2087</v>
      </c>
      <c r="BQ1" s="1">
        <v>2088</v>
      </c>
      <c r="BR1" s="1">
        <v>2089</v>
      </c>
      <c r="BS1" s="1">
        <v>2090</v>
      </c>
      <c r="BT1" s="1">
        <v>2091</v>
      </c>
      <c r="BU1" s="1">
        <v>2092</v>
      </c>
      <c r="BV1" s="1">
        <v>2093</v>
      </c>
      <c r="BW1" s="1">
        <v>2094</v>
      </c>
      <c r="BX1" s="1">
        <v>2095</v>
      </c>
      <c r="BY1" s="1">
        <v>2096</v>
      </c>
      <c r="BZ1" s="1">
        <v>2097</v>
      </c>
      <c r="CA1" s="1">
        <v>2098</v>
      </c>
      <c r="CB1" s="1">
        <v>2099</v>
      </c>
      <c r="CC1" s="1">
        <v>2100</v>
      </c>
    </row>
    <row r="2" spans="1:81">
      <c r="A2" s="1" t="s">
        <v>1421</v>
      </c>
      <c r="B2">
        <f>'Total Fuel Prices'!B209*(INDEX(Tax_share,MATCH('Total Fuel Prices'!$A$207,tax_fuel_labels,0),MATCH(B$1,'Tax_Share of Price'!$B$1:$AI$1,0)))</f>
        <v>6.374123329102086E-6</v>
      </c>
      <c r="C2">
        <f>'Total Fuel Prices'!C209*(INDEX(Tax_share,MATCH('Total Fuel Prices'!$A$207,tax_fuel_labels,0),MATCH(C$1,'Tax_Share of Price'!$B$1:$AI$1,0)))</f>
        <v>5.9554499581384941E-6</v>
      </c>
      <c r="D2">
        <f>'Total Fuel Prices'!D209*(INDEX(Tax_share,MATCH('Total Fuel Prices'!$A$207,tax_fuel_labels,0),MATCH(D$1,'Tax_Share of Price'!$B$1:$AI$1,0)))</f>
        <v>5.5367765871750122E-6</v>
      </c>
      <c r="E2">
        <f>'Total Fuel Prices'!E209*(INDEX(Tax_share,MATCH('Total Fuel Prices'!$A$207,tax_fuel_labels,0),MATCH(E$1,'Tax_Share of Price'!$B$1:$AI$1,0)))</f>
        <v>5.1181032162114203E-6</v>
      </c>
      <c r="F2">
        <f>'Total Fuel Prices'!F209*(INDEX(Tax_share,MATCH('Total Fuel Prices'!$A$207,tax_fuel_labels,0),MATCH(F$1,'Tax_Share of Price'!$B$1:$AI$1,0)))</f>
        <v>4.6994298452478283E-6</v>
      </c>
      <c r="G2">
        <f>'Total Fuel Prices'!G209*(INDEX(Tax_share,MATCH('Total Fuel Prices'!$A$207,tax_fuel_labels,0),MATCH(G$1,'Tax_Share of Price'!$B$1:$AI$1,0)))</f>
        <v>4.2807564742843473E-6</v>
      </c>
      <c r="H2">
        <f>'Total Fuel Prices'!H209*(INDEX(Tax_share,MATCH('Total Fuel Prices'!$A$207,tax_fuel_labels,0),MATCH(H$1,'Tax_Share of Price'!$B$1:$AI$1,0)))</f>
        <v>3.8620831033207553E-6</v>
      </c>
      <c r="I2">
        <f>'Total Fuel Prices'!I209*(INDEX(Tax_share,MATCH('Total Fuel Prices'!$A$207,tax_fuel_labels,0),MATCH(I$1,'Tax_Share of Price'!$B$1:$AI$1,0)))</f>
        <v>3.443409732357163E-6</v>
      </c>
      <c r="J2">
        <f>'Total Fuel Prices'!J209*(INDEX(Tax_share,MATCH('Total Fuel Prices'!$A$207,tax_fuel_labels,0),MATCH(J$1,'Tax_Share of Price'!$B$1:$AI$1,0)))</f>
        <v>3.024736361393571E-6</v>
      </c>
      <c r="K2">
        <f>'Total Fuel Prices'!K209*(INDEX(Tax_share,MATCH('Total Fuel Prices'!$A$207,tax_fuel_labels,0),MATCH(K$1,'Tax_Share of Price'!$B$1:$AI$1,0)))</f>
        <v>2.60606299043009E-6</v>
      </c>
      <c r="L2">
        <f>'Total Fuel Prices'!L209*(INDEX(Tax_share,MATCH('Total Fuel Prices'!$A$207,tax_fuel_labels,0),MATCH(L$1,'Tax_Share of Price'!$B$1:$AI$1,0)))</f>
        <v>2.1873896194664976E-6</v>
      </c>
      <c r="M2">
        <f>'Total Fuel Prices'!M209*(INDEX(Tax_share,MATCH('Total Fuel Prices'!$A$207,tax_fuel_labels,0),MATCH(M$1,'Tax_Share of Price'!$B$1:$AI$1,0)))</f>
        <v>1.7687162485029057E-6</v>
      </c>
      <c r="N2">
        <f>'Total Fuel Prices'!N209*(INDEX(Tax_share,MATCH('Total Fuel Prices'!$A$207,tax_fuel_labels,0),MATCH(N$1,'Tax_Share of Price'!$B$1:$AI$1,0)))</f>
        <v>1.3500428775394245E-6</v>
      </c>
      <c r="O2">
        <f>'Total Fuel Prices'!O209*(INDEX(Tax_share,MATCH('Total Fuel Prices'!$A$207,tax_fuel_labels,0),MATCH(O$1,'Tax_Share of Price'!$B$1:$AI$1,0)))</f>
        <v>9.313695065758325E-7</v>
      </c>
      <c r="P2">
        <f>'Total Fuel Prices'!P209*(INDEX(Tax_share,MATCH('Total Fuel Prices'!$A$207,tax_fuel_labels,0),MATCH(P$1,'Tax_Share of Price'!$B$1:$AI$1,0)))</f>
        <v>9.0867623941045742E-7</v>
      </c>
      <c r="Q2">
        <f>'Total Fuel Prices'!Q209*(INDEX(Tax_share,MATCH('Total Fuel Prices'!$A$207,tax_fuel_labels,0),MATCH(Q$1,'Tax_Share of Price'!$B$1:$AI$1,0)))</f>
        <v>8.8598297224515858E-7</v>
      </c>
      <c r="R2">
        <f>'Total Fuel Prices'!R209*(INDEX(Tax_share,MATCH('Total Fuel Prices'!$A$207,tax_fuel_labels,0),MATCH(R$1,'Tax_Share of Price'!$B$1:$AI$1,0)))</f>
        <v>8.6328970507985963E-7</v>
      </c>
      <c r="S2">
        <f>'Total Fuel Prices'!S209*(INDEX(Tax_share,MATCH('Total Fuel Prices'!$A$207,tax_fuel_labels,0),MATCH(S$1,'Tax_Share of Price'!$B$1:$AI$1,0)))</f>
        <v>8.4059643791456079E-7</v>
      </c>
      <c r="T2">
        <f>'Total Fuel Prices'!T209*(INDEX(Tax_share,MATCH('Total Fuel Prices'!$A$207,tax_fuel_labels,0),MATCH(T$1,'Tax_Share of Price'!$B$1:$AI$1,0)))</f>
        <v>8.1790317074926882E-7</v>
      </c>
      <c r="U2">
        <f>'Total Fuel Prices'!U209*(INDEX(Tax_share,MATCH('Total Fuel Prices'!$A$207,tax_fuel_labels,0),MATCH(U$1,'Tax_Share of Price'!$B$1:$AI$1,0)))</f>
        <v>7.9520990358396998E-7</v>
      </c>
      <c r="V2">
        <f>'Total Fuel Prices'!V209*(INDEX(Tax_share,MATCH('Total Fuel Prices'!$A$207,tax_fuel_labels,0),MATCH(V$1,'Tax_Share of Price'!$B$1:$AI$1,0)))</f>
        <v>7.7251663641867114E-7</v>
      </c>
      <c r="W2">
        <f>'Total Fuel Prices'!W209*(INDEX(Tax_share,MATCH('Total Fuel Prices'!$A$207,tax_fuel_labels,0),MATCH(W$1,'Tax_Share of Price'!$B$1:$AI$1,0)))</f>
        <v>7.4982336925337219E-7</v>
      </c>
      <c r="X2">
        <f>'Total Fuel Prices'!X209*(INDEX(Tax_share,MATCH('Total Fuel Prices'!$A$207,tax_fuel_labels,0),MATCH(X$1,'Tax_Share of Price'!$B$1:$AI$1,0)))</f>
        <v>7.2713010208807335E-7</v>
      </c>
      <c r="Y2">
        <f>'Total Fuel Prices'!Y209*(INDEX(Tax_share,MATCH('Total Fuel Prices'!$A$207,tax_fuel_labels,0),MATCH(Y$1,'Tax_Share of Price'!$B$1:$AI$1,0)))</f>
        <v>7.0443683492278139E-7</v>
      </c>
      <c r="Z2">
        <f>'Total Fuel Prices'!Z209*(INDEX(Tax_share,MATCH('Total Fuel Prices'!$A$207,tax_fuel_labels,0),MATCH(Z$1,'Tax_Share of Price'!$B$1:$AI$1,0)))</f>
        <v>6.8174356775748254E-7</v>
      </c>
      <c r="AA2">
        <f>'Total Fuel Prices'!AA209*(INDEX(Tax_share,MATCH('Total Fuel Prices'!$A$207,tax_fuel_labels,0),MATCH(AA$1,'Tax_Share of Price'!$B$1:$AI$1,0)))</f>
        <v>6.590503005921837E-7</v>
      </c>
      <c r="AB2">
        <f>'Total Fuel Prices'!AB209*(INDEX(Tax_share,MATCH('Total Fuel Prices'!$A$207,tax_fuel_labels,0),MATCH(AB$1,'Tax_Share of Price'!$B$1:$AI$1,0)))</f>
        <v>6.3635703342688475E-7</v>
      </c>
      <c r="AC2">
        <f>'Total Fuel Prices'!AC209*(INDEX(Tax_share,MATCH('Total Fuel Prices'!$A$207,tax_fuel_labels,0),MATCH(AC$1,'Tax_Share of Price'!$B$1:$AI$1,0)))</f>
        <v>6.1366376626158591E-7</v>
      </c>
      <c r="AD2">
        <f>'Total Fuel Prices'!AD209*(INDEX(Tax_share,MATCH('Total Fuel Prices'!$A$207,tax_fuel_labels,0),MATCH(AD$1,'Tax_Share of Price'!$B$1:$AI$1,0)))</f>
        <v>5.9097049909628707E-7</v>
      </c>
      <c r="AE2">
        <f>'Total Fuel Prices'!AE209*(INDEX(Tax_share,MATCH('Total Fuel Prices'!$A$207,tax_fuel_labels,0),MATCH(AE$1,'Tax_Share of Price'!$B$1:$AI$1,0)))</f>
        <v>5.6827723193099511E-7</v>
      </c>
      <c r="AF2">
        <f>$AE2</f>
        <v>5.6827723193099511E-7</v>
      </c>
      <c r="AG2">
        <f t="shared" ref="AG2:CC7" si="0">$AE2</f>
        <v>5.6827723193099511E-7</v>
      </c>
      <c r="AH2">
        <f t="shared" si="0"/>
        <v>5.6827723193099511E-7</v>
      </c>
      <c r="AI2">
        <f t="shared" si="0"/>
        <v>5.6827723193099511E-7</v>
      </c>
      <c r="AJ2">
        <f t="shared" si="0"/>
        <v>5.6827723193099511E-7</v>
      </c>
      <c r="AK2">
        <f t="shared" si="0"/>
        <v>5.6827723193099511E-7</v>
      </c>
      <c r="AL2">
        <f t="shared" si="0"/>
        <v>5.6827723193099511E-7</v>
      </c>
      <c r="AM2">
        <f t="shared" si="0"/>
        <v>5.6827723193099511E-7</v>
      </c>
      <c r="AN2">
        <f t="shared" si="0"/>
        <v>5.6827723193099511E-7</v>
      </c>
      <c r="AO2">
        <f t="shared" si="0"/>
        <v>5.6827723193099511E-7</v>
      </c>
      <c r="AP2">
        <f t="shared" si="0"/>
        <v>5.6827723193099511E-7</v>
      </c>
      <c r="AQ2">
        <f t="shared" si="0"/>
        <v>5.6827723193099511E-7</v>
      </c>
      <c r="AR2">
        <f t="shared" si="0"/>
        <v>5.6827723193099511E-7</v>
      </c>
      <c r="AS2">
        <f t="shared" si="0"/>
        <v>5.6827723193099511E-7</v>
      </c>
      <c r="AT2">
        <f t="shared" si="0"/>
        <v>5.6827723193099511E-7</v>
      </c>
      <c r="AU2">
        <f t="shared" si="0"/>
        <v>5.6827723193099511E-7</v>
      </c>
      <c r="AV2">
        <f t="shared" si="0"/>
        <v>5.6827723193099511E-7</v>
      </c>
      <c r="AW2">
        <f t="shared" si="0"/>
        <v>5.6827723193099511E-7</v>
      </c>
      <c r="AX2">
        <f t="shared" si="0"/>
        <v>5.6827723193099511E-7</v>
      </c>
      <c r="AY2">
        <f t="shared" si="0"/>
        <v>5.6827723193099511E-7</v>
      </c>
      <c r="AZ2">
        <f t="shared" si="0"/>
        <v>5.6827723193099511E-7</v>
      </c>
      <c r="BA2">
        <f t="shared" si="0"/>
        <v>5.6827723193099511E-7</v>
      </c>
      <c r="BB2">
        <f t="shared" si="0"/>
        <v>5.6827723193099511E-7</v>
      </c>
      <c r="BC2">
        <f t="shared" si="0"/>
        <v>5.6827723193099511E-7</v>
      </c>
      <c r="BD2">
        <f t="shared" si="0"/>
        <v>5.6827723193099511E-7</v>
      </c>
      <c r="BE2">
        <f t="shared" si="0"/>
        <v>5.6827723193099511E-7</v>
      </c>
      <c r="BF2">
        <f t="shared" si="0"/>
        <v>5.6827723193099511E-7</v>
      </c>
      <c r="BG2">
        <f t="shared" si="0"/>
        <v>5.6827723193099511E-7</v>
      </c>
      <c r="BH2">
        <f t="shared" si="0"/>
        <v>5.6827723193099511E-7</v>
      </c>
      <c r="BI2">
        <f t="shared" si="0"/>
        <v>5.6827723193099511E-7</v>
      </c>
      <c r="BJ2">
        <f t="shared" si="0"/>
        <v>5.6827723193099511E-7</v>
      </c>
      <c r="BK2">
        <f t="shared" si="0"/>
        <v>5.6827723193099511E-7</v>
      </c>
      <c r="BL2">
        <f t="shared" si="0"/>
        <v>5.6827723193099511E-7</v>
      </c>
      <c r="BM2">
        <f t="shared" si="0"/>
        <v>5.6827723193099511E-7</v>
      </c>
      <c r="BN2">
        <f t="shared" si="0"/>
        <v>5.6827723193099511E-7</v>
      </c>
      <c r="BO2">
        <f t="shared" si="0"/>
        <v>5.6827723193099511E-7</v>
      </c>
      <c r="BP2">
        <f t="shared" si="0"/>
        <v>5.6827723193099511E-7</v>
      </c>
      <c r="BQ2">
        <f t="shared" si="0"/>
        <v>5.6827723193099511E-7</v>
      </c>
      <c r="BR2">
        <f t="shared" si="0"/>
        <v>5.6827723193099511E-7</v>
      </c>
      <c r="BS2">
        <f t="shared" si="0"/>
        <v>5.6827723193099511E-7</v>
      </c>
      <c r="BT2">
        <f t="shared" si="0"/>
        <v>5.6827723193099511E-7</v>
      </c>
      <c r="BU2">
        <f t="shared" si="0"/>
        <v>5.6827723193099511E-7</v>
      </c>
      <c r="BV2">
        <f t="shared" si="0"/>
        <v>5.6827723193099511E-7</v>
      </c>
      <c r="BW2">
        <f t="shared" si="0"/>
        <v>5.6827723193099511E-7</v>
      </c>
      <c r="BX2">
        <f t="shared" si="0"/>
        <v>5.6827723193099511E-7</v>
      </c>
      <c r="BY2">
        <f t="shared" si="0"/>
        <v>5.6827723193099511E-7</v>
      </c>
      <c r="BZ2">
        <f t="shared" si="0"/>
        <v>5.6827723193099511E-7</v>
      </c>
      <c r="CA2">
        <f t="shared" si="0"/>
        <v>5.6827723193099511E-7</v>
      </c>
      <c r="CB2">
        <f t="shared" si="0"/>
        <v>5.6827723193099511E-7</v>
      </c>
      <c r="CC2">
        <f t="shared" si="0"/>
        <v>5.6827723193099511E-7</v>
      </c>
    </row>
    <row r="3" spans="1:81">
      <c r="A3" s="1" t="s">
        <v>1422</v>
      </c>
      <c r="B3">
        <f>B6</f>
        <v>6.374123329102086E-6</v>
      </c>
      <c r="C3">
        <f t="shared" ref="C3:BN3" si="1">C6</f>
        <v>5.9554499581384941E-6</v>
      </c>
      <c r="D3">
        <f t="shared" si="1"/>
        <v>5.5367765871750122E-6</v>
      </c>
      <c r="E3">
        <f t="shared" si="1"/>
        <v>5.1181032162114203E-6</v>
      </c>
      <c r="F3">
        <f t="shared" si="1"/>
        <v>4.6994298452478283E-6</v>
      </c>
      <c r="G3">
        <f t="shared" si="1"/>
        <v>4.2807564742843473E-6</v>
      </c>
      <c r="H3">
        <f t="shared" si="1"/>
        <v>3.8620831033207553E-6</v>
      </c>
      <c r="I3">
        <f t="shared" si="1"/>
        <v>3.443409732357163E-6</v>
      </c>
      <c r="J3">
        <f t="shared" si="1"/>
        <v>3.024736361393571E-6</v>
      </c>
      <c r="K3">
        <f t="shared" si="1"/>
        <v>2.60606299043009E-6</v>
      </c>
      <c r="L3">
        <f t="shared" si="1"/>
        <v>2.1873896194664976E-6</v>
      </c>
      <c r="M3">
        <f t="shared" si="1"/>
        <v>1.7687162485029057E-6</v>
      </c>
      <c r="N3">
        <f t="shared" si="1"/>
        <v>1.3500428775394245E-6</v>
      </c>
      <c r="O3">
        <f t="shared" si="1"/>
        <v>9.313695065758325E-7</v>
      </c>
      <c r="P3">
        <f t="shared" si="1"/>
        <v>9.0867623941045742E-7</v>
      </c>
      <c r="Q3">
        <f t="shared" si="1"/>
        <v>8.8598297224515858E-7</v>
      </c>
      <c r="R3">
        <f t="shared" si="1"/>
        <v>8.6328970507985963E-7</v>
      </c>
      <c r="S3">
        <f t="shared" si="1"/>
        <v>8.4059643791456079E-7</v>
      </c>
      <c r="T3">
        <f t="shared" si="1"/>
        <v>8.1790317074926882E-7</v>
      </c>
      <c r="U3">
        <f t="shared" si="1"/>
        <v>7.9520990358396998E-7</v>
      </c>
      <c r="V3">
        <f t="shared" si="1"/>
        <v>7.7251663641867114E-7</v>
      </c>
      <c r="W3">
        <f t="shared" si="1"/>
        <v>7.4982336925337219E-7</v>
      </c>
      <c r="X3">
        <f t="shared" si="1"/>
        <v>7.2713010208807335E-7</v>
      </c>
      <c r="Y3">
        <f t="shared" si="1"/>
        <v>7.0443683492278139E-7</v>
      </c>
      <c r="Z3">
        <f t="shared" si="1"/>
        <v>6.8174356775748254E-7</v>
      </c>
      <c r="AA3">
        <f t="shared" si="1"/>
        <v>6.590503005921837E-7</v>
      </c>
      <c r="AB3">
        <f t="shared" si="1"/>
        <v>6.3635703342688475E-7</v>
      </c>
      <c r="AC3">
        <f t="shared" si="1"/>
        <v>6.1366376626158591E-7</v>
      </c>
      <c r="AD3">
        <f t="shared" si="1"/>
        <v>5.9097049909628707E-7</v>
      </c>
      <c r="AE3">
        <f t="shared" si="1"/>
        <v>5.6827723193099511E-7</v>
      </c>
      <c r="AF3">
        <f t="shared" si="1"/>
        <v>5.6827723193099511E-7</v>
      </c>
      <c r="AG3">
        <f t="shared" si="1"/>
        <v>5.6827723193099511E-7</v>
      </c>
      <c r="AH3">
        <f t="shared" si="1"/>
        <v>5.6827723193099511E-7</v>
      </c>
      <c r="AI3">
        <f t="shared" si="1"/>
        <v>5.6827723193099511E-7</v>
      </c>
      <c r="AJ3">
        <f t="shared" si="1"/>
        <v>5.6827723193099511E-7</v>
      </c>
      <c r="AK3">
        <f t="shared" si="1"/>
        <v>5.6827723193099511E-7</v>
      </c>
      <c r="AL3">
        <f t="shared" si="1"/>
        <v>5.6827723193099511E-7</v>
      </c>
      <c r="AM3">
        <f t="shared" si="1"/>
        <v>5.6827723193099511E-7</v>
      </c>
      <c r="AN3">
        <f t="shared" si="1"/>
        <v>5.6827723193099511E-7</v>
      </c>
      <c r="AO3">
        <f t="shared" si="1"/>
        <v>5.6827723193099511E-7</v>
      </c>
      <c r="AP3">
        <f t="shared" si="1"/>
        <v>5.6827723193099511E-7</v>
      </c>
      <c r="AQ3">
        <f t="shared" si="1"/>
        <v>5.6827723193099511E-7</v>
      </c>
      <c r="AR3">
        <f t="shared" si="1"/>
        <v>5.6827723193099511E-7</v>
      </c>
      <c r="AS3">
        <f t="shared" si="1"/>
        <v>5.6827723193099511E-7</v>
      </c>
      <c r="AT3">
        <f t="shared" si="1"/>
        <v>5.6827723193099511E-7</v>
      </c>
      <c r="AU3">
        <f t="shared" si="1"/>
        <v>5.6827723193099511E-7</v>
      </c>
      <c r="AV3">
        <f t="shared" si="1"/>
        <v>5.6827723193099511E-7</v>
      </c>
      <c r="AW3">
        <f t="shared" si="1"/>
        <v>5.6827723193099511E-7</v>
      </c>
      <c r="AX3">
        <f t="shared" si="1"/>
        <v>5.6827723193099511E-7</v>
      </c>
      <c r="AY3">
        <f t="shared" si="1"/>
        <v>5.6827723193099511E-7</v>
      </c>
      <c r="AZ3">
        <f t="shared" si="1"/>
        <v>5.6827723193099511E-7</v>
      </c>
      <c r="BA3">
        <f t="shared" si="1"/>
        <v>5.6827723193099511E-7</v>
      </c>
      <c r="BB3">
        <f t="shared" si="1"/>
        <v>5.6827723193099511E-7</v>
      </c>
      <c r="BC3">
        <f t="shared" si="1"/>
        <v>5.6827723193099511E-7</v>
      </c>
      <c r="BD3">
        <f t="shared" si="1"/>
        <v>5.6827723193099511E-7</v>
      </c>
      <c r="BE3">
        <f t="shared" si="1"/>
        <v>5.6827723193099511E-7</v>
      </c>
      <c r="BF3">
        <f t="shared" si="1"/>
        <v>5.6827723193099511E-7</v>
      </c>
      <c r="BG3">
        <f t="shared" si="1"/>
        <v>5.6827723193099511E-7</v>
      </c>
      <c r="BH3">
        <f t="shared" si="1"/>
        <v>5.6827723193099511E-7</v>
      </c>
      <c r="BI3">
        <f t="shared" si="1"/>
        <v>5.6827723193099511E-7</v>
      </c>
      <c r="BJ3">
        <f t="shared" si="1"/>
        <v>5.6827723193099511E-7</v>
      </c>
      <c r="BK3">
        <f t="shared" si="1"/>
        <v>5.6827723193099511E-7</v>
      </c>
      <c r="BL3">
        <f t="shared" si="1"/>
        <v>5.6827723193099511E-7</v>
      </c>
      <c r="BM3">
        <f t="shared" si="1"/>
        <v>5.6827723193099511E-7</v>
      </c>
      <c r="BN3">
        <f t="shared" si="1"/>
        <v>5.6827723193099511E-7</v>
      </c>
      <c r="BO3">
        <f t="shared" ref="BO3:CC3" si="2">BO6</f>
        <v>5.6827723193099511E-7</v>
      </c>
      <c r="BP3">
        <f t="shared" si="2"/>
        <v>5.6827723193099511E-7</v>
      </c>
      <c r="BQ3">
        <f t="shared" si="2"/>
        <v>5.6827723193099511E-7</v>
      </c>
      <c r="BR3">
        <f t="shared" si="2"/>
        <v>5.6827723193099511E-7</v>
      </c>
      <c r="BS3">
        <f t="shared" si="2"/>
        <v>5.6827723193099511E-7</v>
      </c>
      <c r="BT3">
        <f t="shared" si="2"/>
        <v>5.6827723193099511E-7</v>
      </c>
      <c r="BU3">
        <f t="shared" si="2"/>
        <v>5.6827723193099511E-7</v>
      </c>
      <c r="BV3">
        <f t="shared" si="2"/>
        <v>5.6827723193099511E-7</v>
      </c>
      <c r="BW3">
        <f t="shared" si="2"/>
        <v>5.6827723193099511E-7</v>
      </c>
      <c r="BX3">
        <f t="shared" si="2"/>
        <v>5.6827723193099511E-7</v>
      </c>
      <c r="BY3">
        <f t="shared" si="2"/>
        <v>5.6827723193099511E-7</v>
      </c>
      <c r="BZ3">
        <f t="shared" si="2"/>
        <v>5.6827723193099511E-7</v>
      </c>
      <c r="CA3">
        <f t="shared" si="2"/>
        <v>5.6827723193099511E-7</v>
      </c>
      <c r="CB3">
        <f t="shared" si="2"/>
        <v>5.6827723193099511E-7</v>
      </c>
      <c r="CC3">
        <f t="shared" si="2"/>
        <v>5.6827723193099511E-7</v>
      </c>
    </row>
    <row r="4" spans="1:81">
      <c r="A4" s="1" t="s">
        <v>1423</v>
      </c>
      <c r="B4">
        <f>'Total Fuel Prices'!B211*(INDEX(Tax_share,MATCH('Total Fuel Prices'!$A$207,tax_fuel_labels,0),MATCH(B$1,'Tax_Share of Price'!$B$1:$AI$1,0)))</f>
        <v>6.374123329102086E-6</v>
      </c>
      <c r="C4">
        <f>'Total Fuel Prices'!C211*(INDEX(Tax_share,MATCH('Total Fuel Prices'!$A$207,tax_fuel_labels,0),MATCH(C$1,'Tax_Share of Price'!$B$1:$AI$1,0)))</f>
        <v>5.9554499581384941E-6</v>
      </c>
      <c r="D4">
        <f>'Total Fuel Prices'!D211*(INDEX(Tax_share,MATCH('Total Fuel Prices'!$A$207,tax_fuel_labels,0),MATCH(D$1,'Tax_Share of Price'!$B$1:$AI$1,0)))</f>
        <v>5.5367765871750122E-6</v>
      </c>
      <c r="E4">
        <f>'Total Fuel Prices'!E211*(INDEX(Tax_share,MATCH('Total Fuel Prices'!$A$207,tax_fuel_labels,0),MATCH(E$1,'Tax_Share of Price'!$B$1:$AI$1,0)))</f>
        <v>5.1181032162114203E-6</v>
      </c>
      <c r="F4">
        <f>'Total Fuel Prices'!F211*(INDEX(Tax_share,MATCH('Total Fuel Prices'!$A$207,tax_fuel_labels,0),MATCH(F$1,'Tax_Share of Price'!$B$1:$AI$1,0)))</f>
        <v>4.6994298452478283E-6</v>
      </c>
      <c r="G4">
        <f>'Total Fuel Prices'!G211*(INDEX(Tax_share,MATCH('Total Fuel Prices'!$A$207,tax_fuel_labels,0),MATCH(G$1,'Tax_Share of Price'!$B$1:$AI$1,0)))</f>
        <v>4.2807564742843473E-6</v>
      </c>
      <c r="H4">
        <f>'Total Fuel Prices'!H211*(INDEX(Tax_share,MATCH('Total Fuel Prices'!$A$207,tax_fuel_labels,0),MATCH(H$1,'Tax_Share of Price'!$B$1:$AI$1,0)))</f>
        <v>3.8620831033207553E-6</v>
      </c>
      <c r="I4">
        <f>'Total Fuel Prices'!I211*(INDEX(Tax_share,MATCH('Total Fuel Prices'!$A$207,tax_fuel_labels,0),MATCH(I$1,'Tax_Share of Price'!$B$1:$AI$1,0)))</f>
        <v>3.443409732357163E-6</v>
      </c>
      <c r="J4">
        <f>'Total Fuel Prices'!J211*(INDEX(Tax_share,MATCH('Total Fuel Prices'!$A$207,tax_fuel_labels,0),MATCH(J$1,'Tax_Share of Price'!$B$1:$AI$1,0)))</f>
        <v>3.024736361393571E-6</v>
      </c>
      <c r="K4">
        <f>'Total Fuel Prices'!K211*(INDEX(Tax_share,MATCH('Total Fuel Prices'!$A$207,tax_fuel_labels,0),MATCH(K$1,'Tax_Share of Price'!$B$1:$AI$1,0)))</f>
        <v>2.60606299043009E-6</v>
      </c>
      <c r="L4">
        <f>'Total Fuel Prices'!L211*(INDEX(Tax_share,MATCH('Total Fuel Prices'!$A$207,tax_fuel_labels,0),MATCH(L$1,'Tax_Share of Price'!$B$1:$AI$1,0)))</f>
        <v>2.1873896194664976E-6</v>
      </c>
      <c r="M4">
        <f>'Total Fuel Prices'!M211*(INDEX(Tax_share,MATCH('Total Fuel Prices'!$A$207,tax_fuel_labels,0),MATCH(M$1,'Tax_Share of Price'!$B$1:$AI$1,0)))</f>
        <v>1.7687162485029057E-6</v>
      </c>
      <c r="N4">
        <f>'Total Fuel Prices'!N211*(INDEX(Tax_share,MATCH('Total Fuel Prices'!$A$207,tax_fuel_labels,0),MATCH(N$1,'Tax_Share of Price'!$B$1:$AI$1,0)))</f>
        <v>1.3500428775394245E-6</v>
      </c>
      <c r="O4">
        <f>'Total Fuel Prices'!O211*(INDEX(Tax_share,MATCH('Total Fuel Prices'!$A$207,tax_fuel_labels,0),MATCH(O$1,'Tax_Share of Price'!$B$1:$AI$1,0)))</f>
        <v>9.313695065758325E-7</v>
      </c>
      <c r="P4">
        <f>'Total Fuel Prices'!P211*(INDEX(Tax_share,MATCH('Total Fuel Prices'!$A$207,tax_fuel_labels,0),MATCH(P$1,'Tax_Share of Price'!$B$1:$AI$1,0)))</f>
        <v>9.0867623941045742E-7</v>
      </c>
      <c r="Q4">
        <f>'Total Fuel Prices'!Q211*(INDEX(Tax_share,MATCH('Total Fuel Prices'!$A$207,tax_fuel_labels,0),MATCH(Q$1,'Tax_Share of Price'!$B$1:$AI$1,0)))</f>
        <v>8.8598297224515858E-7</v>
      </c>
      <c r="R4">
        <f>'Total Fuel Prices'!R211*(INDEX(Tax_share,MATCH('Total Fuel Prices'!$A$207,tax_fuel_labels,0),MATCH(R$1,'Tax_Share of Price'!$B$1:$AI$1,0)))</f>
        <v>8.6328970507985963E-7</v>
      </c>
      <c r="S4">
        <f>'Total Fuel Prices'!S211*(INDEX(Tax_share,MATCH('Total Fuel Prices'!$A$207,tax_fuel_labels,0),MATCH(S$1,'Tax_Share of Price'!$B$1:$AI$1,0)))</f>
        <v>8.4059643791456079E-7</v>
      </c>
      <c r="T4">
        <f>'Total Fuel Prices'!T211*(INDEX(Tax_share,MATCH('Total Fuel Prices'!$A$207,tax_fuel_labels,0),MATCH(T$1,'Tax_Share of Price'!$B$1:$AI$1,0)))</f>
        <v>8.1790317074926882E-7</v>
      </c>
      <c r="U4">
        <f>'Total Fuel Prices'!U211*(INDEX(Tax_share,MATCH('Total Fuel Prices'!$A$207,tax_fuel_labels,0),MATCH(U$1,'Tax_Share of Price'!$B$1:$AI$1,0)))</f>
        <v>7.9520990358396998E-7</v>
      </c>
      <c r="V4">
        <f>'Total Fuel Prices'!V211*(INDEX(Tax_share,MATCH('Total Fuel Prices'!$A$207,tax_fuel_labels,0),MATCH(V$1,'Tax_Share of Price'!$B$1:$AI$1,0)))</f>
        <v>7.7251663641867114E-7</v>
      </c>
      <c r="W4">
        <f>'Total Fuel Prices'!W211*(INDEX(Tax_share,MATCH('Total Fuel Prices'!$A$207,tax_fuel_labels,0),MATCH(W$1,'Tax_Share of Price'!$B$1:$AI$1,0)))</f>
        <v>7.4982336925337219E-7</v>
      </c>
      <c r="X4">
        <f>'Total Fuel Prices'!X211*(INDEX(Tax_share,MATCH('Total Fuel Prices'!$A$207,tax_fuel_labels,0),MATCH(X$1,'Tax_Share of Price'!$B$1:$AI$1,0)))</f>
        <v>7.2713010208807335E-7</v>
      </c>
      <c r="Y4">
        <f>'Total Fuel Prices'!Y211*(INDEX(Tax_share,MATCH('Total Fuel Prices'!$A$207,tax_fuel_labels,0),MATCH(Y$1,'Tax_Share of Price'!$B$1:$AI$1,0)))</f>
        <v>7.0443683492278139E-7</v>
      </c>
      <c r="Z4">
        <f>'Total Fuel Prices'!Z211*(INDEX(Tax_share,MATCH('Total Fuel Prices'!$A$207,tax_fuel_labels,0),MATCH(Z$1,'Tax_Share of Price'!$B$1:$AI$1,0)))</f>
        <v>6.8174356775748254E-7</v>
      </c>
      <c r="AA4">
        <f>'Total Fuel Prices'!AA211*(INDEX(Tax_share,MATCH('Total Fuel Prices'!$A$207,tax_fuel_labels,0),MATCH(AA$1,'Tax_Share of Price'!$B$1:$AI$1,0)))</f>
        <v>6.590503005921837E-7</v>
      </c>
      <c r="AB4">
        <f>'Total Fuel Prices'!AB211*(INDEX(Tax_share,MATCH('Total Fuel Prices'!$A$207,tax_fuel_labels,0),MATCH(AB$1,'Tax_Share of Price'!$B$1:$AI$1,0)))</f>
        <v>6.3635703342688475E-7</v>
      </c>
      <c r="AC4">
        <f>'Total Fuel Prices'!AC211*(INDEX(Tax_share,MATCH('Total Fuel Prices'!$A$207,tax_fuel_labels,0),MATCH(AC$1,'Tax_Share of Price'!$B$1:$AI$1,0)))</f>
        <v>6.1366376626158591E-7</v>
      </c>
      <c r="AD4">
        <f>'Total Fuel Prices'!AD211*(INDEX(Tax_share,MATCH('Total Fuel Prices'!$A$207,tax_fuel_labels,0),MATCH(AD$1,'Tax_Share of Price'!$B$1:$AI$1,0)))</f>
        <v>5.9097049909628707E-7</v>
      </c>
      <c r="AE4">
        <f>'Total Fuel Prices'!AE211*(INDEX(Tax_share,MATCH('Total Fuel Prices'!$A$207,tax_fuel_labels,0),MATCH(AE$1,'Tax_Share of Price'!$B$1:$AI$1,0)))</f>
        <v>5.6827723193099511E-7</v>
      </c>
      <c r="AF4">
        <f t="shared" ref="AF3:AU9" si="3">$AE4</f>
        <v>5.6827723193099511E-7</v>
      </c>
      <c r="AG4">
        <f t="shared" si="0"/>
        <v>5.6827723193099511E-7</v>
      </c>
      <c r="AH4">
        <f t="shared" si="0"/>
        <v>5.6827723193099511E-7</v>
      </c>
      <c r="AI4">
        <f t="shared" si="0"/>
        <v>5.6827723193099511E-7</v>
      </c>
      <c r="AJ4">
        <f t="shared" si="0"/>
        <v>5.6827723193099511E-7</v>
      </c>
      <c r="AK4">
        <f t="shared" si="0"/>
        <v>5.6827723193099511E-7</v>
      </c>
      <c r="AL4">
        <f t="shared" si="0"/>
        <v>5.6827723193099511E-7</v>
      </c>
      <c r="AM4">
        <f t="shared" si="0"/>
        <v>5.6827723193099511E-7</v>
      </c>
      <c r="AN4">
        <f t="shared" si="0"/>
        <v>5.6827723193099511E-7</v>
      </c>
      <c r="AO4">
        <f t="shared" si="0"/>
        <v>5.6827723193099511E-7</v>
      </c>
      <c r="AP4">
        <f t="shared" si="0"/>
        <v>5.6827723193099511E-7</v>
      </c>
      <c r="AQ4">
        <f t="shared" si="0"/>
        <v>5.6827723193099511E-7</v>
      </c>
      <c r="AR4">
        <f t="shared" si="0"/>
        <v>5.6827723193099511E-7</v>
      </c>
      <c r="AS4">
        <f t="shared" si="0"/>
        <v>5.6827723193099511E-7</v>
      </c>
      <c r="AT4">
        <f t="shared" si="0"/>
        <v>5.6827723193099511E-7</v>
      </c>
      <c r="AU4">
        <f t="shared" si="0"/>
        <v>5.6827723193099511E-7</v>
      </c>
      <c r="AV4">
        <f t="shared" si="0"/>
        <v>5.6827723193099511E-7</v>
      </c>
      <c r="AW4">
        <f t="shared" si="0"/>
        <v>5.6827723193099511E-7</v>
      </c>
      <c r="AX4">
        <f t="shared" si="0"/>
        <v>5.6827723193099511E-7</v>
      </c>
      <c r="AY4">
        <f t="shared" si="0"/>
        <v>5.6827723193099511E-7</v>
      </c>
      <c r="AZ4">
        <f t="shared" si="0"/>
        <v>5.6827723193099511E-7</v>
      </c>
      <c r="BA4">
        <f t="shared" si="0"/>
        <v>5.6827723193099511E-7</v>
      </c>
      <c r="BB4">
        <f t="shared" si="0"/>
        <v>5.6827723193099511E-7</v>
      </c>
      <c r="BC4">
        <f t="shared" si="0"/>
        <v>5.6827723193099511E-7</v>
      </c>
      <c r="BD4">
        <f t="shared" si="0"/>
        <v>5.6827723193099511E-7</v>
      </c>
      <c r="BE4">
        <f t="shared" si="0"/>
        <v>5.6827723193099511E-7</v>
      </c>
      <c r="BF4">
        <f t="shared" si="0"/>
        <v>5.6827723193099511E-7</v>
      </c>
      <c r="BG4">
        <f t="shared" si="0"/>
        <v>5.6827723193099511E-7</v>
      </c>
      <c r="BH4">
        <f t="shared" si="0"/>
        <v>5.6827723193099511E-7</v>
      </c>
      <c r="BI4">
        <f t="shared" si="0"/>
        <v>5.6827723193099511E-7</v>
      </c>
      <c r="BJ4">
        <f t="shared" si="0"/>
        <v>5.6827723193099511E-7</v>
      </c>
      <c r="BK4">
        <f t="shared" si="0"/>
        <v>5.6827723193099511E-7</v>
      </c>
      <c r="BL4">
        <f t="shared" si="0"/>
        <v>5.6827723193099511E-7</v>
      </c>
      <c r="BM4">
        <f t="shared" si="0"/>
        <v>5.6827723193099511E-7</v>
      </c>
      <c r="BN4">
        <f t="shared" si="0"/>
        <v>5.6827723193099511E-7</v>
      </c>
      <c r="BO4">
        <f t="shared" si="0"/>
        <v>5.6827723193099511E-7</v>
      </c>
      <c r="BP4">
        <f t="shared" si="0"/>
        <v>5.6827723193099511E-7</v>
      </c>
      <c r="BQ4">
        <f t="shared" si="0"/>
        <v>5.6827723193099511E-7</v>
      </c>
      <c r="BR4">
        <f t="shared" si="0"/>
        <v>5.6827723193099511E-7</v>
      </c>
      <c r="BS4">
        <f t="shared" si="0"/>
        <v>5.6827723193099511E-7</v>
      </c>
      <c r="BT4">
        <f t="shared" si="0"/>
        <v>5.6827723193099511E-7</v>
      </c>
      <c r="BU4">
        <f t="shared" si="0"/>
        <v>5.6827723193099511E-7</v>
      </c>
      <c r="BV4">
        <f t="shared" si="0"/>
        <v>5.6827723193099511E-7</v>
      </c>
      <c r="BW4">
        <f t="shared" si="0"/>
        <v>5.6827723193099511E-7</v>
      </c>
      <c r="BX4">
        <f t="shared" si="0"/>
        <v>5.6827723193099511E-7</v>
      </c>
      <c r="BY4">
        <f t="shared" si="0"/>
        <v>5.6827723193099511E-7</v>
      </c>
      <c r="BZ4">
        <f t="shared" si="0"/>
        <v>5.6827723193099511E-7</v>
      </c>
      <c r="CA4">
        <f t="shared" si="0"/>
        <v>5.6827723193099511E-7</v>
      </c>
      <c r="CB4">
        <f t="shared" si="0"/>
        <v>5.6827723193099511E-7</v>
      </c>
      <c r="CC4">
        <f t="shared" si="0"/>
        <v>5.6827723193099511E-7</v>
      </c>
    </row>
    <row r="5" spans="1:81">
      <c r="A5" s="1" t="s">
        <v>1424</v>
      </c>
      <c r="B5">
        <f>'Total Fuel Prices'!B212*(INDEX(Tax_share,MATCH('Total Fuel Prices'!$A$207,tax_fuel_labels,0),MATCH(B$1,'Tax_Share of Price'!$B$1:$AI$1,0)))</f>
        <v>6.374123329102086E-6</v>
      </c>
      <c r="C5">
        <f>'Total Fuel Prices'!C212*(INDEX(Tax_share,MATCH('Total Fuel Prices'!$A$207,tax_fuel_labels,0),MATCH(C$1,'Tax_Share of Price'!$B$1:$AI$1,0)))</f>
        <v>5.9554499581384941E-6</v>
      </c>
      <c r="D5">
        <f>'Total Fuel Prices'!D212*(INDEX(Tax_share,MATCH('Total Fuel Prices'!$A$207,tax_fuel_labels,0),MATCH(D$1,'Tax_Share of Price'!$B$1:$AI$1,0)))</f>
        <v>5.5367765871750122E-6</v>
      </c>
      <c r="E5">
        <f>'Total Fuel Prices'!E212*(INDEX(Tax_share,MATCH('Total Fuel Prices'!$A$207,tax_fuel_labels,0),MATCH(E$1,'Tax_Share of Price'!$B$1:$AI$1,0)))</f>
        <v>5.1181032162114203E-6</v>
      </c>
      <c r="F5">
        <f>'Total Fuel Prices'!F212*(INDEX(Tax_share,MATCH('Total Fuel Prices'!$A$207,tax_fuel_labels,0),MATCH(F$1,'Tax_Share of Price'!$B$1:$AI$1,0)))</f>
        <v>4.6994298452478283E-6</v>
      </c>
      <c r="G5">
        <f>'Total Fuel Prices'!G212*(INDEX(Tax_share,MATCH('Total Fuel Prices'!$A$207,tax_fuel_labels,0),MATCH(G$1,'Tax_Share of Price'!$B$1:$AI$1,0)))</f>
        <v>4.2807564742843473E-6</v>
      </c>
      <c r="H5">
        <f>'Total Fuel Prices'!H212*(INDEX(Tax_share,MATCH('Total Fuel Prices'!$A$207,tax_fuel_labels,0),MATCH(H$1,'Tax_Share of Price'!$B$1:$AI$1,0)))</f>
        <v>3.8620831033207553E-6</v>
      </c>
      <c r="I5">
        <f>'Total Fuel Prices'!I212*(INDEX(Tax_share,MATCH('Total Fuel Prices'!$A$207,tax_fuel_labels,0),MATCH(I$1,'Tax_Share of Price'!$B$1:$AI$1,0)))</f>
        <v>3.443409732357163E-6</v>
      </c>
      <c r="J5">
        <f>'Total Fuel Prices'!J212*(INDEX(Tax_share,MATCH('Total Fuel Prices'!$A$207,tax_fuel_labels,0),MATCH(J$1,'Tax_Share of Price'!$B$1:$AI$1,0)))</f>
        <v>3.024736361393571E-6</v>
      </c>
      <c r="K5">
        <f>'Total Fuel Prices'!K212*(INDEX(Tax_share,MATCH('Total Fuel Prices'!$A$207,tax_fuel_labels,0),MATCH(K$1,'Tax_Share of Price'!$B$1:$AI$1,0)))</f>
        <v>2.60606299043009E-6</v>
      </c>
      <c r="L5">
        <f>'Total Fuel Prices'!L212*(INDEX(Tax_share,MATCH('Total Fuel Prices'!$A$207,tax_fuel_labels,0),MATCH(L$1,'Tax_Share of Price'!$B$1:$AI$1,0)))</f>
        <v>2.1873896194664976E-6</v>
      </c>
      <c r="M5">
        <f>'Total Fuel Prices'!M212*(INDEX(Tax_share,MATCH('Total Fuel Prices'!$A$207,tax_fuel_labels,0),MATCH(M$1,'Tax_Share of Price'!$B$1:$AI$1,0)))</f>
        <v>1.7687162485029057E-6</v>
      </c>
      <c r="N5">
        <f>'Total Fuel Prices'!N212*(INDEX(Tax_share,MATCH('Total Fuel Prices'!$A$207,tax_fuel_labels,0),MATCH(N$1,'Tax_Share of Price'!$B$1:$AI$1,0)))</f>
        <v>1.3500428775394245E-6</v>
      </c>
      <c r="O5">
        <f>'Total Fuel Prices'!O212*(INDEX(Tax_share,MATCH('Total Fuel Prices'!$A$207,tax_fuel_labels,0),MATCH(O$1,'Tax_Share of Price'!$B$1:$AI$1,0)))</f>
        <v>9.313695065758325E-7</v>
      </c>
      <c r="P5">
        <f>'Total Fuel Prices'!P212*(INDEX(Tax_share,MATCH('Total Fuel Prices'!$A$207,tax_fuel_labels,0),MATCH(P$1,'Tax_Share of Price'!$B$1:$AI$1,0)))</f>
        <v>9.0867623941045742E-7</v>
      </c>
      <c r="Q5">
        <f>'Total Fuel Prices'!Q212*(INDEX(Tax_share,MATCH('Total Fuel Prices'!$A$207,tax_fuel_labels,0),MATCH(Q$1,'Tax_Share of Price'!$B$1:$AI$1,0)))</f>
        <v>8.8598297224515858E-7</v>
      </c>
      <c r="R5">
        <f>'Total Fuel Prices'!R212*(INDEX(Tax_share,MATCH('Total Fuel Prices'!$A$207,tax_fuel_labels,0),MATCH(R$1,'Tax_Share of Price'!$B$1:$AI$1,0)))</f>
        <v>8.6328970507985963E-7</v>
      </c>
      <c r="S5">
        <f>'Total Fuel Prices'!S212*(INDEX(Tax_share,MATCH('Total Fuel Prices'!$A$207,tax_fuel_labels,0),MATCH(S$1,'Tax_Share of Price'!$B$1:$AI$1,0)))</f>
        <v>8.4059643791456079E-7</v>
      </c>
      <c r="T5">
        <f>'Total Fuel Prices'!T212*(INDEX(Tax_share,MATCH('Total Fuel Prices'!$A$207,tax_fuel_labels,0),MATCH(T$1,'Tax_Share of Price'!$B$1:$AI$1,0)))</f>
        <v>8.1790317074926882E-7</v>
      </c>
      <c r="U5">
        <f>'Total Fuel Prices'!U212*(INDEX(Tax_share,MATCH('Total Fuel Prices'!$A$207,tax_fuel_labels,0),MATCH(U$1,'Tax_Share of Price'!$B$1:$AI$1,0)))</f>
        <v>7.9520990358396998E-7</v>
      </c>
      <c r="V5">
        <f>'Total Fuel Prices'!V212*(INDEX(Tax_share,MATCH('Total Fuel Prices'!$A$207,tax_fuel_labels,0),MATCH(V$1,'Tax_Share of Price'!$B$1:$AI$1,0)))</f>
        <v>7.7251663641867114E-7</v>
      </c>
      <c r="W5">
        <f>'Total Fuel Prices'!W212*(INDEX(Tax_share,MATCH('Total Fuel Prices'!$A$207,tax_fuel_labels,0),MATCH(W$1,'Tax_Share of Price'!$B$1:$AI$1,0)))</f>
        <v>7.4982336925337219E-7</v>
      </c>
      <c r="X5">
        <f>'Total Fuel Prices'!X212*(INDEX(Tax_share,MATCH('Total Fuel Prices'!$A$207,tax_fuel_labels,0),MATCH(X$1,'Tax_Share of Price'!$B$1:$AI$1,0)))</f>
        <v>7.2713010208807335E-7</v>
      </c>
      <c r="Y5">
        <f>'Total Fuel Prices'!Y212*(INDEX(Tax_share,MATCH('Total Fuel Prices'!$A$207,tax_fuel_labels,0),MATCH(Y$1,'Tax_Share of Price'!$B$1:$AI$1,0)))</f>
        <v>7.0443683492278139E-7</v>
      </c>
      <c r="Z5">
        <f>'Total Fuel Prices'!Z212*(INDEX(Tax_share,MATCH('Total Fuel Prices'!$A$207,tax_fuel_labels,0),MATCH(Z$1,'Tax_Share of Price'!$B$1:$AI$1,0)))</f>
        <v>6.8174356775748254E-7</v>
      </c>
      <c r="AA5">
        <f>'Total Fuel Prices'!AA212*(INDEX(Tax_share,MATCH('Total Fuel Prices'!$A$207,tax_fuel_labels,0),MATCH(AA$1,'Tax_Share of Price'!$B$1:$AI$1,0)))</f>
        <v>6.590503005921837E-7</v>
      </c>
      <c r="AB5">
        <f>'Total Fuel Prices'!AB212*(INDEX(Tax_share,MATCH('Total Fuel Prices'!$A$207,tax_fuel_labels,0),MATCH(AB$1,'Tax_Share of Price'!$B$1:$AI$1,0)))</f>
        <v>6.3635703342688475E-7</v>
      </c>
      <c r="AC5">
        <f>'Total Fuel Prices'!AC212*(INDEX(Tax_share,MATCH('Total Fuel Prices'!$A$207,tax_fuel_labels,0),MATCH(AC$1,'Tax_Share of Price'!$B$1:$AI$1,0)))</f>
        <v>6.1366376626158591E-7</v>
      </c>
      <c r="AD5">
        <f>'Total Fuel Prices'!AD212*(INDEX(Tax_share,MATCH('Total Fuel Prices'!$A$207,tax_fuel_labels,0),MATCH(AD$1,'Tax_Share of Price'!$B$1:$AI$1,0)))</f>
        <v>5.9097049909628707E-7</v>
      </c>
      <c r="AE5">
        <f>'Total Fuel Prices'!AE212*(INDEX(Tax_share,MATCH('Total Fuel Prices'!$A$207,tax_fuel_labels,0),MATCH(AE$1,'Tax_Share of Price'!$B$1:$AI$1,0)))</f>
        <v>5.6827723193099511E-7</v>
      </c>
      <c r="AF5">
        <f t="shared" si="3"/>
        <v>5.6827723193099511E-7</v>
      </c>
      <c r="AG5">
        <f t="shared" si="0"/>
        <v>5.6827723193099511E-7</v>
      </c>
      <c r="AH5">
        <f t="shared" si="0"/>
        <v>5.6827723193099511E-7</v>
      </c>
      <c r="AI5">
        <f t="shared" si="0"/>
        <v>5.6827723193099511E-7</v>
      </c>
      <c r="AJ5">
        <f t="shared" si="0"/>
        <v>5.6827723193099511E-7</v>
      </c>
      <c r="AK5">
        <f t="shared" si="0"/>
        <v>5.6827723193099511E-7</v>
      </c>
      <c r="AL5">
        <f t="shared" si="0"/>
        <v>5.6827723193099511E-7</v>
      </c>
      <c r="AM5">
        <f t="shared" si="0"/>
        <v>5.6827723193099511E-7</v>
      </c>
      <c r="AN5">
        <f t="shared" si="0"/>
        <v>5.6827723193099511E-7</v>
      </c>
      <c r="AO5">
        <f t="shared" si="0"/>
        <v>5.6827723193099511E-7</v>
      </c>
      <c r="AP5">
        <f t="shared" si="0"/>
        <v>5.6827723193099511E-7</v>
      </c>
      <c r="AQ5">
        <f t="shared" si="0"/>
        <v>5.6827723193099511E-7</v>
      </c>
      <c r="AR5">
        <f t="shared" si="0"/>
        <v>5.6827723193099511E-7</v>
      </c>
      <c r="AS5">
        <f t="shared" si="0"/>
        <v>5.6827723193099511E-7</v>
      </c>
      <c r="AT5">
        <f t="shared" si="0"/>
        <v>5.6827723193099511E-7</v>
      </c>
      <c r="AU5">
        <f t="shared" si="0"/>
        <v>5.6827723193099511E-7</v>
      </c>
      <c r="AV5">
        <f t="shared" si="0"/>
        <v>5.6827723193099511E-7</v>
      </c>
      <c r="AW5">
        <f t="shared" si="0"/>
        <v>5.6827723193099511E-7</v>
      </c>
      <c r="AX5">
        <f t="shared" si="0"/>
        <v>5.6827723193099511E-7</v>
      </c>
      <c r="AY5">
        <f t="shared" si="0"/>
        <v>5.6827723193099511E-7</v>
      </c>
      <c r="AZ5">
        <f t="shared" si="0"/>
        <v>5.6827723193099511E-7</v>
      </c>
      <c r="BA5">
        <f t="shared" si="0"/>
        <v>5.6827723193099511E-7</v>
      </c>
      <c r="BB5">
        <f t="shared" si="0"/>
        <v>5.6827723193099511E-7</v>
      </c>
      <c r="BC5">
        <f t="shared" si="0"/>
        <v>5.6827723193099511E-7</v>
      </c>
      <c r="BD5">
        <f t="shared" si="0"/>
        <v>5.6827723193099511E-7</v>
      </c>
      <c r="BE5">
        <f t="shared" si="0"/>
        <v>5.6827723193099511E-7</v>
      </c>
      <c r="BF5">
        <f t="shared" si="0"/>
        <v>5.6827723193099511E-7</v>
      </c>
      <c r="BG5">
        <f t="shared" si="0"/>
        <v>5.6827723193099511E-7</v>
      </c>
      <c r="BH5">
        <f t="shared" si="0"/>
        <v>5.6827723193099511E-7</v>
      </c>
      <c r="BI5">
        <f t="shared" si="0"/>
        <v>5.6827723193099511E-7</v>
      </c>
      <c r="BJ5">
        <f t="shared" si="0"/>
        <v>5.6827723193099511E-7</v>
      </c>
      <c r="BK5">
        <f t="shared" si="0"/>
        <v>5.6827723193099511E-7</v>
      </c>
      <c r="BL5">
        <f t="shared" si="0"/>
        <v>5.6827723193099511E-7</v>
      </c>
      <c r="BM5">
        <f t="shared" si="0"/>
        <v>5.6827723193099511E-7</v>
      </c>
      <c r="BN5">
        <f t="shared" si="0"/>
        <v>5.6827723193099511E-7</v>
      </c>
      <c r="BO5">
        <f t="shared" si="0"/>
        <v>5.6827723193099511E-7</v>
      </c>
      <c r="BP5">
        <f t="shared" si="0"/>
        <v>5.6827723193099511E-7</v>
      </c>
      <c r="BQ5">
        <f t="shared" si="0"/>
        <v>5.6827723193099511E-7</v>
      </c>
      <c r="BR5">
        <f t="shared" si="0"/>
        <v>5.6827723193099511E-7</v>
      </c>
      <c r="BS5">
        <f t="shared" si="0"/>
        <v>5.6827723193099511E-7</v>
      </c>
      <c r="BT5">
        <f t="shared" si="0"/>
        <v>5.6827723193099511E-7</v>
      </c>
      <c r="BU5">
        <f t="shared" si="0"/>
        <v>5.6827723193099511E-7</v>
      </c>
      <c r="BV5">
        <f t="shared" si="0"/>
        <v>5.6827723193099511E-7</v>
      </c>
      <c r="BW5">
        <f t="shared" si="0"/>
        <v>5.6827723193099511E-7</v>
      </c>
      <c r="BX5">
        <f t="shared" si="0"/>
        <v>5.6827723193099511E-7</v>
      </c>
      <c r="BY5">
        <f t="shared" si="0"/>
        <v>5.6827723193099511E-7</v>
      </c>
      <c r="BZ5">
        <f t="shared" si="0"/>
        <v>5.6827723193099511E-7</v>
      </c>
      <c r="CA5">
        <f t="shared" si="0"/>
        <v>5.6827723193099511E-7</v>
      </c>
      <c r="CB5">
        <f t="shared" si="0"/>
        <v>5.6827723193099511E-7</v>
      </c>
      <c r="CC5">
        <f t="shared" si="0"/>
        <v>5.6827723193099511E-7</v>
      </c>
    </row>
    <row r="6" spans="1:81">
      <c r="A6" s="1" t="s">
        <v>1425</v>
      </c>
      <c r="B6">
        <f>'Total Fuel Prices'!B213*(INDEX(Tax_share,MATCH('Total Fuel Prices'!$A$207,tax_fuel_labels,0),MATCH(B$1,'Tax_Share of Price'!$B$1:$AI$1,0)))</f>
        <v>6.374123329102086E-6</v>
      </c>
      <c r="C6">
        <f>'Total Fuel Prices'!C213*(INDEX(Tax_share,MATCH('Total Fuel Prices'!$A$207,tax_fuel_labels,0),MATCH(C$1,'Tax_Share of Price'!$B$1:$AI$1,0)))</f>
        <v>5.9554499581384941E-6</v>
      </c>
      <c r="D6">
        <f>'Total Fuel Prices'!D213*(INDEX(Tax_share,MATCH('Total Fuel Prices'!$A$207,tax_fuel_labels,0),MATCH(D$1,'Tax_Share of Price'!$B$1:$AI$1,0)))</f>
        <v>5.5367765871750122E-6</v>
      </c>
      <c r="E6">
        <f>'Total Fuel Prices'!E213*(INDEX(Tax_share,MATCH('Total Fuel Prices'!$A$207,tax_fuel_labels,0),MATCH(E$1,'Tax_Share of Price'!$B$1:$AI$1,0)))</f>
        <v>5.1181032162114203E-6</v>
      </c>
      <c r="F6">
        <f>'Total Fuel Prices'!F213*(INDEX(Tax_share,MATCH('Total Fuel Prices'!$A$207,tax_fuel_labels,0),MATCH(F$1,'Tax_Share of Price'!$B$1:$AI$1,0)))</f>
        <v>4.6994298452478283E-6</v>
      </c>
      <c r="G6">
        <f>'Total Fuel Prices'!G213*(INDEX(Tax_share,MATCH('Total Fuel Prices'!$A$207,tax_fuel_labels,0),MATCH(G$1,'Tax_Share of Price'!$B$1:$AI$1,0)))</f>
        <v>4.2807564742843473E-6</v>
      </c>
      <c r="H6">
        <f>'Total Fuel Prices'!H213*(INDEX(Tax_share,MATCH('Total Fuel Prices'!$A$207,tax_fuel_labels,0),MATCH(H$1,'Tax_Share of Price'!$B$1:$AI$1,0)))</f>
        <v>3.8620831033207553E-6</v>
      </c>
      <c r="I6">
        <f>'Total Fuel Prices'!I213*(INDEX(Tax_share,MATCH('Total Fuel Prices'!$A$207,tax_fuel_labels,0),MATCH(I$1,'Tax_Share of Price'!$B$1:$AI$1,0)))</f>
        <v>3.443409732357163E-6</v>
      </c>
      <c r="J6">
        <f>'Total Fuel Prices'!J213*(INDEX(Tax_share,MATCH('Total Fuel Prices'!$A$207,tax_fuel_labels,0),MATCH(J$1,'Tax_Share of Price'!$B$1:$AI$1,0)))</f>
        <v>3.024736361393571E-6</v>
      </c>
      <c r="K6">
        <f>'Total Fuel Prices'!K213*(INDEX(Tax_share,MATCH('Total Fuel Prices'!$A$207,tax_fuel_labels,0),MATCH(K$1,'Tax_Share of Price'!$B$1:$AI$1,0)))</f>
        <v>2.60606299043009E-6</v>
      </c>
      <c r="L6">
        <f>'Total Fuel Prices'!L213*(INDEX(Tax_share,MATCH('Total Fuel Prices'!$A$207,tax_fuel_labels,0),MATCH(L$1,'Tax_Share of Price'!$B$1:$AI$1,0)))</f>
        <v>2.1873896194664976E-6</v>
      </c>
      <c r="M6">
        <f>'Total Fuel Prices'!M213*(INDEX(Tax_share,MATCH('Total Fuel Prices'!$A$207,tax_fuel_labels,0),MATCH(M$1,'Tax_Share of Price'!$B$1:$AI$1,0)))</f>
        <v>1.7687162485029057E-6</v>
      </c>
      <c r="N6">
        <f>'Total Fuel Prices'!N213*(INDEX(Tax_share,MATCH('Total Fuel Prices'!$A$207,tax_fuel_labels,0),MATCH(N$1,'Tax_Share of Price'!$B$1:$AI$1,0)))</f>
        <v>1.3500428775394245E-6</v>
      </c>
      <c r="O6">
        <f>'Total Fuel Prices'!O213*(INDEX(Tax_share,MATCH('Total Fuel Prices'!$A$207,tax_fuel_labels,0),MATCH(O$1,'Tax_Share of Price'!$B$1:$AI$1,0)))</f>
        <v>9.313695065758325E-7</v>
      </c>
      <c r="P6">
        <f>'Total Fuel Prices'!P213*(INDEX(Tax_share,MATCH('Total Fuel Prices'!$A$207,tax_fuel_labels,0),MATCH(P$1,'Tax_Share of Price'!$B$1:$AI$1,0)))</f>
        <v>9.0867623941045742E-7</v>
      </c>
      <c r="Q6">
        <f>'Total Fuel Prices'!Q213*(INDEX(Tax_share,MATCH('Total Fuel Prices'!$A$207,tax_fuel_labels,0),MATCH(Q$1,'Tax_Share of Price'!$B$1:$AI$1,0)))</f>
        <v>8.8598297224515858E-7</v>
      </c>
      <c r="R6">
        <f>'Total Fuel Prices'!R213*(INDEX(Tax_share,MATCH('Total Fuel Prices'!$A$207,tax_fuel_labels,0),MATCH(R$1,'Tax_Share of Price'!$B$1:$AI$1,0)))</f>
        <v>8.6328970507985963E-7</v>
      </c>
      <c r="S6">
        <f>'Total Fuel Prices'!S213*(INDEX(Tax_share,MATCH('Total Fuel Prices'!$A$207,tax_fuel_labels,0),MATCH(S$1,'Tax_Share of Price'!$B$1:$AI$1,0)))</f>
        <v>8.4059643791456079E-7</v>
      </c>
      <c r="T6">
        <f>'Total Fuel Prices'!T213*(INDEX(Tax_share,MATCH('Total Fuel Prices'!$A$207,tax_fuel_labels,0),MATCH(T$1,'Tax_Share of Price'!$B$1:$AI$1,0)))</f>
        <v>8.1790317074926882E-7</v>
      </c>
      <c r="U6">
        <f>'Total Fuel Prices'!U213*(INDEX(Tax_share,MATCH('Total Fuel Prices'!$A$207,tax_fuel_labels,0),MATCH(U$1,'Tax_Share of Price'!$B$1:$AI$1,0)))</f>
        <v>7.9520990358396998E-7</v>
      </c>
      <c r="V6">
        <f>'Total Fuel Prices'!V213*(INDEX(Tax_share,MATCH('Total Fuel Prices'!$A$207,tax_fuel_labels,0),MATCH(V$1,'Tax_Share of Price'!$B$1:$AI$1,0)))</f>
        <v>7.7251663641867114E-7</v>
      </c>
      <c r="W6">
        <f>'Total Fuel Prices'!W213*(INDEX(Tax_share,MATCH('Total Fuel Prices'!$A$207,tax_fuel_labels,0),MATCH(W$1,'Tax_Share of Price'!$B$1:$AI$1,0)))</f>
        <v>7.4982336925337219E-7</v>
      </c>
      <c r="X6">
        <f>'Total Fuel Prices'!X213*(INDEX(Tax_share,MATCH('Total Fuel Prices'!$A$207,tax_fuel_labels,0),MATCH(X$1,'Tax_Share of Price'!$B$1:$AI$1,0)))</f>
        <v>7.2713010208807335E-7</v>
      </c>
      <c r="Y6">
        <f>'Total Fuel Prices'!Y213*(INDEX(Tax_share,MATCH('Total Fuel Prices'!$A$207,tax_fuel_labels,0),MATCH(Y$1,'Tax_Share of Price'!$B$1:$AI$1,0)))</f>
        <v>7.0443683492278139E-7</v>
      </c>
      <c r="Z6">
        <f>'Total Fuel Prices'!Z213*(INDEX(Tax_share,MATCH('Total Fuel Prices'!$A$207,tax_fuel_labels,0),MATCH(Z$1,'Tax_Share of Price'!$B$1:$AI$1,0)))</f>
        <v>6.8174356775748254E-7</v>
      </c>
      <c r="AA6">
        <f>'Total Fuel Prices'!AA213*(INDEX(Tax_share,MATCH('Total Fuel Prices'!$A$207,tax_fuel_labels,0),MATCH(AA$1,'Tax_Share of Price'!$B$1:$AI$1,0)))</f>
        <v>6.590503005921837E-7</v>
      </c>
      <c r="AB6">
        <f>'Total Fuel Prices'!AB213*(INDEX(Tax_share,MATCH('Total Fuel Prices'!$A$207,tax_fuel_labels,0),MATCH(AB$1,'Tax_Share of Price'!$B$1:$AI$1,0)))</f>
        <v>6.3635703342688475E-7</v>
      </c>
      <c r="AC6">
        <f>'Total Fuel Prices'!AC213*(INDEX(Tax_share,MATCH('Total Fuel Prices'!$A$207,tax_fuel_labels,0),MATCH(AC$1,'Tax_Share of Price'!$B$1:$AI$1,0)))</f>
        <v>6.1366376626158591E-7</v>
      </c>
      <c r="AD6">
        <f>'Total Fuel Prices'!AD213*(INDEX(Tax_share,MATCH('Total Fuel Prices'!$A$207,tax_fuel_labels,0),MATCH(AD$1,'Tax_Share of Price'!$B$1:$AI$1,0)))</f>
        <v>5.9097049909628707E-7</v>
      </c>
      <c r="AE6">
        <f>'Total Fuel Prices'!AE213*(INDEX(Tax_share,MATCH('Total Fuel Prices'!$A$207,tax_fuel_labels,0),MATCH(AE$1,'Tax_Share of Price'!$B$1:$AI$1,0)))</f>
        <v>5.6827723193099511E-7</v>
      </c>
      <c r="AF6">
        <f t="shared" si="3"/>
        <v>5.6827723193099511E-7</v>
      </c>
      <c r="AG6">
        <f t="shared" si="0"/>
        <v>5.6827723193099511E-7</v>
      </c>
      <c r="AH6">
        <f t="shared" si="0"/>
        <v>5.6827723193099511E-7</v>
      </c>
      <c r="AI6">
        <f t="shared" si="0"/>
        <v>5.6827723193099511E-7</v>
      </c>
      <c r="AJ6">
        <f t="shared" si="0"/>
        <v>5.6827723193099511E-7</v>
      </c>
      <c r="AK6">
        <f t="shared" si="0"/>
        <v>5.6827723193099511E-7</v>
      </c>
      <c r="AL6">
        <f t="shared" si="0"/>
        <v>5.6827723193099511E-7</v>
      </c>
      <c r="AM6">
        <f t="shared" si="0"/>
        <v>5.6827723193099511E-7</v>
      </c>
      <c r="AN6">
        <f t="shared" si="0"/>
        <v>5.6827723193099511E-7</v>
      </c>
      <c r="AO6">
        <f t="shared" si="0"/>
        <v>5.6827723193099511E-7</v>
      </c>
      <c r="AP6">
        <f t="shared" si="0"/>
        <v>5.6827723193099511E-7</v>
      </c>
      <c r="AQ6">
        <f t="shared" si="0"/>
        <v>5.6827723193099511E-7</v>
      </c>
      <c r="AR6">
        <f t="shared" si="0"/>
        <v>5.6827723193099511E-7</v>
      </c>
      <c r="AS6">
        <f t="shared" si="0"/>
        <v>5.6827723193099511E-7</v>
      </c>
      <c r="AT6">
        <f t="shared" si="0"/>
        <v>5.6827723193099511E-7</v>
      </c>
      <c r="AU6">
        <f t="shared" si="0"/>
        <v>5.6827723193099511E-7</v>
      </c>
      <c r="AV6">
        <f t="shared" si="0"/>
        <v>5.6827723193099511E-7</v>
      </c>
      <c r="AW6">
        <f t="shared" si="0"/>
        <v>5.6827723193099511E-7</v>
      </c>
      <c r="AX6">
        <f t="shared" si="0"/>
        <v>5.6827723193099511E-7</v>
      </c>
      <c r="AY6">
        <f t="shared" si="0"/>
        <v>5.6827723193099511E-7</v>
      </c>
      <c r="AZ6">
        <f t="shared" si="0"/>
        <v>5.6827723193099511E-7</v>
      </c>
      <c r="BA6">
        <f t="shared" si="0"/>
        <v>5.6827723193099511E-7</v>
      </c>
      <c r="BB6">
        <f t="shared" si="0"/>
        <v>5.6827723193099511E-7</v>
      </c>
      <c r="BC6">
        <f t="shared" si="0"/>
        <v>5.6827723193099511E-7</v>
      </c>
      <c r="BD6">
        <f t="shared" si="0"/>
        <v>5.6827723193099511E-7</v>
      </c>
      <c r="BE6">
        <f t="shared" si="0"/>
        <v>5.6827723193099511E-7</v>
      </c>
      <c r="BF6">
        <f t="shared" si="0"/>
        <v>5.6827723193099511E-7</v>
      </c>
      <c r="BG6">
        <f t="shared" si="0"/>
        <v>5.6827723193099511E-7</v>
      </c>
      <c r="BH6">
        <f t="shared" si="0"/>
        <v>5.6827723193099511E-7</v>
      </c>
      <c r="BI6">
        <f t="shared" si="0"/>
        <v>5.6827723193099511E-7</v>
      </c>
      <c r="BJ6">
        <f t="shared" si="0"/>
        <v>5.6827723193099511E-7</v>
      </c>
      <c r="BK6">
        <f t="shared" si="0"/>
        <v>5.6827723193099511E-7</v>
      </c>
      <c r="BL6">
        <f t="shared" si="0"/>
        <v>5.6827723193099511E-7</v>
      </c>
      <c r="BM6">
        <f t="shared" si="0"/>
        <v>5.6827723193099511E-7</v>
      </c>
      <c r="BN6">
        <f t="shared" si="0"/>
        <v>5.6827723193099511E-7</v>
      </c>
      <c r="BO6">
        <f t="shared" si="0"/>
        <v>5.6827723193099511E-7</v>
      </c>
      <c r="BP6">
        <f t="shared" si="0"/>
        <v>5.6827723193099511E-7</v>
      </c>
      <c r="BQ6">
        <f t="shared" si="0"/>
        <v>5.6827723193099511E-7</v>
      </c>
      <c r="BR6">
        <f t="shared" si="0"/>
        <v>5.6827723193099511E-7</v>
      </c>
      <c r="BS6">
        <f t="shared" si="0"/>
        <v>5.6827723193099511E-7</v>
      </c>
      <c r="BT6">
        <f t="shared" si="0"/>
        <v>5.6827723193099511E-7</v>
      </c>
      <c r="BU6">
        <f t="shared" si="0"/>
        <v>5.6827723193099511E-7</v>
      </c>
      <c r="BV6">
        <f t="shared" si="0"/>
        <v>5.6827723193099511E-7</v>
      </c>
      <c r="BW6">
        <f t="shared" si="0"/>
        <v>5.6827723193099511E-7</v>
      </c>
      <c r="BX6">
        <f t="shared" si="0"/>
        <v>5.6827723193099511E-7</v>
      </c>
      <c r="BY6">
        <f t="shared" si="0"/>
        <v>5.6827723193099511E-7</v>
      </c>
      <c r="BZ6">
        <f t="shared" si="0"/>
        <v>5.6827723193099511E-7</v>
      </c>
      <c r="CA6">
        <f t="shared" si="0"/>
        <v>5.6827723193099511E-7</v>
      </c>
      <c r="CB6">
        <f t="shared" si="0"/>
        <v>5.6827723193099511E-7</v>
      </c>
      <c r="CC6">
        <f t="shared" si="0"/>
        <v>5.6827723193099511E-7</v>
      </c>
    </row>
    <row r="7" spans="1:81">
      <c r="A7" s="1" t="s">
        <v>1426</v>
      </c>
      <c r="B7">
        <f>'Total Fuel Prices'!B214*(INDEX(Tax_share,MATCH('Total Fuel Prices'!$A$207,tax_fuel_labels,0),MATCH(B$1,'Tax_Share of Price'!$B$1:$AI$1,0)))</f>
        <v>0</v>
      </c>
      <c r="C7">
        <f>'Total Fuel Prices'!C214*(INDEX(Tax_share,MATCH('Total Fuel Prices'!$A$207,tax_fuel_labels,0),MATCH(C$1,'Tax_Share of Price'!$B$1:$AI$1,0)))</f>
        <v>0</v>
      </c>
      <c r="D7">
        <f>'Total Fuel Prices'!D214*(INDEX(Tax_share,MATCH('Total Fuel Prices'!$A$207,tax_fuel_labels,0),MATCH(D$1,'Tax_Share of Price'!$B$1:$AI$1,0)))</f>
        <v>0</v>
      </c>
      <c r="E7">
        <f>'Total Fuel Prices'!E214*(INDEX(Tax_share,MATCH('Total Fuel Prices'!$A$207,tax_fuel_labels,0),MATCH(E$1,'Tax_Share of Price'!$B$1:$AI$1,0)))</f>
        <v>0</v>
      </c>
      <c r="F7">
        <f>'Total Fuel Prices'!F214*(INDEX(Tax_share,MATCH('Total Fuel Prices'!$A$207,tax_fuel_labels,0),MATCH(F$1,'Tax_Share of Price'!$B$1:$AI$1,0)))</f>
        <v>0</v>
      </c>
      <c r="G7">
        <f>'Total Fuel Prices'!G214*(INDEX(Tax_share,MATCH('Total Fuel Prices'!$A$207,tax_fuel_labels,0),MATCH(G$1,'Tax_Share of Price'!$B$1:$AI$1,0)))</f>
        <v>0</v>
      </c>
      <c r="H7">
        <f>'Total Fuel Prices'!H214*(INDEX(Tax_share,MATCH('Total Fuel Prices'!$A$207,tax_fuel_labels,0),MATCH(H$1,'Tax_Share of Price'!$B$1:$AI$1,0)))</f>
        <v>0</v>
      </c>
      <c r="I7">
        <f>'Total Fuel Prices'!I214*(INDEX(Tax_share,MATCH('Total Fuel Prices'!$A$207,tax_fuel_labels,0),MATCH(I$1,'Tax_Share of Price'!$B$1:$AI$1,0)))</f>
        <v>0</v>
      </c>
      <c r="J7">
        <f>'Total Fuel Prices'!J214*(INDEX(Tax_share,MATCH('Total Fuel Prices'!$A$207,tax_fuel_labels,0),MATCH(J$1,'Tax_Share of Price'!$B$1:$AI$1,0)))</f>
        <v>0</v>
      </c>
      <c r="K7">
        <f>'Total Fuel Prices'!K214*(INDEX(Tax_share,MATCH('Total Fuel Prices'!$A$207,tax_fuel_labels,0),MATCH(K$1,'Tax_Share of Price'!$B$1:$AI$1,0)))</f>
        <v>0</v>
      </c>
      <c r="L7">
        <f>'Total Fuel Prices'!L214*(INDEX(Tax_share,MATCH('Total Fuel Prices'!$A$207,tax_fuel_labels,0),MATCH(L$1,'Tax_Share of Price'!$B$1:$AI$1,0)))</f>
        <v>0</v>
      </c>
      <c r="M7">
        <f>'Total Fuel Prices'!M214*(INDEX(Tax_share,MATCH('Total Fuel Prices'!$A$207,tax_fuel_labels,0),MATCH(M$1,'Tax_Share of Price'!$B$1:$AI$1,0)))</f>
        <v>0</v>
      </c>
      <c r="N7">
        <f>'Total Fuel Prices'!N214*(INDEX(Tax_share,MATCH('Total Fuel Prices'!$A$207,tax_fuel_labels,0),MATCH(N$1,'Tax_Share of Price'!$B$1:$AI$1,0)))</f>
        <v>0</v>
      </c>
      <c r="O7">
        <f>'Total Fuel Prices'!O214*(INDEX(Tax_share,MATCH('Total Fuel Prices'!$A$207,tax_fuel_labels,0),MATCH(O$1,'Tax_Share of Price'!$B$1:$AI$1,0)))</f>
        <v>0</v>
      </c>
      <c r="P7">
        <f>'Total Fuel Prices'!P214*(INDEX(Tax_share,MATCH('Total Fuel Prices'!$A$207,tax_fuel_labels,0),MATCH(P$1,'Tax_Share of Price'!$B$1:$AI$1,0)))</f>
        <v>0</v>
      </c>
      <c r="Q7">
        <f>'Total Fuel Prices'!Q214*(INDEX(Tax_share,MATCH('Total Fuel Prices'!$A$207,tax_fuel_labels,0),MATCH(Q$1,'Tax_Share of Price'!$B$1:$AI$1,0)))</f>
        <v>0</v>
      </c>
      <c r="R7">
        <f>'Total Fuel Prices'!R214*(INDEX(Tax_share,MATCH('Total Fuel Prices'!$A$207,tax_fuel_labels,0),MATCH(R$1,'Tax_Share of Price'!$B$1:$AI$1,0)))</f>
        <v>0</v>
      </c>
      <c r="S7">
        <f>'Total Fuel Prices'!S214*(INDEX(Tax_share,MATCH('Total Fuel Prices'!$A$207,tax_fuel_labels,0),MATCH(S$1,'Tax_Share of Price'!$B$1:$AI$1,0)))</f>
        <v>0</v>
      </c>
      <c r="T7">
        <f>'Total Fuel Prices'!T214*(INDEX(Tax_share,MATCH('Total Fuel Prices'!$A$207,tax_fuel_labels,0),MATCH(T$1,'Tax_Share of Price'!$B$1:$AI$1,0)))</f>
        <v>0</v>
      </c>
      <c r="U7">
        <f>'Total Fuel Prices'!U214*(INDEX(Tax_share,MATCH('Total Fuel Prices'!$A$207,tax_fuel_labels,0),MATCH(U$1,'Tax_Share of Price'!$B$1:$AI$1,0)))</f>
        <v>0</v>
      </c>
      <c r="V7">
        <f>'Total Fuel Prices'!V214*(INDEX(Tax_share,MATCH('Total Fuel Prices'!$A$207,tax_fuel_labels,0),MATCH(V$1,'Tax_Share of Price'!$B$1:$AI$1,0)))</f>
        <v>0</v>
      </c>
      <c r="W7">
        <f>'Total Fuel Prices'!W214*(INDEX(Tax_share,MATCH('Total Fuel Prices'!$A$207,tax_fuel_labels,0),MATCH(W$1,'Tax_Share of Price'!$B$1:$AI$1,0)))</f>
        <v>0</v>
      </c>
      <c r="X7">
        <f>'Total Fuel Prices'!X214*(INDEX(Tax_share,MATCH('Total Fuel Prices'!$A$207,tax_fuel_labels,0),MATCH(X$1,'Tax_Share of Price'!$B$1:$AI$1,0)))</f>
        <v>0</v>
      </c>
      <c r="Y7">
        <f>'Total Fuel Prices'!Y214*(INDEX(Tax_share,MATCH('Total Fuel Prices'!$A$207,tax_fuel_labels,0),MATCH(Y$1,'Tax_Share of Price'!$B$1:$AI$1,0)))</f>
        <v>0</v>
      </c>
      <c r="Z7">
        <f>'Total Fuel Prices'!Z214*(INDEX(Tax_share,MATCH('Total Fuel Prices'!$A$207,tax_fuel_labels,0),MATCH(Z$1,'Tax_Share of Price'!$B$1:$AI$1,0)))</f>
        <v>0</v>
      </c>
      <c r="AA7">
        <f>'Total Fuel Prices'!AA214*(INDEX(Tax_share,MATCH('Total Fuel Prices'!$A$207,tax_fuel_labels,0),MATCH(AA$1,'Tax_Share of Price'!$B$1:$AI$1,0)))</f>
        <v>0</v>
      </c>
      <c r="AB7">
        <f>'Total Fuel Prices'!AB214*(INDEX(Tax_share,MATCH('Total Fuel Prices'!$A$207,tax_fuel_labels,0),MATCH(AB$1,'Tax_Share of Price'!$B$1:$AI$1,0)))</f>
        <v>0</v>
      </c>
      <c r="AC7">
        <f>'Total Fuel Prices'!AC214*(INDEX(Tax_share,MATCH('Total Fuel Prices'!$A$207,tax_fuel_labels,0),MATCH(AC$1,'Tax_Share of Price'!$B$1:$AI$1,0)))</f>
        <v>0</v>
      </c>
      <c r="AD7">
        <f>'Total Fuel Prices'!AD214*(INDEX(Tax_share,MATCH('Total Fuel Prices'!$A$207,tax_fuel_labels,0),MATCH(AD$1,'Tax_Share of Price'!$B$1:$AI$1,0)))</f>
        <v>0</v>
      </c>
      <c r="AE7">
        <f>'Total Fuel Prices'!AE214*(INDEX(Tax_share,MATCH('Total Fuel Prices'!$A$207,tax_fuel_labels,0),MATCH(AE$1,'Tax_Share of Price'!$B$1:$AI$1,0)))</f>
        <v>0</v>
      </c>
      <c r="AF7">
        <f t="shared" si="3"/>
        <v>0</v>
      </c>
      <c r="AG7">
        <f t="shared" si="0"/>
        <v>0</v>
      </c>
      <c r="AH7">
        <f t="shared" si="0"/>
        <v>0</v>
      </c>
      <c r="AI7">
        <f t="shared" si="0"/>
        <v>0</v>
      </c>
      <c r="AJ7">
        <f t="shared" si="0"/>
        <v>0</v>
      </c>
      <c r="AK7">
        <f t="shared" si="0"/>
        <v>0</v>
      </c>
      <c r="AL7">
        <f t="shared" si="0"/>
        <v>0</v>
      </c>
      <c r="AM7">
        <f t="shared" si="0"/>
        <v>0</v>
      </c>
      <c r="AN7">
        <f t="shared" si="0"/>
        <v>0</v>
      </c>
      <c r="AO7">
        <f t="shared" si="0"/>
        <v>0</v>
      </c>
      <c r="AP7">
        <f t="shared" si="0"/>
        <v>0</v>
      </c>
      <c r="AQ7">
        <f t="shared" si="0"/>
        <v>0</v>
      </c>
      <c r="AR7">
        <f t="shared" si="0"/>
        <v>0</v>
      </c>
      <c r="AS7">
        <f t="shared" si="0"/>
        <v>0</v>
      </c>
      <c r="AT7">
        <f t="shared" si="0"/>
        <v>0</v>
      </c>
      <c r="AU7">
        <f t="shared" si="0"/>
        <v>0</v>
      </c>
      <c r="AV7">
        <f t="shared" si="0"/>
        <v>0</v>
      </c>
      <c r="AW7">
        <f t="shared" si="0"/>
        <v>0</v>
      </c>
      <c r="AX7">
        <f t="shared" si="0"/>
        <v>0</v>
      </c>
      <c r="AY7">
        <f t="shared" si="0"/>
        <v>0</v>
      </c>
      <c r="AZ7">
        <f t="shared" si="0"/>
        <v>0</v>
      </c>
      <c r="BA7">
        <f t="shared" si="0"/>
        <v>0</v>
      </c>
      <c r="BB7">
        <f t="shared" si="0"/>
        <v>0</v>
      </c>
      <c r="BC7">
        <f t="shared" si="0"/>
        <v>0</v>
      </c>
      <c r="BD7">
        <f t="shared" si="0"/>
        <v>0</v>
      </c>
      <c r="BE7">
        <f t="shared" si="0"/>
        <v>0</v>
      </c>
      <c r="BF7">
        <f t="shared" ref="AG7:CC9" si="4">$AE7</f>
        <v>0</v>
      </c>
      <c r="BG7">
        <f t="shared" si="4"/>
        <v>0</v>
      </c>
      <c r="BH7">
        <f t="shared" si="4"/>
        <v>0</v>
      </c>
      <c r="BI7">
        <f t="shared" si="4"/>
        <v>0</v>
      </c>
      <c r="BJ7">
        <f t="shared" si="4"/>
        <v>0</v>
      </c>
      <c r="BK7">
        <f t="shared" si="4"/>
        <v>0</v>
      </c>
      <c r="BL7">
        <f t="shared" si="4"/>
        <v>0</v>
      </c>
      <c r="BM7">
        <f t="shared" si="4"/>
        <v>0</v>
      </c>
      <c r="BN7">
        <f t="shared" si="4"/>
        <v>0</v>
      </c>
      <c r="BO7">
        <f t="shared" si="4"/>
        <v>0</v>
      </c>
      <c r="BP7">
        <f t="shared" si="4"/>
        <v>0</v>
      </c>
      <c r="BQ7">
        <f t="shared" si="4"/>
        <v>0</v>
      </c>
      <c r="BR7">
        <f t="shared" si="4"/>
        <v>0</v>
      </c>
      <c r="BS7">
        <f t="shared" si="4"/>
        <v>0</v>
      </c>
      <c r="BT7">
        <f t="shared" si="4"/>
        <v>0</v>
      </c>
      <c r="BU7">
        <f t="shared" si="4"/>
        <v>0</v>
      </c>
      <c r="BV7">
        <f t="shared" si="4"/>
        <v>0</v>
      </c>
      <c r="BW7">
        <f t="shared" si="4"/>
        <v>0</v>
      </c>
      <c r="BX7">
        <f t="shared" si="4"/>
        <v>0</v>
      </c>
      <c r="BY7">
        <f t="shared" si="4"/>
        <v>0</v>
      </c>
      <c r="BZ7">
        <f t="shared" si="4"/>
        <v>0</v>
      </c>
      <c r="CA7">
        <f t="shared" si="4"/>
        <v>0</v>
      </c>
      <c r="CB7">
        <f t="shared" si="4"/>
        <v>0</v>
      </c>
      <c r="CC7">
        <f t="shared" si="4"/>
        <v>0</v>
      </c>
    </row>
    <row r="8" spans="1:81">
      <c r="A8" s="1" t="s">
        <v>1427</v>
      </c>
      <c r="B8">
        <f>'Total Fuel Prices'!B215*(INDEX(Tax_share,MATCH('Total Fuel Prices'!$A$207,tax_fuel_labels,0),MATCH(B$1,'Tax_Share of Price'!$B$1:$AI$1,0)))</f>
        <v>0</v>
      </c>
      <c r="C8">
        <f>'Total Fuel Prices'!C215*(INDEX(Tax_share,MATCH('Total Fuel Prices'!$A$207,tax_fuel_labels,0),MATCH(C$1,'Tax_Share of Price'!$B$1:$AI$1,0)))</f>
        <v>0</v>
      </c>
      <c r="D8">
        <f>'Total Fuel Prices'!D215*(INDEX(Tax_share,MATCH('Total Fuel Prices'!$A$207,tax_fuel_labels,0),MATCH(D$1,'Tax_Share of Price'!$B$1:$AI$1,0)))</f>
        <v>0</v>
      </c>
      <c r="E8">
        <f>'Total Fuel Prices'!E215*(INDEX(Tax_share,MATCH('Total Fuel Prices'!$A$207,tax_fuel_labels,0),MATCH(E$1,'Tax_Share of Price'!$B$1:$AI$1,0)))</f>
        <v>0</v>
      </c>
      <c r="F8">
        <f>'Total Fuel Prices'!F215*(INDEX(Tax_share,MATCH('Total Fuel Prices'!$A$207,tax_fuel_labels,0),MATCH(F$1,'Tax_Share of Price'!$B$1:$AI$1,0)))</f>
        <v>0</v>
      </c>
      <c r="G8">
        <f>'Total Fuel Prices'!G215*(INDEX(Tax_share,MATCH('Total Fuel Prices'!$A$207,tax_fuel_labels,0),MATCH(G$1,'Tax_Share of Price'!$B$1:$AI$1,0)))</f>
        <v>0</v>
      </c>
      <c r="H8">
        <f>'Total Fuel Prices'!H215*(INDEX(Tax_share,MATCH('Total Fuel Prices'!$A$207,tax_fuel_labels,0),MATCH(H$1,'Tax_Share of Price'!$B$1:$AI$1,0)))</f>
        <v>0</v>
      </c>
      <c r="I8">
        <f>'Total Fuel Prices'!I215*(INDEX(Tax_share,MATCH('Total Fuel Prices'!$A$207,tax_fuel_labels,0),MATCH(I$1,'Tax_Share of Price'!$B$1:$AI$1,0)))</f>
        <v>0</v>
      </c>
      <c r="J8">
        <f>'Total Fuel Prices'!J215*(INDEX(Tax_share,MATCH('Total Fuel Prices'!$A$207,tax_fuel_labels,0),MATCH(J$1,'Tax_Share of Price'!$B$1:$AI$1,0)))</f>
        <v>0</v>
      </c>
      <c r="K8">
        <f>'Total Fuel Prices'!K215*(INDEX(Tax_share,MATCH('Total Fuel Prices'!$A$207,tax_fuel_labels,0),MATCH(K$1,'Tax_Share of Price'!$B$1:$AI$1,0)))</f>
        <v>0</v>
      </c>
      <c r="L8">
        <f>'Total Fuel Prices'!L215*(INDEX(Tax_share,MATCH('Total Fuel Prices'!$A$207,tax_fuel_labels,0),MATCH(L$1,'Tax_Share of Price'!$B$1:$AI$1,0)))</f>
        <v>0</v>
      </c>
      <c r="M8">
        <f>'Total Fuel Prices'!M215*(INDEX(Tax_share,MATCH('Total Fuel Prices'!$A$207,tax_fuel_labels,0),MATCH(M$1,'Tax_Share of Price'!$B$1:$AI$1,0)))</f>
        <v>0</v>
      </c>
      <c r="N8">
        <f>'Total Fuel Prices'!N215*(INDEX(Tax_share,MATCH('Total Fuel Prices'!$A$207,tax_fuel_labels,0),MATCH(N$1,'Tax_Share of Price'!$B$1:$AI$1,0)))</f>
        <v>0</v>
      </c>
      <c r="O8">
        <f>'Total Fuel Prices'!O215*(INDEX(Tax_share,MATCH('Total Fuel Prices'!$A$207,tax_fuel_labels,0),MATCH(O$1,'Tax_Share of Price'!$B$1:$AI$1,0)))</f>
        <v>0</v>
      </c>
      <c r="P8">
        <f>'Total Fuel Prices'!P215*(INDEX(Tax_share,MATCH('Total Fuel Prices'!$A$207,tax_fuel_labels,0),MATCH(P$1,'Tax_Share of Price'!$B$1:$AI$1,0)))</f>
        <v>0</v>
      </c>
      <c r="Q8">
        <f>'Total Fuel Prices'!Q215*(INDEX(Tax_share,MATCH('Total Fuel Prices'!$A$207,tax_fuel_labels,0),MATCH(Q$1,'Tax_Share of Price'!$B$1:$AI$1,0)))</f>
        <v>0</v>
      </c>
      <c r="R8">
        <f>'Total Fuel Prices'!R215*(INDEX(Tax_share,MATCH('Total Fuel Prices'!$A$207,tax_fuel_labels,0),MATCH(R$1,'Tax_Share of Price'!$B$1:$AI$1,0)))</f>
        <v>0</v>
      </c>
      <c r="S8">
        <f>'Total Fuel Prices'!S215*(INDEX(Tax_share,MATCH('Total Fuel Prices'!$A$207,tax_fuel_labels,0),MATCH(S$1,'Tax_Share of Price'!$B$1:$AI$1,0)))</f>
        <v>0</v>
      </c>
      <c r="T8">
        <f>'Total Fuel Prices'!T215*(INDEX(Tax_share,MATCH('Total Fuel Prices'!$A$207,tax_fuel_labels,0),MATCH(T$1,'Tax_Share of Price'!$B$1:$AI$1,0)))</f>
        <v>0</v>
      </c>
      <c r="U8">
        <f>'Total Fuel Prices'!U215*(INDEX(Tax_share,MATCH('Total Fuel Prices'!$A$207,tax_fuel_labels,0),MATCH(U$1,'Tax_Share of Price'!$B$1:$AI$1,0)))</f>
        <v>0</v>
      </c>
      <c r="V8">
        <f>'Total Fuel Prices'!V215*(INDEX(Tax_share,MATCH('Total Fuel Prices'!$A$207,tax_fuel_labels,0),MATCH(V$1,'Tax_Share of Price'!$B$1:$AI$1,0)))</f>
        <v>0</v>
      </c>
      <c r="W8">
        <f>'Total Fuel Prices'!W215*(INDEX(Tax_share,MATCH('Total Fuel Prices'!$A$207,tax_fuel_labels,0),MATCH(W$1,'Tax_Share of Price'!$B$1:$AI$1,0)))</f>
        <v>0</v>
      </c>
      <c r="X8">
        <f>'Total Fuel Prices'!X215*(INDEX(Tax_share,MATCH('Total Fuel Prices'!$A$207,tax_fuel_labels,0),MATCH(X$1,'Tax_Share of Price'!$B$1:$AI$1,0)))</f>
        <v>0</v>
      </c>
      <c r="Y8">
        <f>'Total Fuel Prices'!Y215*(INDEX(Tax_share,MATCH('Total Fuel Prices'!$A$207,tax_fuel_labels,0),MATCH(Y$1,'Tax_Share of Price'!$B$1:$AI$1,0)))</f>
        <v>0</v>
      </c>
      <c r="Z8">
        <f>'Total Fuel Prices'!Z215*(INDEX(Tax_share,MATCH('Total Fuel Prices'!$A$207,tax_fuel_labels,0),MATCH(Z$1,'Tax_Share of Price'!$B$1:$AI$1,0)))</f>
        <v>0</v>
      </c>
      <c r="AA8">
        <f>'Total Fuel Prices'!AA215*(INDEX(Tax_share,MATCH('Total Fuel Prices'!$A$207,tax_fuel_labels,0),MATCH(AA$1,'Tax_Share of Price'!$B$1:$AI$1,0)))</f>
        <v>0</v>
      </c>
      <c r="AB8">
        <f>'Total Fuel Prices'!AB215*(INDEX(Tax_share,MATCH('Total Fuel Prices'!$A$207,tax_fuel_labels,0),MATCH(AB$1,'Tax_Share of Price'!$B$1:$AI$1,0)))</f>
        <v>0</v>
      </c>
      <c r="AC8">
        <f>'Total Fuel Prices'!AC215*(INDEX(Tax_share,MATCH('Total Fuel Prices'!$A$207,tax_fuel_labels,0),MATCH(AC$1,'Tax_Share of Price'!$B$1:$AI$1,0)))</f>
        <v>0</v>
      </c>
      <c r="AD8">
        <f>'Total Fuel Prices'!AD215*(INDEX(Tax_share,MATCH('Total Fuel Prices'!$A$207,tax_fuel_labels,0),MATCH(AD$1,'Tax_Share of Price'!$B$1:$AI$1,0)))</f>
        <v>0</v>
      </c>
      <c r="AE8">
        <f>'Total Fuel Prices'!AE215*(INDEX(Tax_share,MATCH('Total Fuel Prices'!$A$207,tax_fuel_labels,0),MATCH(AE$1,'Tax_Share of Price'!$B$1:$AI$1,0)))</f>
        <v>0</v>
      </c>
      <c r="AF8">
        <f t="shared" si="3"/>
        <v>0</v>
      </c>
      <c r="AG8">
        <f t="shared" si="4"/>
        <v>0</v>
      </c>
      <c r="AH8">
        <f t="shared" si="4"/>
        <v>0</v>
      </c>
      <c r="AI8">
        <f t="shared" si="4"/>
        <v>0</v>
      </c>
      <c r="AJ8">
        <f t="shared" si="4"/>
        <v>0</v>
      </c>
      <c r="AK8">
        <f t="shared" si="4"/>
        <v>0</v>
      </c>
      <c r="AL8">
        <f t="shared" si="4"/>
        <v>0</v>
      </c>
      <c r="AM8">
        <f t="shared" si="4"/>
        <v>0</v>
      </c>
      <c r="AN8">
        <f t="shared" si="4"/>
        <v>0</v>
      </c>
      <c r="AO8">
        <f t="shared" si="4"/>
        <v>0</v>
      </c>
      <c r="AP8">
        <f t="shared" si="4"/>
        <v>0</v>
      </c>
      <c r="AQ8">
        <f t="shared" si="4"/>
        <v>0</v>
      </c>
      <c r="AR8">
        <f t="shared" si="4"/>
        <v>0</v>
      </c>
      <c r="AS8">
        <f t="shared" si="4"/>
        <v>0</v>
      </c>
      <c r="AT8">
        <f t="shared" si="4"/>
        <v>0</v>
      </c>
      <c r="AU8">
        <f t="shared" si="4"/>
        <v>0</v>
      </c>
      <c r="AV8">
        <f t="shared" si="4"/>
        <v>0</v>
      </c>
      <c r="AW8">
        <f t="shared" si="4"/>
        <v>0</v>
      </c>
      <c r="AX8">
        <f t="shared" si="4"/>
        <v>0</v>
      </c>
      <c r="AY8">
        <f t="shared" si="4"/>
        <v>0</v>
      </c>
      <c r="AZ8">
        <f t="shared" si="4"/>
        <v>0</v>
      </c>
      <c r="BA8">
        <f t="shared" si="4"/>
        <v>0</v>
      </c>
      <c r="BB8">
        <f t="shared" si="4"/>
        <v>0</v>
      </c>
      <c r="BC8">
        <f t="shared" si="4"/>
        <v>0</v>
      </c>
      <c r="BD8">
        <f t="shared" si="4"/>
        <v>0</v>
      </c>
      <c r="BE8">
        <f t="shared" si="4"/>
        <v>0</v>
      </c>
      <c r="BF8">
        <f t="shared" si="4"/>
        <v>0</v>
      </c>
      <c r="BG8">
        <f t="shared" si="4"/>
        <v>0</v>
      </c>
      <c r="BH8">
        <f t="shared" si="4"/>
        <v>0</v>
      </c>
      <c r="BI8">
        <f t="shared" si="4"/>
        <v>0</v>
      </c>
      <c r="BJ8">
        <f t="shared" si="4"/>
        <v>0</v>
      </c>
      <c r="BK8">
        <f t="shared" si="4"/>
        <v>0</v>
      </c>
      <c r="BL8">
        <f t="shared" si="4"/>
        <v>0</v>
      </c>
      <c r="BM8">
        <f t="shared" si="4"/>
        <v>0</v>
      </c>
      <c r="BN8">
        <f t="shared" si="4"/>
        <v>0</v>
      </c>
      <c r="BO8">
        <f t="shared" si="4"/>
        <v>0</v>
      </c>
      <c r="BP8">
        <f t="shared" si="4"/>
        <v>0</v>
      </c>
      <c r="BQ8">
        <f t="shared" si="4"/>
        <v>0</v>
      </c>
      <c r="BR8">
        <f t="shared" si="4"/>
        <v>0</v>
      </c>
      <c r="BS8">
        <f t="shared" si="4"/>
        <v>0</v>
      </c>
      <c r="BT8">
        <f t="shared" si="4"/>
        <v>0</v>
      </c>
      <c r="BU8">
        <f t="shared" si="4"/>
        <v>0</v>
      </c>
      <c r="BV8">
        <f t="shared" si="4"/>
        <v>0</v>
      </c>
      <c r="BW8">
        <f t="shared" si="4"/>
        <v>0</v>
      </c>
      <c r="BX8">
        <f t="shared" si="4"/>
        <v>0</v>
      </c>
      <c r="BY8">
        <f t="shared" si="4"/>
        <v>0</v>
      </c>
      <c r="BZ8">
        <f t="shared" si="4"/>
        <v>0</v>
      </c>
      <c r="CA8">
        <f t="shared" si="4"/>
        <v>0</v>
      </c>
      <c r="CB8">
        <f t="shared" si="4"/>
        <v>0</v>
      </c>
      <c r="CC8">
        <f t="shared" si="4"/>
        <v>0</v>
      </c>
    </row>
    <row r="9" spans="1:81">
      <c r="A9" s="1" t="s">
        <v>1428</v>
      </c>
      <c r="B9">
        <f>'Total Fuel Prices'!B216*(INDEX(Tax_share,MATCH('Total Fuel Prices'!$A$207,tax_fuel_labels,0),MATCH(B$1,'Tax_Share of Price'!$B$1:$AI$1,0)))</f>
        <v>6.374123329102086E-6</v>
      </c>
      <c r="C9">
        <f>'Total Fuel Prices'!C216*(INDEX(Tax_share,MATCH('Total Fuel Prices'!$A$207,tax_fuel_labels,0),MATCH(C$1,'Tax_Share of Price'!$B$1:$AI$1,0)))</f>
        <v>5.9554499581384941E-6</v>
      </c>
      <c r="D9">
        <f>'Total Fuel Prices'!D216*(INDEX(Tax_share,MATCH('Total Fuel Prices'!$A$207,tax_fuel_labels,0),MATCH(D$1,'Tax_Share of Price'!$B$1:$AI$1,0)))</f>
        <v>5.5367765871750122E-6</v>
      </c>
      <c r="E9">
        <f>'Total Fuel Prices'!E216*(INDEX(Tax_share,MATCH('Total Fuel Prices'!$A$207,tax_fuel_labels,0),MATCH(E$1,'Tax_Share of Price'!$B$1:$AI$1,0)))</f>
        <v>5.1181032162114203E-6</v>
      </c>
      <c r="F9">
        <f>'Total Fuel Prices'!F216*(INDEX(Tax_share,MATCH('Total Fuel Prices'!$A$207,tax_fuel_labels,0),MATCH(F$1,'Tax_Share of Price'!$B$1:$AI$1,0)))</f>
        <v>4.6994298452478283E-6</v>
      </c>
      <c r="G9">
        <f>'Total Fuel Prices'!G216*(INDEX(Tax_share,MATCH('Total Fuel Prices'!$A$207,tax_fuel_labels,0),MATCH(G$1,'Tax_Share of Price'!$B$1:$AI$1,0)))</f>
        <v>4.2807564742843473E-6</v>
      </c>
      <c r="H9">
        <f>'Total Fuel Prices'!H216*(INDEX(Tax_share,MATCH('Total Fuel Prices'!$A$207,tax_fuel_labels,0),MATCH(H$1,'Tax_Share of Price'!$B$1:$AI$1,0)))</f>
        <v>3.8620831033207553E-6</v>
      </c>
      <c r="I9">
        <f>'Total Fuel Prices'!I216*(INDEX(Tax_share,MATCH('Total Fuel Prices'!$A$207,tax_fuel_labels,0),MATCH(I$1,'Tax_Share of Price'!$B$1:$AI$1,0)))</f>
        <v>3.443409732357163E-6</v>
      </c>
      <c r="J9">
        <f>'Total Fuel Prices'!J216*(INDEX(Tax_share,MATCH('Total Fuel Prices'!$A$207,tax_fuel_labels,0),MATCH(J$1,'Tax_Share of Price'!$B$1:$AI$1,0)))</f>
        <v>3.024736361393571E-6</v>
      </c>
      <c r="K9">
        <f>'Total Fuel Prices'!K216*(INDEX(Tax_share,MATCH('Total Fuel Prices'!$A$207,tax_fuel_labels,0),MATCH(K$1,'Tax_Share of Price'!$B$1:$AI$1,0)))</f>
        <v>2.60606299043009E-6</v>
      </c>
      <c r="L9">
        <f>'Total Fuel Prices'!L216*(INDEX(Tax_share,MATCH('Total Fuel Prices'!$A$207,tax_fuel_labels,0),MATCH(L$1,'Tax_Share of Price'!$B$1:$AI$1,0)))</f>
        <v>2.1873896194664976E-6</v>
      </c>
      <c r="M9">
        <f>'Total Fuel Prices'!M216*(INDEX(Tax_share,MATCH('Total Fuel Prices'!$A$207,tax_fuel_labels,0),MATCH(M$1,'Tax_Share of Price'!$B$1:$AI$1,0)))</f>
        <v>1.7687162485029057E-6</v>
      </c>
      <c r="N9">
        <f>'Total Fuel Prices'!N216*(INDEX(Tax_share,MATCH('Total Fuel Prices'!$A$207,tax_fuel_labels,0),MATCH(N$1,'Tax_Share of Price'!$B$1:$AI$1,0)))</f>
        <v>1.3500428775394245E-6</v>
      </c>
      <c r="O9">
        <f>'Total Fuel Prices'!O216*(INDEX(Tax_share,MATCH('Total Fuel Prices'!$A$207,tax_fuel_labels,0),MATCH(O$1,'Tax_Share of Price'!$B$1:$AI$1,0)))</f>
        <v>9.313695065758325E-7</v>
      </c>
      <c r="P9">
        <f>'Total Fuel Prices'!P216*(INDEX(Tax_share,MATCH('Total Fuel Prices'!$A$207,tax_fuel_labels,0),MATCH(P$1,'Tax_Share of Price'!$B$1:$AI$1,0)))</f>
        <v>9.0867623941045742E-7</v>
      </c>
      <c r="Q9">
        <f>'Total Fuel Prices'!Q216*(INDEX(Tax_share,MATCH('Total Fuel Prices'!$A$207,tax_fuel_labels,0),MATCH(Q$1,'Tax_Share of Price'!$B$1:$AI$1,0)))</f>
        <v>8.8598297224515858E-7</v>
      </c>
      <c r="R9">
        <f>'Total Fuel Prices'!R216*(INDEX(Tax_share,MATCH('Total Fuel Prices'!$A$207,tax_fuel_labels,0),MATCH(R$1,'Tax_Share of Price'!$B$1:$AI$1,0)))</f>
        <v>8.6328970507985963E-7</v>
      </c>
      <c r="S9">
        <f>'Total Fuel Prices'!S216*(INDEX(Tax_share,MATCH('Total Fuel Prices'!$A$207,tax_fuel_labels,0),MATCH(S$1,'Tax_Share of Price'!$B$1:$AI$1,0)))</f>
        <v>8.4059643791456079E-7</v>
      </c>
      <c r="T9">
        <f>'Total Fuel Prices'!T216*(INDEX(Tax_share,MATCH('Total Fuel Prices'!$A$207,tax_fuel_labels,0),MATCH(T$1,'Tax_Share of Price'!$B$1:$AI$1,0)))</f>
        <v>8.1790317074926882E-7</v>
      </c>
      <c r="U9">
        <f>'Total Fuel Prices'!U216*(INDEX(Tax_share,MATCH('Total Fuel Prices'!$A$207,tax_fuel_labels,0),MATCH(U$1,'Tax_Share of Price'!$B$1:$AI$1,0)))</f>
        <v>7.9520990358396998E-7</v>
      </c>
      <c r="V9">
        <f>'Total Fuel Prices'!V216*(INDEX(Tax_share,MATCH('Total Fuel Prices'!$A$207,tax_fuel_labels,0),MATCH(V$1,'Tax_Share of Price'!$B$1:$AI$1,0)))</f>
        <v>7.7251663641867114E-7</v>
      </c>
      <c r="W9">
        <f>'Total Fuel Prices'!W216*(INDEX(Tax_share,MATCH('Total Fuel Prices'!$A$207,tax_fuel_labels,0),MATCH(W$1,'Tax_Share of Price'!$B$1:$AI$1,0)))</f>
        <v>7.4982336925337219E-7</v>
      </c>
      <c r="X9">
        <f>'Total Fuel Prices'!X216*(INDEX(Tax_share,MATCH('Total Fuel Prices'!$A$207,tax_fuel_labels,0),MATCH(X$1,'Tax_Share of Price'!$B$1:$AI$1,0)))</f>
        <v>7.2713010208807335E-7</v>
      </c>
      <c r="Y9">
        <f>'Total Fuel Prices'!Y216*(INDEX(Tax_share,MATCH('Total Fuel Prices'!$A$207,tax_fuel_labels,0),MATCH(Y$1,'Tax_Share of Price'!$B$1:$AI$1,0)))</f>
        <v>7.0443683492278139E-7</v>
      </c>
      <c r="Z9">
        <f>'Total Fuel Prices'!Z216*(INDEX(Tax_share,MATCH('Total Fuel Prices'!$A$207,tax_fuel_labels,0),MATCH(Z$1,'Tax_Share of Price'!$B$1:$AI$1,0)))</f>
        <v>6.8174356775748254E-7</v>
      </c>
      <c r="AA9">
        <f>'Total Fuel Prices'!AA216*(INDEX(Tax_share,MATCH('Total Fuel Prices'!$A$207,tax_fuel_labels,0),MATCH(AA$1,'Tax_Share of Price'!$B$1:$AI$1,0)))</f>
        <v>6.590503005921837E-7</v>
      </c>
      <c r="AB9">
        <f>'Total Fuel Prices'!AB216*(INDEX(Tax_share,MATCH('Total Fuel Prices'!$A$207,tax_fuel_labels,0),MATCH(AB$1,'Tax_Share of Price'!$B$1:$AI$1,0)))</f>
        <v>6.3635703342688475E-7</v>
      </c>
      <c r="AC9">
        <f>'Total Fuel Prices'!AC216*(INDEX(Tax_share,MATCH('Total Fuel Prices'!$A$207,tax_fuel_labels,0),MATCH(AC$1,'Tax_Share of Price'!$B$1:$AI$1,0)))</f>
        <v>6.1366376626158591E-7</v>
      </c>
      <c r="AD9">
        <f>'Total Fuel Prices'!AD216*(INDEX(Tax_share,MATCH('Total Fuel Prices'!$A$207,tax_fuel_labels,0),MATCH(AD$1,'Tax_Share of Price'!$B$1:$AI$1,0)))</f>
        <v>5.9097049909628707E-7</v>
      </c>
      <c r="AE9">
        <f>'Total Fuel Prices'!AE216*(INDEX(Tax_share,MATCH('Total Fuel Prices'!$A$207,tax_fuel_labels,0),MATCH(AE$1,'Tax_Share of Price'!$B$1:$AI$1,0)))</f>
        <v>5.6827723193099511E-7</v>
      </c>
      <c r="AF9">
        <f t="shared" si="3"/>
        <v>5.6827723193099511E-7</v>
      </c>
      <c r="AG9">
        <f t="shared" si="4"/>
        <v>5.6827723193099511E-7</v>
      </c>
      <c r="AH9">
        <f t="shared" si="4"/>
        <v>5.6827723193099511E-7</v>
      </c>
      <c r="AI9">
        <f t="shared" si="4"/>
        <v>5.6827723193099511E-7</v>
      </c>
      <c r="AJ9">
        <f t="shared" si="4"/>
        <v>5.6827723193099511E-7</v>
      </c>
      <c r="AK9">
        <f t="shared" si="4"/>
        <v>5.6827723193099511E-7</v>
      </c>
      <c r="AL9">
        <f t="shared" si="4"/>
        <v>5.6827723193099511E-7</v>
      </c>
      <c r="AM9">
        <f t="shared" si="4"/>
        <v>5.6827723193099511E-7</v>
      </c>
      <c r="AN9">
        <f t="shared" si="4"/>
        <v>5.6827723193099511E-7</v>
      </c>
      <c r="AO9">
        <f t="shared" si="4"/>
        <v>5.6827723193099511E-7</v>
      </c>
      <c r="AP9">
        <f t="shared" si="4"/>
        <v>5.6827723193099511E-7</v>
      </c>
      <c r="AQ9">
        <f t="shared" si="4"/>
        <v>5.6827723193099511E-7</v>
      </c>
      <c r="AR9">
        <f t="shared" si="4"/>
        <v>5.6827723193099511E-7</v>
      </c>
      <c r="AS9">
        <f t="shared" si="4"/>
        <v>5.6827723193099511E-7</v>
      </c>
      <c r="AT9">
        <f t="shared" si="4"/>
        <v>5.6827723193099511E-7</v>
      </c>
      <c r="AU9">
        <f t="shared" si="4"/>
        <v>5.6827723193099511E-7</v>
      </c>
      <c r="AV9">
        <f t="shared" si="4"/>
        <v>5.6827723193099511E-7</v>
      </c>
      <c r="AW9">
        <f t="shared" si="4"/>
        <v>5.6827723193099511E-7</v>
      </c>
      <c r="AX9">
        <f t="shared" si="4"/>
        <v>5.6827723193099511E-7</v>
      </c>
      <c r="AY9">
        <f t="shared" si="4"/>
        <v>5.6827723193099511E-7</v>
      </c>
      <c r="AZ9">
        <f t="shared" si="4"/>
        <v>5.6827723193099511E-7</v>
      </c>
      <c r="BA9">
        <f t="shared" si="4"/>
        <v>5.6827723193099511E-7</v>
      </c>
      <c r="BB9">
        <f t="shared" si="4"/>
        <v>5.6827723193099511E-7</v>
      </c>
      <c r="BC9">
        <f t="shared" si="4"/>
        <v>5.6827723193099511E-7</v>
      </c>
      <c r="BD9">
        <f t="shared" si="4"/>
        <v>5.6827723193099511E-7</v>
      </c>
      <c r="BE9">
        <f t="shared" si="4"/>
        <v>5.6827723193099511E-7</v>
      </c>
      <c r="BF9">
        <f t="shared" si="4"/>
        <v>5.6827723193099511E-7</v>
      </c>
      <c r="BG9">
        <f t="shared" si="4"/>
        <v>5.6827723193099511E-7</v>
      </c>
      <c r="BH9">
        <f t="shared" si="4"/>
        <v>5.6827723193099511E-7</v>
      </c>
      <c r="BI9">
        <f t="shared" si="4"/>
        <v>5.6827723193099511E-7</v>
      </c>
      <c r="BJ9">
        <f t="shared" si="4"/>
        <v>5.6827723193099511E-7</v>
      </c>
      <c r="BK9">
        <f t="shared" si="4"/>
        <v>5.6827723193099511E-7</v>
      </c>
      <c r="BL9">
        <f t="shared" si="4"/>
        <v>5.6827723193099511E-7</v>
      </c>
      <c r="BM9">
        <f t="shared" si="4"/>
        <v>5.6827723193099511E-7</v>
      </c>
      <c r="BN9">
        <f t="shared" si="4"/>
        <v>5.6827723193099511E-7</v>
      </c>
      <c r="BO9">
        <f t="shared" si="4"/>
        <v>5.6827723193099511E-7</v>
      </c>
      <c r="BP9">
        <f t="shared" si="4"/>
        <v>5.6827723193099511E-7</v>
      </c>
      <c r="BQ9">
        <f t="shared" si="4"/>
        <v>5.6827723193099511E-7</v>
      </c>
      <c r="BR9">
        <f t="shared" si="4"/>
        <v>5.6827723193099511E-7</v>
      </c>
      <c r="BS9">
        <f t="shared" si="4"/>
        <v>5.6827723193099511E-7</v>
      </c>
      <c r="BT9">
        <f t="shared" si="4"/>
        <v>5.6827723193099511E-7</v>
      </c>
      <c r="BU9">
        <f t="shared" si="4"/>
        <v>5.6827723193099511E-7</v>
      </c>
      <c r="BV9">
        <f t="shared" si="4"/>
        <v>5.6827723193099511E-7</v>
      </c>
      <c r="BW9">
        <f t="shared" si="4"/>
        <v>5.6827723193099511E-7</v>
      </c>
      <c r="BX9">
        <f t="shared" si="4"/>
        <v>5.6827723193099511E-7</v>
      </c>
      <c r="BY9">
        <f t="shared" si="4"/>
        <v>5.6827723193099511E-7</v>
      </c>
      <c r="BZ9">
        <f t="shared" si="4"/>
        <v>5.6827723193099511E-7</v>
      </c>
      <c r="CA9">
        <f t="shared" si="4"/>
        <v>5.6827723193099511E-7</v>
      </c>
      <c r="CB9">
        <f t="shared" si="4"/>
        <v>5.6827723193099511E-7</v>
      </c>
      <c r="CC9">
        <f t="shared" si="4"/>
        <v>5.6827723193099511E-7</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A251C7805F896F47A4F48569C73A0799" ma:contentTypeVersion="4" ma:contentTypeDescription="Create a new document." ma:contentTypeScope="" ma:versionID="77cd1fc208aa16a525090c2a27f33c66">
  <xsd:schema xmlns:xsd="http://www.w3.org/2001/XMLSchema" xmlns:xs="http://www.w3.org/2001/XMLSchema" xmlns:p="http://schemas.microsoft.com/office/2006/metadata/properties" xmlns:ns2="f3083de3-5d4e-49f2-a3cd-0aeb079e6739" targetNamespace="http://schemas.microsoft.com/office/2006/metadata/properties" ma:root="true" ma:fieldsID="d77402130d0e9b5bbfbb66ed18db98d9" ns2:_="">
    <xsd:import namespace="f3083de3-5d4e-49f2-a3cd-0aeb079e6739"/>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3083de3-5d4e-49f2-a3cd-0aeb079e673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
</file>

<file path=customXml/itemProps1.xml><?xml version="1.0" encoding="utf-8"?>
<ds:datastoreItem xmlns:ds="http://schemas.openxmlformats.org/officeDocument/2006/customXml" ds:itemID="{0E6EFA2F-961F-44E4-A964-979A8CAF9BB8}">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F2439109-FC23-44E7-BF9B-1D5FF9D9297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3083de3-5d4e-49f2-a3cd-0aeb079e673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F744159E-9BE4-4ED8-B54D-85727DA41808}">
  <ds:schemaRefs>
    <ds:schemaRef ds:uri="http://schemas.microsoft.com/sharepoint/v3/contenttype/forms"/>
  </ds:schemaRefs>
</ds:datastoreItem>
</file>

<file path=customXml/itemProps4.xml><?xml version="1.0" encoding="utf-8"?>
<ds:datastoreItem xmlns:ds="http://schemas.openxmlformats.org/officeDocument/2006/customXml" ds:itemID="{A2E75A32-BA14-4C79-8D6F-B26F84316E7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84</vt:i4>
      </vt:variant>
      <vt:variant>
        <vt:lpstr>Named Ranges</vt:lpstr>
      </vt:variant>
      <vt:variant>
        <vt:i4>3</vt:i4>
      </vt:variant>
    </vt:vector>
  </HeadingPairs>
  <TitlesOfParts>
    <vt:vector size="87" baseType="lpstr">
      <vt:lpstr>About</vt:lpstr>
      <vt:lpstr>Tax Data&gt;</vt:lpstr>
      <vt:lpstr>Petroleum &amp; Diesel Prices</vt:lpstr>
      <vt:lpstr>Tax Rates</vt:lpstr>
      <vt:lpstr>Electricity Tax Rates</vt:lpstr>
      <vt:lpstr>Electricity Tariffs and Consump</vt:lpstr>
      <vt:lpstr>Average electricity tariffs</vt:lpstr>
      <vt:lpstr>Petroleum Products Consumption</vt:lpstr>
      <vt:lpstr>NG Sales</vt:lpstr>
      <vt:lpstr>Crude Oil Production</vt:lpstr>
      <vt:lpstr>Coal &amp; Lignite</vt:lpstr>
      <vt:lpstr>Fuel Oil &amp; LPG</vt:lpstr>
      <vt:lpstr>Start Year Taxes</vt:lpstr>
      <vt:lpstr>Tax_Share of Price</vt:lpstr>
      <vt:lpstr>Total Fuel Cost&gt;</vt:lpstr>
      <vt:lpstr>Conversion Factors</vt:lpstr>
      <vt:lpstr>AEO Table 73</vt:lpstr>
      <vt:lpstr>Electricity</vt:lpstr>
      <vt:lpstr>BIFUbC-electricity</vt:lpstr>
      <vt:lpstr>Coal and Lignite</vt:lpstr>
      <vt:lpstr>BFPIaE</vt:lpstr>
      <vt:lpstr>Consumption of Coal&amp;Lignite</vt:lpstr>
      <vt:lpstr>NE Population</vt:lpstr>
      <vt:lpstr>Natural Gas</vt:lpstr>
      <vt:lpstr>LPG</vt:lpstr>
      <vt:lpstr>Nuclear Fuel</vt:lpstr>
      <vt:lpstr>Biomass</vt:lpstr>
      <vt:lpstr>Petro Gasoline &amp; Diesel</vt:lpstr>
      <vt:lpstr>Bio gasoline</vt:lpstr>
      <vt:lpstr>Kerosene</vt:lpstr>
      <vt:lpstr>Jet Fuel</vt:lpstr>
      <vt:lpstr>Crude Oil</vt:lpstr>
      <vt:lpstr>Heavy Fuel Oil</vt:lpstr>
      <vt:lpstr>Municipal Solid Waste</vt:lpstr>
      <vt:lpstr>Hydrogen</vt:lpstr>
      <vt:lpstr>Start Year Prices</vt:lpstr>
      <vt:lpstr>AEO Table 3</vt:lpstr>
      <vt:lpstr>AEO Table 12</vt:lpstr>
      <vt:lpstr>AEO Table 13</vt:lpstr>
      <vt:lpstr>Total Fuel Prices</vt:lpstr>
      <vt:lpstr>Pretax &gt;</vt:lpstr>
      <vt:lpstr>BFPaT-pretax-electricity</vt:lpstr>
      <vt:lpstr>BFPaT-pretax-coal</vt:lpstr>
      <vt:lpstr>BFPaT-pretax-natgas</vt:lpstr>
      <vt:lpstr>BFPaT-pretax-nuclear</vt:lpstr>
      <vt:lpstr>BFPaT-pretax-hydro</vt:lpstr>
      <vt:lpstr>BFPaT-pretax-wind</vt:lpstr>
      <vt:lpstr>BFPaT-pretax-solar</vt:lpstr>
      <vt:lpstr>BFPaT-pretax-biomass</vt:lpstr>
      <vt:lpstr>BFPaT-pretax-petgas</vt:lpstr>
      <vt:lpstr>BFPaT-pretax-petdies</vt:lpstr>
      <vt:lpstr>BFPaT-pretax-biogas</vt:lpstr>
      <vt:lpstr>BFPaT-pretax-biodies</vt:lpstr>
      <vt:lpstr>BFPaT-pretax-jetkerosene</vt:lpstr>
      <vt:lpstr>BFPaT-pretax-heat</vt:lpstr>
      <vt:lpstr>BFPaT-pretax-geothermal</vt:lpstr>
      <vt:lpstr>BFPaT-pretax-lignite</vt:lpstr>
      <vt:lpstr>BFPaT-pretax-crude</vt:lpstr>
      <vt:lpstr>BFPaT-pretax-heavyfueloil</vt:lpstr>
      <vt:lpstr>BFPaT-pretax-lpgpropbut</vt:lpstr>
      <vt:lpstr>BFPaT-pretax-msw</vt:lpstr>
      <vt:lpstr>BFPaT-pretax-hydrogen</vt:lpstr>
      <vt:lpstr>Fuel Tax &gt;</vt:lpstr>
      <vt:lpstr>BFPaT-fueltax-electricity</vt:lpstr>
      <vt:lpstr>BFPaT-fueltax-coal</vt:lpstr>
      <vt:lpstr>BFPaT-fueltax-natgas</vt:lpstr>
      <vt:lpstr>BFPaT-fueltax-nuclear</vt:lpstr>
      <vt:lpstr>BFPaT-fueltax-hydro</vt:lpstr>
      <vt:lpstr>BFPaT-fueltax-wind</vt:lpstr>
      <vt:lpstr>BFPaT-fueltax-solar</vt:lpstr>
      <vt:lpstr>BFPaT-fueltax-biomass</vt:lpstr>
      <vt:lpstr>BFPaT-fueltax-petgas</vt:lpstr>
      <vt:lpstr>BFPaT-fueltax-petdies</vt:lpstr>
      <vt:lpstr>BFPaT-fueltax-biogas</vt:lpstr>
      <vt:lpstr>BFPaT-fueltax-biodies</vt:lpstr>
      <vt:lpstr>BFPaT-fueltax-jetkerosene</vt:lpstr>
      <vt:lpstr>BFPaT-fueltax-heat</vt:lpstr>
      <vt:lpstr>BFPaT-fueltax-lignite</vt:lpstr>
      <vt:lpstr>BFPaT-fueltax-geothermal</vt:lpstr>
      <vt:lpstr>BFPaT-fueltax-crude</vt:lpstr>
      <vt:lpstr>BFPaT-fueltax-heavyfueloil</vt:lpstr>
      <vt:lpstr>BFPaT-fueltax-lpgpropbut</vt:lpstr>
      <vt:lpstr>BFPaT-fueltax-msw</vt:lpstr>
      <vt:lpstr>BFPaT-fueltax-hydrogen</vt:lpstr>
      <vt:lpstr>dollars_2019_2012</vt:lpstr>
      <vt:lpstr>tax_fuel_labels</vt:lpstr>
      <vt:lpstr>Tax_share</vt:lpstr>
    </vt:vector>
  </TitlesOfParts>
  <Manager/>
  <Company>EIA\DOE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Johnson, Antoinette</dc:creator>
  <cp:keywords/>
  <dc:description/>
  <cp:lastModifiedBy>Megan Mahajan</cp:lastModifiedBy>
  <cp:revision/>
  <dcterms:created xsi:type="dcterms:W3CDTF">2012-03-07T20:42:24Z</dcterms:created>
  <dcterms:modified xsi:type="dcterms:W3CDTF">2024-12-23T21:10:31Z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0x010100A251C7805F896F47A4F48569C73A0799</vt:lpwstr>
  </property>
</Properties>
</file>